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32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3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33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30.xml"/>
  <Override ContentType="application/vnd.openxmlformats-officedocument.drawing+xml" PartName="/xl/drawings/drawing34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35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6.xml"/>
  <Override ContentType="application/vnd.openxmlformats-officedocument.drawing+xml" PartName="/xl/drawings/drawing32.xml"/>
  <Override ContentType="application/vnd.openxmlformats-officedocument.drawing+xml" PartName="/xl/drawings/drawing23.xml"/>
  <Override ContentType="application/vnd.openxmlformats-officedocument.drawing+xml" PartName="/xl/drawings/drawing3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9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drawing+xml" PartName="/xl/drawings/drawing37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1st" sheetId="1" r:id="rId4"/>
    <sheet state="visible" name="2nd" sheetId="2" r:id="rId5"/>
    <sheet state="visible" name="3rd" sheetId="3" r:id="rId6"/>
    <sheet state="visible" name="4th" sheetId="4" r:id="rId7"/>
    <sheet state="visible" name="W1" sheetId="5" r:id="rId8"/>
    <sheet state="visible" name="5th" sheetId="6" r:id="rId9"/>
    <sheet state="visible" name="6th" sheetId="7" r:id="rId10"/>
    <sheet state="visible" name="7th" sheetId="8" r:id="rId11"/>
    <sheet state="visible" name="8th" sheetId="9" r:id="rId12"/>
    <sheet state="visible" name="9th" sheetId="10" r:id="rId13"/>
    <sheet state="visible" name="10th" sheetId="11" r:id="rId14"/>
    <sheet state="visible" name="11th" sheetId="12" r:id="rId15"/>
    <sheet state="visible" name="W2" sheetId="13" r:id="rId16"/>
    <sheet state="visible" name="12th" sheetId="14" r:id="rId17"/>
    <sheet state="visible" name="13th" sheetId="15" r:id="rId18"/>
    <sheet state="visible" name="14th" sheetId="16" r:id="rId19"/>
    <sheet state="visible" name="15th" sheetId="17" r:id="rId20"/>
    <sheet state="visible" name="16th" sheetId="18" r:id="rId21"/>
    <sheet state="visible" name="17th" sheetId="19" r:id="rId22"/>
    <sheet state="visible" name="18th" sheetId="20" r:id="rId23"/>
    <sheet state="visible" name="W3" sheetId="21" r:id="rId24"/>
    <sheet state="visible" name="19th" sheetId="22" r:id="rId25"/>
    <sheet state="visible" name="20th" sheetId="23" r:id="rId26"/>
    <sheet state="visible" name="21th" sheetId="24" r:id="rId27"/>
    <sheet state="visible" name="22th" sheetId="25" r:id="rId28"/>
    <sheet state="visible" name="23th" sheetId="26" r:id="rId29"/>
    <sheet state="visible" name="24th" sheetId="27" r:id="rId30"/>
    <sheet state="visible" name="25th" sheetId="28" r:id="rId31"/>
    <sheet state="visible" name="W4" sheetId="29" r:id="rId32"/>
    <sheet state="visible" name="26th" sheetId="30" r:id="rId33"/>
    <sheet state="visible" name="27th" sheetId="31" r:id="rId34"/>
    <sheet state="visible" name="28th" sheetId="32" r:id="rId35"/>
    <sheet state="visible" name="29th" sheetId="33" r:id="rId36"/>
    <sheet state="visible" name="30th" sheetId="34" r:id="rId37"/>
    <sheet state="visible" name="31th" sheetId="35" r:id="rId38"/>
    <sheet state="visible" name="W5" sheetId="36" r:id="rId39"/>
    <sheet state="visible" name="Nov. Total" sheetId="37" r:id="rId40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3">
      <text>
        <t xml:space="preserve">Update the Tasks in the Task Sheet, use the link below.</t>
      </text>
    </comment>
    <comment authorId="0" ref="F24">
      <text>
        <t xml:space="preserve">Update the Tasks in the Task Sheet, use the link below.</t>
      </text>
    </comment>
    <comment authorId="0" ref="F25">
      <text>
        <t xml:space="preserve">Update the Tasks in the Task Sheet, use the link below.</t>
      </text>
    </comment>
    <comment authorId="0" ref="F26">
      <text>
        <t xml:space="preserve">Update the Tasks in the Task Sheet, use the link below.</t>
      </text>
    </comment>
    <comment authorId="0" ref="F27">
      <text>
        <t xml:space="preserve">Update the Tasks in the Task Sheet, use the link below.		</t>
      </text>
    </comment>
    <comment authorId="0" ref="F28">
      <text>
        <t xml:space="preserve">Update the Tasks in the Task Sheet, use the link below.</t>
      </text>
    </comment>
  </commentList>
</comments>
</file>

<file path=xl/sharedStrings.xml><?xml version="1.0" encoding="utf-8"?>
<sst xmlns="http://schemas.openxmlformats.org/spreadsheetml/2006/main" count="5188" uniqueCount="198">
  <si>
    <t>© Dennis Gaertig / BER0001</t>
  </si>
  <si>
    <t>GSS EMEA Daily Handover Berlin</t>
  </si>
  <si>
    <t>Additional Comments and Highlights</t>
  </si>
  <si>
    <t>Guest Count</t>
  </si>
  <si>
    <t>Patrols</t>
  </si>
  <si>
    <t>Useful Links</t>
  </si>
  <si>
    <t>Reporter</t>
  </si>
  <si>
    <t>Arrival Time</t>
  </si>
  <si>
    <t>Meeting</t>
  </si>
  <si>
    <t>Interview</t>
  </si>
  <si>
    <t>Event</t>
  </si>
  <si>
    <t>Social</t>
  </si>
  <si>
    <t>Vendor</t>
  </si>
  <si>
    <t>Press</t>
  </si>
  <si>
    <t>VIP</t>
  </si>
  <si>
    <t>Total</t>
  </si>
  <si>
    <t>No.</t>
  </si>
  <si>
    <t>Time</t>
  </si>
  <si>
    <t>Name</t>
  </si>
  <si>
    <t>Observations, comments</t>
  </si>
  <si>
    <t>06:00 - 12:00</t>
  </si>
  <si>
    <t>12:00 - 16:00</t>
  </si>
  <si>
    <t>16:00 - 21:00</t>
  </si>
  <si>
    <t>21:00 - 06:00</t>
  </si>
  <si>
    <t>Checks and Statistics</t>
  </si>
  <si>
    <t>GSO EMEA Check</t>
  </si>
  <si>
    <t xml:space="preserve">Reception </t>
  </si>
  <si>
    <t>Security</t>
  </si>
  <si>
    <t>OAR</t>
  </si>
  <si>
    <t>Day Shift - 3PM</t>
  </si>
  <si>
    <t>Checked</t>
  </si>
  <si>
    <t>Daily Early</t>
  </si>
  <si>
    <t>Daily Middle</t>
  </si>
  <si>
    <t>N/A</t>
  </si>
  <si>
    <t>Night Shift</t>
  </si>
  <si>
    <t>Daily Late</t>
  </si>
  <si>
    <t>Weekly</t>
  </si>
  <si>
    <t>Monthly</t>
  </si>
  <si>
    <t>Open Tasks</t>
  </si>
  <si>
    <t>Task No.</t>
  </si>
  <si>
    <t>Task Name</t>
  </si>
  <si>
    <t>Legal Mail</t>
  </si>
  <si>
    <t>Report</t>
  </si>
  <si>
    <t>L&amp;F</t>
  </si>
  <si>
    <t>UWI</t>
  </si>
  <si>
    <t>Checks</t>
  </si>
  <si>
    <t>Parking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</si>
  <si>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</si>
  <si>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</si>
  <si>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Luggage</t>
  </si>
  <si>
    <t>Generic Badge</t>
  </si>
  <si>
    <t>Temp Badges</t>
  </si>
  <si>
    <t>Events</t>
  </si>
  <si>
    <t xml:space="preserve">Post </t>
  </si>
  <si>
    <t>Click for Help</t>
  </si>
  <si>
    <t>Facility</t>
  </si>
  <si>
    <t>FTE</t>
  </si>
  <si>
    <t>CW</t>
  </si>
  <si>
    <t>Extern G.</t>
  </si>
  <si>
    <t>Intern G.</t>
  </si>
  <si>
    <t>Mail</t>
  </si>
  <si>
    <t>Package</t>
  </si>
  <si>
    <t>Outgoing</t>
  </si>
  <si>
    <t>Parking Tickets, Elevator (FTE/Con)</t>
  </si>
  <si>
    <t>Click to open the Task Sheet</t>
  </si>
  <si>
    <t>Card Type</t>
  </si>
  <si>
    <t>E(Con)</t>
  </si>
  <si>
    <t>P</t>
  </si>
  <si>
    <t>E (FTE)</t>
  </si>
  <si>
    <t>Date</t>
  </si>
  <si>
    <t>Get back</t>
  </si>
  <si>
    <t>Type</t>
  </si>
  <si>
    <t>Reports and Incidents</t>
  </si>
  <si>
    <t>Number</t>
  </si>
  <si>
    <t>Categorie</t>
  </si>
  <si>
    <t>Press, NDA Waiver, VIPs</t>
  </si>
  <si>
    <t>email</t>
  </si>
  <si>
    <t>Task</t>
  </si>
  <si>
    <t>Company</t>
  </si>
  <si>
    <t>Host</t>
  </si>
  <si>
    <t>arrived</t>
  </si>
  <si>
    <t>Audit Checks</t>
  </si>
  <si>
    <t>Audit</t>
  </si>
  <si>
    <t>Officer</t>
  </si>
  <si>
    <t>Comment</t>
  </si>
  <si>
    <t>Radio Log</t>
  </si>
  <si>
    <t>Issuing</t>
  </si>
  <si>
    <t>Returning</t>
  </si>
  <si>
    <t>Radio Number</t>
  </si>
  <si>
    <t>Name Officer</t>
  </si>
  <si>
    <t>Date Out</t>
  </si>
  <si>
    <t>Time Out</t>
  </si>
  <si>
    <t>Date Returned</t>
  </si>
  <si>
    <t>Time Returned</t>
  </si>
  <si>
    <t>Ausgabe Karten</t>
  </si>
  <si>
    <t>Reports</t>
  </si>
  <si>
    <t>Karten</t>
  </si>
  <si>
    <t>Karten Farbe Zähler</t>
  </si>
  <si>
    <t>Site Assessments</t>
  </si>
  <si>
    <t xml:space="preserve">Site Security Posture </t>
  </si>
  <si>
    <t>Audits</t>
  </si>
  <si>
    <t>Mail NetzGD</t>
  </si>
  <si>
    <t>Mail Leagel</t>
  </si>
  <si>
    <t>Incident Report</t>
  </si>
  <si>
    <t>Lost and Found</t>
  </si>
  <si>
    <t>User walk in</t>
  </si>
  <si>
    <t>E(FTE)</t>
  </si>
  <si>
    <t>Datum</t>
  </si>
  <si>
    <t xml:space="preserve">Mail Legal </t>
  </si>
  <si>
    <t>Mail Netz DG</t>
  </si>
  <si>
    <t>User Walk-in</t>
  </si>
  <si>
    <t>Medical Equipment</t>
  </si>
  <si>
    <t>Dilmon S.</t>
  </si>
  <si>
    <t>Key Audit</t>
  </si>
  <si>
    <t>Youssef E.</t>
  </si>
  <si>
    <t>Badge Audit</t>
  </si>
  <si>
    <t>Kevin G.</t>
  </si>
  <si>
    <t>L&amp;F Audit</t>
  </si>
  <si>
    <t>PPE Audit</t>
  </si>
  <si>
    <t>IT Equipment</t>
  </si>
  <si>
    <t>AED Audit</t>
  </si>
  <si>
    <t>✔</t>
  </si>
  <si>
    <t>✘</t>
  </si>
  <si>
    <t>?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</si>
  <si>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</si>
  <si>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</si>
  <si>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</si>
  <si>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</si>
  <si>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rgb="FF434343"/>
        <sz val="11.0"/>
        <u/>
      </rPr>
      <t>Click to open the Task Sheet</t>
    </r>
    <r>
      <rPr>
        <rFont val="Arial"/>
        <color rgb="FF000000"/>
        <sz val="11.0"/>
      </rPr>
      <t xml:space="preserve"> for more Tasks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</si>
  <si>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</si>
  <si>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</si>
  <si>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April W6 + May W1</t>
  </si>
  <si>
    <t>E(CW)</t>
  </si>
  <si>
    <t>Post</t>
  </si>
  <si>
    <t>Paket</t>
  </si>
  <si>
    <t>April W6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</si>
  <si>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</si>
  <si>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</si>
  <si>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</si>
  <si>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</si>
  <si>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</si>
  <si>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</si>
  <si>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</si>
  <si>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</si>
  <si>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</si>
  <si>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</si>
  <si>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</si>
  <si>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</si>
  <si>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</si>
  <si>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</si>
  <si>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T142199294</t>
  </si>
  <si>
    <t>BER0001.06 (06.B.35) Restaurant A06.23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</si>
  <si>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</si>
  <si>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</si>
  <si>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 xml:space="preserve">STS Form: CCure | Berlin | BER0001.06 (06.B.35) Restaurant A06.23 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</si>
  <si>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</si>
  <si>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</si>
  <si>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</si>
  <si>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</si>
  <si>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</si>
  <si>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</si>
  <si>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</si>
  <si>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</si>
  <si>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DG</t>
  </si>
  <si>
    <t>GB Activation T142401122 6am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</si>
  <si>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</si>
  <si>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</si>
  <si>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</si>
  <si>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</si>
  <si>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</si>
  <si>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</si>
  <si>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</si>
  <si>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</si>
  <si>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</si>
  <si>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</si>
  <si>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</si>
  <si>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</si>
  <si>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</si>
  <si>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</si>
  <si>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</si>
  <si>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</si>
  <si>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FS</t>
  </si>
  <si>
    <t>GB activation at 8am T142058110</t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</si>
  <si>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</si>
  <si>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</si>
  <si>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</si>
  <si>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</si>
  <si>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</si>
  <si>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</si>
  <si>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</si>
  <si>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</si>
  <si>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</si>
  <si>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</si>
  <si>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</si>
  <si>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</si>
  <si>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r>
      <rPr>
        <rFont val="Arial"/>
        <color theme="1"/>
        <sz val="11.0"/>
      </rPr>
      <t xml:space="preserve">E </t>
    </r>
    <r>
      <rPr>
        <rFont val="Arial"/>
        <color theme="1"/>
        <sz val="9.0"/>
      </rPr>
      <t>(Con)</t>
    </r>
  </si>
  <si>
    <r>
      <rPr>
        <rFont val="Arial"/>
        <color theme="1"/>
        <sz val="11.0"/>
      </rPr>
      <t>E</t>
    </r>
    <r>
      <rPr>
        <rFont val="Arial"/>
        <color theme="1"/>
        <sz val="9.0"/>
      </rPr>
      <t>(FTE)</t>
    </r>
  </si>
  <si>
    <t>Month Total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</si>
</sst>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9">
    <numFmt numFmtId="164" formatCode="[$-F800]dddd\,\ mmmm\ dd\,\ yyyy"/>
    <numFmt numFmtId="165" formatCode="d&quot;-&quot;mmm"/>
    <numFmt numFmtId="166" formatCode="M/d/yyyy"/>
    <numFmt numFmtId="167" formatCode="m/d/yyyy"/>
    <numFmt numFmtId="168" formatCode="yyyy-mm-dd"/>
    <numFmt numFmtId="169" formatCode="MM/dd/yyyy HH:MMam/pm"/>
    <numFmt numFmtId="170" formatCode="d-mmm"/>
    <numFmt numFmtId="171" formatCode="mm/dd/yyyy"/>
    <numFmt numFmtId="172" formatCode="d\.\ mmmm"/>
  </numFmts>
  <fonts count="49">
    <font>
      <sz val="11.0"/>
      <color theme="1"/>
      <name val="Calibri"/>
      <scheme val="minor"/>
    </font>
    <font>
      <sz val="11.0"/>
      <color theme="1"/>
      <name val="Calibri"/>
    </font>
    <font/>
    <font>
      <sz val="11.0"/>
      <color theme="1"/>
      <name val="Arial"/>
    </font>
    <font>
      <b/>
      <sz val="22.0"/>
      <color theme="0"/>
      <name val="Arial"/>
    </font>
    <font>
      <b/>
      <sz val="14.0"/>
      <color rgb="FFFFFFFF"/>
      <name val="Arial"/>
    </font>
    <font>
      <b/>
      <sz val="11.0"/>
      <color theme="1"/>
      <name val="Arial"/>
    </font>
    <font>
      <b/>
      <sz val="14.0"/>
      <color rgb="FFF2F2F2"/>
      <name val="Arial"/>
    </font>
    <font>
      <b/>
      <sz val="25.0"/>
      <color rgb="FFF2F2F2"/>
      <name val="Arial"/>
    </font>
    <font>
      <b/>
      <sz val="12.0"/>
      <color rgb="FFFFFFFF"/>
      <name val="Arial"/>
    </font>
    <font>
      <u/>
      <sz val="11.0"/>
      <color rgb="FFFFFFFF"/>
      <name val="Arial"/>
    </font>
    <font>
      <sz val="10.0"/>
      <color theme="1"/>
      <name val="Arial"/>
    </font>
    <font>
      <sz val="10.0"/>
      <color theme="1"/>
      <name val="Calibri"/>
      <scheme val="minor"/>
    </font>
    <font>
      <b/>
      <sz val="12.0"/>
      <color theme="1"/>
      <name val="Arial"/>
    </font>
    <font>
      <b/>
      <i/>
      <sz val="11.0"/>
      <color theme="1"/>
      <name val="Arial"/>
    </font>
    <font>
      <i/>
      <sz val="11.0"/>
      <color rgb="FF000000"/>
      <name val="Arial"/>
    </font>
    <font>
      <b/>
      <sz val="11.0"/>
      <color rgb="FF000000"/>
      <name val="Inconsolata"/>
    </font>
    <font>
      <sz val="11.0"/>
      <color rgb="FF000000"/>
      <name val="Inconsolata"/>
    </font>
    <font>
      <b/>
      <sz val="11.0"/>
      <color rgb="FFFFFFFF"/>
      <name val="Arial"/>
    </font>
    <font>
      <u/>
      <sz val="11.0"/>
      <color theme="1"/>
      <name val="Arial"/>
    </font>
    <font>
      <b/>
      <sz val="11.0"/>
      <color rgb="FFFF0000"/>
      <name val="Arial"/>
    </font>
    <font>
      <u/>
      <sz val="11.0"/>
      <color theme="1"/>
      <name val="Arial"/>
    </font>
    <font>
      <sz val="11.0"/>
      <color rgb="FF000000"/>
      <name val="Arial"/>
    </font>
    <font>
      <u/>
      <sz val="11.0"/>
      <color rgb="FF0000FF"/>
      <name val="Arial"/>
    </font>
    <font>
      <u/>
      <sz val="11.0"/>
      <color rgb="FF434343"/>
      <name val="Arial"/>
    </font>
    <font>
      <b/>
      <i/>
      <sz val="12.0"/>
      <color theme="1"/>
      <name val="Arial"/>
    </font>
    <font>
      <b/>
      <i/>
      <sz val="12.0"/>
      <color rgb="FFFF0000"/>
      <name val="Arial"/>
    </font>
    <font>
      <sz val="11.0"/>
      <color rgb="FF7F7F7F"/>
      <name val="Arial"/>
    </font>
    <font>
      <color theme="1"/>
      <name val="Calibri"/>
    </font>
    <font>
      <sz val="11.0"/>
      <color rgb="FFFF0000"/>
      <name val="Calibri"/>
    </font>
    <font>
      <sz val="11.0"/>
      <color rgb="FFFF0000"/>
      <name val="Arial"/>
    </font>
    <font>
      <b/>
      <sz val="11.0"/>
      <color rgb="FFFFC000"/>
      <name val="Arial"/>
    </font>
    <font>
      <u/>
      <sz val="11.0"/>
      <color theme="10"/>
      <name val="Arial"/>
    </font>
    <font>
      <u/>
      <sz val="11.0"/>
      <color theme="10"/>
      <name val="Arial"/>
    </font>
    <font>
      <b/>
      <sz val="11.0"/>
      <color theme="1"/>
      <name val="Calibri"/>
    </font>
    <font>
      <sz val="14.0"/>
      <color theme="1"/>
      <name val="Arial"/>
    </font>
    <font>
      <b/>
      <sz val="7.0"/>
      <color theme="1"/>
      <name val="Arial"/>
    </font>
    <font>
      <sz val="9.0"/>
      <color theme="1"/>
      <name val="Arial"/>
    </font>
    <font>
      <sz val="12.0"/>
      <color theme="1"/>
      <name val="Arial"/>
    </font>
    <font>
      <u/>
      <sz val="11.0"/>
      <color rgb="FF0563C1"/>
      <name val="Arial"/>
    </font>
    <font>
      <u/>
      <sz val="11.0"/>
      <color theme="10"/>
      <name val="Arial"/>
    </font>
    <font>
      <u/>
      <sz val="11.0"/>
      <color rgb="FF000000"/>
      <name val="Arial"/>
    </font>
    <font>
      <color theme="1"/>
      <name val="Calibri"/>
      <scheme val="minor"/>
    </font>
    <font>
      <sz val="11.0"/>
      <color rgb="FF97D753"/>
      <name val="Arial"/>
    </font>
    <font>
      <b/>
      <sz val="14.0"/>
      <color theme="1"/>
      <name val="Calibri"/>
    </font>
    <font>
      <sz val="14.0"/>
      <color rgb="FFFF0000"/>
      <name val="Calibri"/>
    </font>
    <font>
      <sz val="14.0"/>
      <color theme="1"/>
      <name val="Calibri"/>
    </font>
    <font>
      <sz val="11.0"/>
      <color rgb="FF000000"/>
      <name val="Roboto"/>
    </font>
    <font>
      <sz val="16.0"/>
      <color theme="1"/>
      <name val="Calibri"/>
    </font>
  </fonts>
  <fills count="30">
    <fill>
      <patternFill patternType="none"/>
    </fill>
    <fill>
      <patternFill patternType="lightGray"/>
    </fill>
    <fill>
      <patternFill patternType="solid">
        <fgColor rgb="FF7F7F7F"/>
        <bgColor rgb="FF7F7F7F"/>
      </patternFill>
    </fill>
    <fill>
      <patternFill patternType="solid">
        <fgColor rgb="FFFFFFFF"/>
        <bgColor rgb="FFFFFFFF"/>
      </patternFill>
    </fill>
    <fill>
      <patternFill patternType="solid">
        <fgColor rgb="FF666666"/>
        <bgColor rgb="FF666666"/>
      </patternFill>
    </fill>
    <fill>
      <patternFill patternType="solid">
        <fgColor rgb="FFC9DAF8"/>
        <bgColor rgb="FFC9DAF8"/>
      </patternFill>
    </fill>
    <fill>
      <patternFill patternType="solid">
        <fgColor rgb="FF97D753"/>
        <bgColor rgb="FF97D753"/>
      </patternFill>
    </fill>
    <fill>
      <patternFill patternType="solid">
        <fgColor rgb="FFFFC000"/>
        <bgColor rgb="FFFFC000"/>
      </patternFill>
    </fill>
    <fill>
      <patternFill patternType="solid">
        <fgColor rgb="FFFFFF00"/>
        <bgColor rgb="FFFFFF00"/>
      </patternFill>
    </fill>
    <fill>
      <patternFill patternType="solid">
        <fgColor rgb="FFFF3300"/>
        <bgColor rgb="FFFF3300"/>
      </patternFill>
    </fill>
    <fill>
      <patternFill patternType="solid">
        <fgColor rgb="FFF2F2F2"/>
        <bgColor rgb="FFF2F2F2"/>
      </patternFill>
    </fill>
    <fill>
      <patternFill patternType="solid">
        <fgColor rgb="FFEFEFEF"/>
        <bgColor rgb="FFEFEFEF"/>
      </patternFill>
    </fill>
    <fill>
      <patternFill patternType="solid">
        <fgColor rgb="FFECECEC"/>
        <bgColor rgb="FFECECEC"/>
      </patternFill>
    </fill>
    <fill>
      <patternFill patternType="solid">
        <fgColor rgb="FF92D8DA"/>
        <bgColor rgb="FF92D8DA"/>
      </patternFill>
    </fill>
    <fill>
      <patternFill patternType="solid">
        <fgColor rgb="FF5EAE5E"/>
        <bgColor rgb="FF5EAE5E"/>
      </patternFill>
    </fill>
    <fill>
      <patternFill patternType="solid">
        <fgColor theme="0"/>
        <bgColor theme="0"/>
      </patternFill>
    </fill>
    <fill>
      <patternFill patternType="solid">
        <fgColor rgb="FFBFBFBF"/>
        <bgColor rgb="FFBFBFBF"/>
      </patternFill>
    </fill>
    <fill>
      <patternFill patternType="solid">
        <fgColor rgb="FFFEF2CB"/>
        <bgColor rgb="FFFEF2CB"/>
      </patternFill>
    </fill>
    <fill>
      <patternFill patternType="solid">
        <fgColor rgb="FFA4C2F4"/>
        <bgColor rgb="FFA4C2F4"/>
      </patternFill>
    </fill>
    <fill>
      <patternFill patternType="solid">
        <fgColor rgb="FFCFE2F3"/>
        <bgColor rgb="FFCFE2F3"/>
      </patternFill>
    </fill>
    <fill>
      <patternFill patternType="solid">
        <fgColor rgb="FF9FC5E8"/>
        <bgColor rgb="FF9FC5E8"/>
      </patternFill>
    </fill>
    <fill>
      <patternFill patternType="solid">
        <fgColor rgb="FF00FFFF"/>
        <bgColor rgb="FF00FFFF"/>
      </patternFill>
    </fill>
    <fill>
      <patternFill patternType="solid">
        <fgColor rgb="FF85FFFF"/>
        <bgColor rgb="FF85FFFF"/>
      </patternFill>
    </fill>
    <fill>
      <patternFill patternType="solid">
        <fgColor rgb="FFD8D8D8"/>
        <bgColor rgb="FFD8D8D8"/>
      </patternFill>
    </fill>
    <fill>
      <patternFill patternType="solid">
        <fgColor rgb="FF9CC2E5"/>
        <bgColor rgb="FF9CC2E5"/>
      </patternFill>
    </fill>
    <fill>
      <patternFill patternType="solid">
        <fgColor rgb="FFDEEAF6"/>
        <bgColor rgb="FFDEEAF6"/>
      </patternFill>
    </fill>
    <fill>
      <patternFill patternType="solid">
        <fgColor rgb="FFD9E2F3"/>
        <bgColor rgb="FFD9E2F3"/>
      </patternFill>
    </fill>
    <fill>
      <patternFill patternType="solid">
        <fgColor rgb="FF00B0F0"/>
        <bgColor rgb="FF00B0F0"/>
      </patternFill>
    </fill>
    <fill>
      <patternFill patternType="solid">
        <fgColor rgb="FF008000"/>
        <bgColor rgb="FF008000"/>
      </patternFill>
    </fill>
    <fill>
      <patternFill patternType="solid">
        <fgColor rgb="FFFF0000"/>
        <bgColor rgb="FFFF0000"/>
      </patternFill>
    </fill>
  </fills>
  <borders count="137">
    <border/>
    <border>
      <left/>
      <right/>
      <top/>
      <bottom/>
    </border>
    <border>
      <left/>
      <top/>
    </border>
    <border>
      <top/>
    </border>
    <border>
      <right/>
      <top/>
    </border>
    <border>
      <left/>
      <right/>
      <top/>
    </border>
    <border>
      <left/>
      <top/>
      <bottom/>
    </border>
    <border>
      <left style="medium">
        <color rgb="FF4A86E8"/>
      </left>
      <top style="medium">
        <color rgb="FF4A86E8"/>
      </top>
      <bottom style="medium">
        <color rgb="FF4A86E8"/>
      </bottom>
    </border>
    <border>
      <top style="medium">
        <color rgb="FF4A86E8"/>
      </top>
      <bottom style="medium">
        <color rgb="FF4A86E8"/>
      </bottom>
    </border>
    <border>
      <right style="medium">
        <color rgb="FF4A86E8"/>
      </right>
      <top style="medium">
        <color rgb="FF4A86E8"/>
      </top>
      <bottom style="medium">
        <color rgb="FF4A86E8"/>
      </bottom>
    </border>
    <border>
      <top/>
      <bottom/>
    </border>
    <border>
      <right/>
      <top/>
      <bottom/>
    </border>
    <border>
      <left/>
      <right/>
      <bottom/>
    </border>
    <border>
      <left style="medium">
        <color rgb="FF999999"/>
      </left>
      <top style="medium">
        <color rgb="FF999999"/>
      </top>
      <bottom style="medium">
        <color rgb="FF999999"/>
      </bottom>
    </border>
    <border>
      <top style="medium">
        <color rgb="FF999999"/>
      </top>
      <bottom style="medium">
        <color rgb="FF999999"/>
      </bottom>
    </border>
    <border>
      <right style="medium">
        <color rgb="FF999999"/>
      </right>
      <top style="medium">
        <color rgb="FF999999"/>
      </top>
      <bottom style="medium">
        <color rgb="FF999999"/>
      </bottom>
    </border>
    <border>
      <left style="medium">
        <color rgb="FF999999"/>
      </left>
      <top style="medium">
        <color rgb="FF999999"/>
      </top>
    </border>
    <border>
      <top style="medium">
        <color rgb="FF999999"/>
      </top>
    </border>
    <border>
      <right style="medium">
        <color rgb="FF999999"/>
      </right>
      <top style="medium">
        <color rgb="FF999999"/>
      </top>
    </border>
    <border>
      <left style="thick">
        <color rgb="FF4A86E8"/>
      </left>
      <top style="thick">
        <color rgb="FF4A86E8"/>
      </top>
    </border>
    <border>
      <top style="thick">
        <color rgb="FF4A86E8"/>
      </top>
    </border>
    <border>
      <right style="thick">
        <color rgb="FF4A86E8"/>
      </right>
      <top style="thick">
        <color rgb="FF4A86E8"/>
      </top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bottom/>
    </border>
    <border>
      <left style="thin">
        <color rgb="FF000000"/>
      </left>
      <bottom style="medium">
        <color rgb="FF000000"/>
      </bottom>
    </border>
    <border>
      <bottom style="medium">
        <color rgb="FF000000"/>
      </bottom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thick">
        <color rgb="FF4A86E8"/>
      </left>
    </border>
    <border>
      <right style="thick">
        <color rgb="FF4A86E8"/>
      </right>
    </border>
    <border>
      <bottom style="thin">
        <color rgb="FF000000"/>
      </bottom>
    </border>
    <border>
      <right style="medium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ck">
        <color rgb="FF4A86E8"/>
      </left>
      <bottom style="thick">
        <color rgb="FF4A86E8"/>
      </bottom>
    </border>
    <border>
      <bottom style="thick">
        <color rgb="FF4A86E8"/>
      </bottom>
    </border>
    <border>
      <right style="thick">
        <color rgb="FF4A86E8"/>
      </right>
      <bottom style="thick">
        <color rgb="FF4A86E8"/>
      </bottom>
    </border>
    <border>
      <left/>
      <right/>
    </border>
    <border>
      <left style="medium">
        <color rgb="FF000000"/>
      </left>
      <top style="medium">
        <color rgb="FF000000"/>
      </top>
    </border>
    <border>
      <right style="thin">
        <color rgb="FF000000"/>
      </right>
      <top style="medium">
        <color rgb="FF000000"/>
      </top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</border>
    <border>
      <top style="medium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top style="thin">
        <color rgb="FF000000"/>
      </top>
      <bottom style="medium">
        <color rgb="FF000000"/>
      </bottom>
    </border>
    <border>
      <right style="medium">
        <color rgb="FF000000"/>
      </right>
      <top style="thin">
        <color rgb="FF000000"/>
      </top>
      <bottom style="medium">
        <color rgb="FF000000"/>
      </bottom>
    </border>
    <border>
      <right style="medium">
        <color rgb="FF000000"/>
      </right>
    </border>
    <border>
      <left/>
    </border>
    <border>
      <top style="thin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</border>
    <border>
      <left style="medium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right/>
    </border>
    <border>
      <left style="medium">
        <color rgb="FF000000"/>
      </left>
    </border>
    <border>
      <right style="thin">
        <color rgb="FF000000"/>
      </right>
    </border>
    <border>
      <left style="thin">
        <color rgb="FF000000"/>
      </left>
    </border>
    <border>
      <left style="thin">
        <color rgb="FF000000"/>
      </left>
      <right style="medium">
        <color rgb="FF000000"/>
      </right>
      <bottom/>
    </border>
    <border>
      <left/>
      <bottom/>
    </border>
    <border>
      <bottom/>
    </border>
    <border>
      <right/>
      <bottom/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medium">
        <color rgb="FF000000"/>
      </top>
    </border>
    <border>
      <left style="medium">
        <color rgb="FF000000"/>
      </left>
      <right style="thin">
        <color rgb="FF000000"/>
      </right>
      <top/>
    </border>
    <border>
      <left style="thin">
        <color rgb="FF000000"/>
      </left>
      <right style="thin">
        <color rgb="FF000000"/>
      </right>
      <top/>
    </border>
    <border>
      <left style="thin">
        <color rgb="FF000000"/>
      </left>
      <right style="medium">
        <color rgb="FF000000"/>
      </right>
      <top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 style="thin">
        <color rgb="FF000000"/>
      </right>
      <top/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medium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 style="thin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/>
      <top style="thin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/>
      <top/>
      <bottom/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medium">
        <color rgb="FF000000"/>
      </left>
      <right/>
      <top/>
      <bottom style="medium">
        <color rgb="FF000000"/>
      </bottom>
    </border>
    <border>
      <left style="medium">
        <color rgb="FF000000"/>
      </left>
      <bottom/>
    </border>
    <border>
      <right style="thin">
        <color rgb="FF000000"/>
      </right>
      <bottom/>
    </border>
    <border>
      <left style="thin">
        <color rgb="FF000000"/>
      </left>
      <bottom/>
    </border>
    <border>
      <left style="thin">
        <color rgb="FF000000"/>
      </left>
      <right style="thin">
        <color rgb="FF000000"/>
      </right>
      <bottom/>
    </border>
  </borders>
  <cellStyleXfs count="1">
    <xf borderId="0" fillId="0" fontId="0" numFmtId="0" applyAlignment="1" applyFont="1"/>
  </cellStyleXfs>
  <cellXfs count="571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Alignment="1" applyBorder="1" applyFont="1">
      <alignment horizontal="center" readingOrder="0" vertical="center"/>
    </xf>
    <xf borderId="3" fillId="0" fontId="2" numFmtId="0" xfId="0" applyBorder="1" applyFont="1"/>
    <xf borderId="4" fillId="0" fontId="2" numFmtId="0" xfId="0" applyBorder="1" applyFont="1"/>
    <xf borderId="5" fillId="2" fontId="1" numFmtId="0" xfId="0" applyBorder="1" applyFont="1"/>
    <xf borderId="1" fillId="2" fontId="1" numFmtId="0" xfId="0" applyAlignment="1" applyBorder="1" applyFont="1">
      <alignment readingOrder="0"/>
    </xf>
    <xf borderId="1" fillId="2" fontId="3" numFmtId="0" xfId="0" applyBorder="1" applyFont="1"/>
    <xf borderId="6" fillId="2" fontId="1" numFmtId="0" xfId="0" applyBorder="1" applyFont="1"/>
    <xf borderId="7" fillId="3" fontId="4" numFmtId="0" xfId="0" applyAlignment="1" applyBorder="1" applyFill="1" applyFont="1">
      <alignment horizontal="center" vertical="center"/>
    </xf>
    <xf borderId="8" fillId="0" fontId="2" numFmtId="0" xfId="0" applyBorder="1" applyFont="1"/>
    <xf borderId="9" fillId="0" fontId="2" numFmtId="0" xfId="0" applyBorder="1" applyFont="1"/>
    <xf borderId="7" fillId="4" fontId="5" numFmtId="0" xfId="0" applyAlignment="1" applyBorder="1" applyFill="1" applyFont="1">
      <alignment horizontal="center" readingOrder="0" vertical="center"/>
    </xf>
    <xf borderId="10" fillId="2" fontId="6" numFmtId="0" xfId="0" applyBorder="1" applyFont="1"/>
    <xf borderId="7" fillId="4" fontId="7" numFmtId="164" xfId="0" applyAlignment="1" applyBorder="1" applyFont="1" applyNumberFormat="1">
      <alignment horizontal="center" readingOrder="0" vertical="center"/>
    </xf>
    <xf borderId="7" fillId="3" fontId="8" numFmtId="164" xfId="0" applyAlignment="1" applyBorder="1" applyFont="1" applyNumberFormat="1">
      <alignment horizontal="center" vertical="center"/>
    </xf>
    <xf borderId="10" fillId="2" fontId="3" numFmtId="0" xfId="0" applyBorder="1" applyFont="1"/>
    <xf borderId="11" fillId="2" fontId="1" numFmtId="0" xfId="0" applyBorder="1" applyFont="1"/>
    <xf borderId="12" fillId="2" fontId="3" numFmtId="0" xfId="0" applyBorder="1" applyFont="1"/>
    <xf borderId="12" fillId="2" fontId="1" numFmtId="0" xfId="0" applyBorder="1" applyFont="1"/>
    <xf borderId="5" fillId="2" fontId="3" numFmtId="0" xfId="0" applyBorder="1" applyFont="1"/>
    <xf borderId="13" fillId="4" fontId="9" numFmtId="0" xfId="0" applyAlignment="1" applyBorder="1" applyFont="1">
      <alignment horizontal="center" readingOrder="0" vertical="center"/>
    </xf>
    <xf borderId="14" fillId="0" fontId="2" numFmtId="0" xfId="0" applyBorder="1" applyFont="1"/>
    <xf borderId="15" fillId="0" fontId="2" numFmtId="0" xfId="0" applyBorder="1" applyFont="1"/>
    <xf borderId="16" fillId="4" fontId="9" numFmtId="0" xfId="0" applyAlignment="1" applyBorder="1" applyFont="1">
      <alignment horizontal="center" readingOrder="0" vertical="center"/>
    </xf>
    <xf borderId="17" fillId="0" fontId="2" numFmtId="0" xfId="0" applyBorder="1" applyFont="1"/>
    <xf borderId="18" fillId="0" fontId="2" numFmtId="0" xfId="0" applyBorder="1" applyFont="1"/>
    <xf borderId="10" fillId="2" fontId="1" numFmtId="0" xfId="0" applyBorder="1" applyFont="1"/>
    <xf borderId="19" fillId="3" fontId="10" numFmtId="0" xfId="0" applyAlignment="1" applyBorder="1" applyFont="1">
      <alignment horizontal="center" readingOrder="0" vertical="center"/>
    </xf>
    <xf borderId="20" fillId="0" fontId="2" numFmtId="0" xfId="0" applyBorder="1" applyFont="1"/>
    <xf borderId="21" fillId="0" fontId="2" numFmtId="0" xfId="0" applyBorder="1" applyFont="1"/>
    <xf borderId="11" fillId="2" fontId="3" numFmtId="0" xfId="0" applyBorder="1" applyFont="1"/>
    <xf borderId="22" fillId="5" fontId="3" numFmtId="0" xfId="0" applyAlignment="1" applyBorder="1" applyFill="1" applyFont="1">
      <alignment horizontal="center" readingOrder="0" shrinkToFit="0" vertical="center" wrapText="1"/>
    </xf>
    <xf borderId="23" fillId="0" fontId="2" numFmtId="0" xfId="0" applyBorder="1" applyFont="1"/>
    <xf borderId="24" fillId="5" fontId="3" numFmtId="0" xfId="0" applyAlignment="1" applyBorder="1" applyFont="1">
      <alignment horizontal="center" shrinkToFit="0" vertical="center" wrapText="1"/>
    </xf>
    <xf borderId="24" fillId="0" fontId="2" numFmtId="0" xfId="0" applyBorder="1" applyFont="1"/>
    <xf borderId="6" fillId="2" fontId="3" numFmtId="0" xfId="0" applyBorder="1" applyFont="1"/>
    <xf borderId="25" fillId="5" fontId="11" numFmtId="0" xfId="0" applyAlignment="1" applyBorder="1" applyFont="1">
      <alignment horizontal="center" shrinkToFit="0" vertical="center" wrapText="1"/>
    </xf>
    <xf borderId="26" fillId="0" fontId="2" numFmtId="0" xfId="0" applyBorder="1" applyFont="1"/>
    <xf borderId="27" fillId="6" fontId="11" numFmtId="0" xfId="0" applyAlignment="1" applyBorder="1" applyFill="1" applyFont="1">
      <alignment horizontal="center" shrinkToFit="0" vertical="center" wrapText="1"/>
    </xf>
    <xf borderId="27" fillId="7" fontId="11" numFmtId="0" xfId="0" applyAlignment="1" applyBorder="1" applyFill="1" applyFont="1">
      <alignment horizontal="center" shrinkToFit="0" vertical="center" wrapText="1"/>
    </xf>
    <xf borderId="27" fillId="8" fontId="11" numFmtId="0" xfId="0" applyAlignment="1" applyBorder="1" applyFill="1" applyFont="1">
      <alignment horizontal="center" shrinkToFit="0" vertical="center" wrapText="1"/>
    </xf>
    <xf borderId="27" fillId="9" fontId="11" numFmtId="0" xfId="0" applyAlignment="1" applyBorder="1" applyFill="1" applyFont="1">
      <alignment horizontal="center" shrinkToFit="0" vertical="center" wrapText="1"/>
    </xf>
    <xf borderId="28" fillId="5" fontId="3" numFmtId="0" xfId="0" applyAlignment="1" applyBorder="1" applyFont="1">
      <alignment horizontal="center" shrinkToFit="0" vertical="center" wrapText="1"/>
    </xf>
    <xf borderId="29" fillId="5" fontId="3" numFmtId="0" xfId="0" applyAlignment="1" applyBorder="1" applyFont="1">
      <alignment horizontal="center" vertical="center"/>
    </xf>
    <xf borderId="30" fillId="5" fontId="3" numFmtId="0" xfId="0" applyAlignment="1" applyBorder="1" applyFont="1">
      <alignment horizontal="center" vertical="center"/>
    </xf>
    <xf borderId="31" fillId="0" fontId="2" numFmtId="0" xfId="0" applyBorder="1" applyFont="1"/>
    <xf borderId="32" fillId="0" fontId="2" numFmtId="0" xfId="0" applyBorder="1" applyFont="1"/>
    <xf borderId="33" fillId="0" fontId="2" numFmtId="0" xfId="0" applyBorder="1" applyFont="1"/>
    <xf borderId="34" fillId="0" fontId="2" numFmtId="0" xfId="0" applyBorder="1" applyFont="1"/>
    <xf borderId="35" fillId="0" fontId="2" numFmtId="0" xfId="0" applyBorder="1" applyFont="1"/>
    <xf borderId="22" fillId="0" fontId="11" numFmtId="0" xfId="0" applyAlignment="1" applyBorder="1" applyFont="1">
      <alignment horizontal="center" readingOrder="0" shrinkToFit="0" vertical="center" wrapText="1"/>
    </xf>
    <xf borderId="36" fillId="0" fontId="12" numFmtId="0" xfId="0" applyAlignment="1" applyBorder="1" applyFont="1">
      <alignment horizontal="center" readingOrder="0"/>
    </xf>
    <xf borderId="36" fillId="0" fontId="2" numFmtId="0" xfId="0" applyBorder="1" applyFont="1"/>
    <xf borderId="37" fillId="0" fontId="2" numFmtId="0" xfId="0" applyBorder="1" applyFont="1"/>
    <xf borderId="22" fillId="5" fontId="3" numFmtId="0" xfId="0" applyAlignment="1" applyBorder="1" applyFont="1">
      <alignment horizontal="center" readingOrder="0" vertical="center"/>
    </xf>
    <xf borderId="38" fillId="0" fontId="3" numFmtId="0" xfId="0" applyAlignment="1" applyBorder="1" applyFont="1">
      <alignment horizontal="center" readingOrder="0" shrinkToFit="0" vertical="center" wrapText="1"/>
    </xf>
    <xf borderId="39" fillId="0" fontId="3" numFmtId="0" xfId="0" applyAlignment="1" applyBorder="1" applyFont="1">
      <alignment horizontal="center" shrinkToFit="0" vertical="center" wrapText="1"/>
    </xf>
    <xf borderId="39" fillId="0" fontId="3" numFmtId="0" xfId="0" applyAlignment="1" applyBorder="1" applyFont="1">
      <alignment horizontal="center" readingOrder="0" shrinkToFit="0" vertical="center" wrapText="1"/>
    </xf>
    <xf borderId="28" fillId="0" fontId="3" numFmtId="0" xfId="0" applyAlignment="1" applyBorder="1" applyFont="1">
      <alignment horizontal="center" readingOrder="0" shrinkToFit="0" vertical="center" wrapText="1"/>
    </xf>
    <xf borderId="40" fillId="5" fontId="3" numFmtId="0" xfId="0" applyAlignment="1" applyBorder="1" applyFont="1">
      <alignment shrinkToFit="0" vertical="center" wrapText="1"/>
    </xf>
    <xf borderId="41" fillId="5" fontId="3" numFmtId="0" xfId="0" applyAlignment="1" applyBorder="1" applyFont="1">
      <alignment horizontal="center"/>
    </xf>
    <xf borderId="36" fillId="0" fontId="3" numFmtId="20" xfId="0" applyAlignment="1" applyBorder="1" applyFont="1" applyNumberFormat="1">
      <alignment horizontal="center" readingOrder="0" vertical="center"/>
    </xf>
    <xf borderId="42" fillId="0" fontId="2" numFmtId="0" xfId="0" applyBorder="1" applyFont="1"/>
    <xf borderId="43" fillId="0" fontId="3" numFmtId="0" xfId="0" applyAlignment="1" applyBorder="1" applyFont="1">
      <alignment horizontal="center" readingOrder="0" vertical="center"/>
    </xf>
    <xf borderId="43" fillId="0" fontId="3" numFmtId="0" xfId="0" applyAlignment="1" applyBorder="1" applyFont="1">
      <alignment horizontal="center"/>
    </xf>
    <xf borderId="44" fillId="0" fontId="11" numFmtId="0" xfId="0" applyAlignment="1" applyBorder="1" applyFont="1">
      <alignment horizontal="center" readingOrder="0" shrinkToFit="0" vertical="center" wrapText="1"/>
    </xf>
    <xf borderId="40" fillId="0" fontId="2" numFmtId="0" xfId="0" applyBorder="1" applyFont="1"/>
    <xf borderId="45" fillId="0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readingOrder="0" shrinkToFit="0" vertical="center" wrapText="1"/>
    </xf>
    <xf borderId="46" fillId="0" fontId="3" numFmtId="0" xfId="0" applyAlignment="1" applyBorder="1" applyFont="1">
      <alignment horizontal="center" shrinkToFit="0" vertical="center" wrapText="1"/>
    </xf>
    <xf borderId="47" fillId="0" fontId="3" numFmtId="0" xfId="0" applyAlignment="1" applyBorder="1" applyFont="1">
      <alignment horizontal="center" shrinkToFit="0" vertical="center" wrapText="1"/>
    </xf>
    <xf borderId="24" fillId="0" fontId="3" numFmtId="20" xfId="0" applyAlignment="1" applyBorder="1" applyFont="1" applyNumberFormat="1">
      <alignment horizontal="center" readingOrder="0" vertical="center"/>
    </xf>
    <xf borderId="44" fillId="0" fontId="3" numFmtId="0" xfId="0" applyAlignment="1" applyBorder="1" applyFont="1">
      <alignment horizontal="center"/>
    </xf>
    <xf borderId="43" fillId="0" fontId="11" numFmtId="0" xfId="0" applyAlignment="1" applyBorder="1" applyFont="1">
      <alignment horizontal="center" readingOrder="0" shrinkToFit="0" vertical="center" wrapText="1"/>
    </xf>
    <xf borderId="45" fillId="0" fontId="3" numFmtId="0" xfId="0" applyAlignment="1" applyBorder="1" applyFont="1">
      <alignment horizontal="center" shrinkToFit="0" vertical="center" wrapText="1"/>
    </xf>
    <xf borderId="48" fillId="0" fontId="3" numFmtId="0" xfId="0" applyAlignment="1" applyBorder="1" applyFont="1">
      <alignment horizontal="center" shrinkToFit="0" vertical="center" wrapText="1"/>
    </xf>
    <xf borderId="49" fillId="0" fontId="3" numFmtId="0" xfId="0" applyAlignment="1" applyBorder="1" applyFont="1">
      <alignment horizontal="center" shrinkToFit="0" vertical="center" wrapText="1"/>
    </xf>
    <xf borderId="50" fillId="0" fontId="3" numFmtId="0" xfId="0" applyAlignment="1" applyBorder="1" applyFont="1">
      <alignment horizontal="center" shrinkToFit="0" vertical="center" wrapText="1"/>
    </xf>
    <xf borderId="22" fillId="0" fontId="11" numFmtId="0" xfId="0" applyAlignment="1" applyBorder="1" applyFont="1">
      <alignment horizontal="center" shrinkToFit="0" vertical="center" wrapText="1"/>
    </xf>
    <xf borderId="44" fillId="0" fontId="11" numFmtId="0" xfId="0" applyAlignment="1" applyBorder="1" applyFont="1">
      <alignment horizontal="center" shrinkToFit="0" vertical="center" wrapText="1"/>
    </xf>
    <xf borderId="51" fillId="5" fontId="3" numFmtId="0" xfId="0" applyAlignment="1" applyBorder="1" applyFont="1">
      <alignment horizontal="center" shrinkToFit="0" vertical="center" wrapText="1"/>
    </xf>
    <xf borderId="52" fillId="0" fontId="2" numFmtId="0" xfId="0" applyBorder="1" applyFont="1"/>
    <xf borderId="53" fillId="5" fontId="3" numFmtId="0" xfId="0" applyAlignment="1" applyBorder="1" applyFont="1">
      <alignment horizontal="center" shrinkToFit="0" vertical="center" wrapText="1"/>
    </xf>
    <xf borderId="50" fillId="5" fontId="3" numFmtId="0" xfId="0" applyAlignment="1" applyBorder="1" applyFont="1">
      <alignment horizontal="center" shrinkToFit="0" vertical="center" wrapText="1"/>
    </xf>
    <xf borderId="54" fillId="0" fontId="2" numFmtId="0" xfId="0" applyBorder="1" applyFont="1"/>
    <xf borderId="55" fillId="0" fontId="2" numFmtId="0" xfId="0" applyBorder="1" applyFont="1"/>
    <xf borderId="56" fillId="0" fontId="2" numFmtId="0" xfId="0" applyBorder="1" applyFont="1"/>
    <xf borderId="57" fillId="2" fontId="3" numFmtId="0" xfId="0" applyBorder="1" applyFont="1"/>
    <xf borderId="58" fillId="5" fontId="13" numFmtId="0" xfId="0" applyAlignment="1" applyBorder="1" applyFont="1">
      <alignment horizontal="center" shrinkToFit="0" vertical="center" wrapText="1"/>
    </xf>
    <xf borderId="59" fillId="0" fontId="2" numFmtId="0" xfId="0" applyBorder="1" applyFont="1"/>
    <xf borderId="60" fillId="5" fontId="14" numFmtId="0" xfId="0" applyAlignment="1" applyBorder="1" applyFont="1">
      <alignment horizontal="center"/>
    </xf>
    <xf borderId="60" fillId="5" fontId="14" numFmtId="0" xfId="0" applyAlignment="1" applyBorder="1" applyFont="1">
      <alignment horizontal="center" readingOrder="0"/>
    </xf>
    <xf borderId="60" fillId="5" fontId="15" numFmtId="0" xfId="0" applyAlignment="1" applyBorder="1" applyFont="1">
      <alignment horizontal="center" readingOrder="0" shrinkToFit="0" vertical="center" wrapText="1"/>
    </xf>
    <xf borderId="61" fillId="0" fontId="2" numFmtId="0" xfId="0" applyBorder="1" applyFont="1"/>
    <xf borderId="1" fillId="2" fontId="3" numFmtId="0" xfId="0" applyAlignment="1" applyBorder="1" applyFont="1">
      <alignment readingOrder="0"/>
    </xf>
    <xf borderId="62" fillId="0" fontId="2" numFmtId="0" xfId="0" applyBorder="1" applyFont="1"/>
    <xf borderId="63" fillId="10" fontId="3" numFmtId="0" xfId="0" applyAlignment="1" applyBorder="1" applyFill="1" applyFont="1">
      <alignment horizontal="center" vertical="center"/>
    </xf>
    <xf borderId="49" fillId="10" fontId="3" numFmtId="0" xfId="0" applyAlignment="1" applyBorder="1" applyFont="1">
      <alignment horizontal="center" vertical="center"/>
    </xf>
    <xf borderId="50" fillId="10" fontId="3" numFmtId="0" xfId="0" applyAlignment="1" applyBorder="1" applyFont="1">
      <alignment horizontal="center" vertical="center"/>
    </xf>
    <xf borderId="22" fillId="0" fontId="3" numFmtId="0" xfId="0" applyAlignment="1" applyBorder="1" applyFont="1">
      <alignment horizontal="center" shrinkToFit="0" vertical="center" wrapText="1"/>
    </xf>
    <xf borderId="44" fillId="0" fontId="3" numFmtId="0" xfId="0" applyAlignment="1" applyBorder="1" applyFont="1">
      <alignment horizontal="center" shrinkToFit="0" vertical="center" wrapText="1"/>
    </xf>
    <xf borderId="22" fillId="10" fontId="3" numFmtId="0" xfId="0" applyAlignment="1" applyBorder="1" applyFont="1">
      <alignment horizontal="center"/>
    </xf>
    <xf borderId="39" fillId="11" fontId="16" numFmtId="0" xfId="0" applyAlignment="1" applyBorder="1" applyFill="1" applyFont="1">
      <alignment horizontal="center" vertical="center"/>
    </xf>
    <xf borderId="60" fillId="0" fontId="3" numFmtId="0" xfId="0" applyAlignment="1" applyBorder="1" applyFont="1">
      <alignment horizontal="center" readingOrder="0" vertical="center"/>
    </xf>
    <xf borderId="38" fillId="11" fontId="17" numFmtId="0" xfId="0" applyAlignment="1" applyBorder="1" applyFont="1">
      <alignment horizontal="center" vertical="center"/>
    </xf>
    <xf borderId="28" fillId="0" fontId="3" numFmtId="0" xfId="0" applyAlignment="1" applyBorder="1" applyFont="1">
      <alignment horizontal="center" readingOrder="0" vertical="center"/>
    </xf>
    <xf borderId="64" fillId="11" fontId="17" numFmtId="0" xfId="0" applyAlignment="1" applyBorder="1" applyFont="1">
      <alignment horizontal="center" vertical="center"/>
    </xf>
    <xf borderId="65" fillId="0" fontId="3" numFmtId="0" xfId="0" applyAlignment="1" applyBorder="1" applyFont="1">
      <alignment readingOrder="0"/>
    </xf>
    <xf borderId="22" fillId="10" fontId="3" numFmtId="0" xfId="0" applyAlignment="1" applyBorder="1" applyFont="1">
      <alignment horizontal="center" readingOrder="0"/>
    </xf>
    <xf borderId="44" fillId="12" fontId="3" numFmtId="0" xfId="0" applyAlignment="1" applyBorder="1" applyFill="1" applyFont="1">
      <alignment horizontal="center" shrinkToFit="0" vertical="center" wrapText="1"/>
    </xf>
    <xf borderId="45" fillId="11" fontId="17" numFmtId="0" xfId="0" applyAlignment="1" applyBorder="1" applyFont="1">
      <alignment horizontal="center" vertical="center"/>
    </xf>
    <xf borderId="44" fillId="0" fontId="3" numFmtId="0" xfId="0" applyAlignment="1" applyBorder="1" applyFont="1">
      <alignment horizontal="center" readingOrder="0" vertical="center"/>
    </xf>
    <xf borderId="47" fillId="0" fontId="3" numFmtId="0" xfId="0" applyAlignment="1" applyBorder="1" applyFont="1">
      <alignment horizontal="center" readingOrder="0" vertical="center"/>
    </xf>
    <xf borderId="66" fillId="5" fontId="15" numFmtId="0" xfId="0" applyAlignment="1" applyBorder="1" applyFont="1">
      <alignment horizontal="center" readingOrder="0" shrinkToFit="0" vertical="center" wrapText="1"/>
    </xf>
    <xf borderId="11" fillId="2" fontId="6" numFmtId="0" xfId="0" applyAlignment="1" applyBorder="1" applyFont="1">
      <alignment horizontal="center"/>
    </xf>
    <xf borderId="67" fillId="12" fontId="3" numFmtId="0" xfId="0" applyAlignment="1" applyBorder="1" applyFont="1">
      <alignment horizontal="center" shrinkToFit="0" vertical="center" wrapText="1"/>
    </xf>
    <xf borderId="68" fillId="0" fontId="2" numFmtId="0" xfId="0" applyBorder="1" applyFont="1"/>
    <xf borderId="69" fillId="11" fontId="17" numFmtId="0" xfId="0" applyAlignment="1" applyBorder="1" applyFont="1">
      <alignment horizontal="center" vertical="center"/>
    </xf>
    <xf borderId="67" fillId="0" fontId="3" numFmtId="0" xfId="0" applyAlignment="1" applyBorder="1" applyFont="1">
      <alignment horizontal="center" readingOrder="0" vertical="center"/>
    </xf>
    <xf borderId="70" fillId="12" fontId="3" numFmtId="0" xfId="0" applyAlignment="1" applyBorder="1" applyFont="1">
      <alignment horizontal="center" shrinkToFit="0" vertical="center" wrapText="1"/>
    </xf>
    <xf borderId="71" fillId="0" fontId="2" numFmtId="0" xfId="0" applyBorder="1" applyFont="1"/>
    <xf borderId="48" fillId="11" fontId="17" numFmtId="0" xfId="0" applyAlignment="1" applyBorder="1" applyFont="1">
      <alignment horizontal="center" vertical="center"/>
    </xf>
    <xf borderId="72" fillId="0" fontId="3" numFmtId="0" xfId="0" applyAlignment="1" applyBorder="1" applyFont="1">
      <alignment readingOrder="0"/>
    </xf>
    <xf borderId="51" fillId="0" fontId="3" numFmtId="0" xfId="0" applyAlignment="1" applyBorder="1" applyFont="1">
      <alignment horizontal="center" shrinkToFit="0" vertical="center" wrapText="1"/>
    </xf>
    <xf borderId="73" fillId="0" fontId="3" numFmtId="0" xfId="0" applyAlignment="1" applyBorder="1" applyFont="1">
      <alignment horizontal="center" shrinkToFit="0" vertical="center" wrapText="1"/>
    </xf>
    <xf borderId="74" fillId="0" fontId="2" numFmtId="0" xfId="0" applyBorder="1" applyFont="1"/>
    <xf borderId="75" fillId="0" fontId="2" numFmtId="0" xfId="0" applyBorder="1" applyFont="1"/>
    <xf borderId="28" fillId="0" fontId="3" numFmtId="0" xfId="0" applyAlignment="1" applyBorder="1" applyFont="1">
      <alignment horizontal="center" vertical="center"/>
    </xf>
    <xf borderId="0" fillId="5" fontId="3" numFmtId="0" xfId="0" applyAlignment="1" applyFont="1">
      <alignment horizontal="center"/>
    </xf>
    <xf borderId="76" fillId="0" fontId="2" numFmtId="0" xfId="0" applyBorder="1" applyFont="1"/>
    <xf borderId="51" fillId="10" fontId="3" numFmtId="0" xfId="0" applyAlignment="1" applyBorder="1" applyFont="1">
      <alignment horizontal="center"/>
    </xf>
    <xf borderId="49" fillId="11" fontId="17" numFmtId="0" xfId="0" applyAlignment="1" applyBorder="1" applyFont="1">
      <alignment horizontal="center" vertical="center"/>
    </xf>
    <xf borderId="73" fillId="0" fontId="3" numFmtId="0" xfId="0" applyAlignment="1" applyBorder="1" applyFont="1">
      <alignment horizontal="center" readingOrder="0" vertical="center"/>
    </xf>
    <xf borderId="50" fillId="0" fontId="3" numFmtId="0" xfId="0" applyAlignment="1" applyBorder="1" applyFont="1">
      <alignment horizontal="center" vertical="center"/>
    </xf>
    <xf borderId="44" fillId="0" fontId="3" numFmtId="0" xfId="0" applyAlignment="1" applyBorder="1" applyFont="1">
      <alignment horizontal="center" readingOrder="0"/>
    </xf>
    <xf borderId="16" fillId="4" fontId="18" numFmtId="0" xfId="0" applyAlignment="1" applyBorder="1" applyFont="1">
      <alignment horizontal="center" readingOrder="0" vertical="center"/>
    </xf>
    <xf borderId="77" fillId="2" fontId="3" numFmtId="0" xfId="0" applyBorder="1" applyFont="1"/>
    <xf borderId="45" fillId="5" fontId="3" numFmtId="0" xfId="0" applyAlignment="1" applyBorder="1" applyFont="1">
      <alignment horizontal="center" shrinkToFit="0" vertical="center" wrapText="1"/>
    </xf>
    <xf borderId="78" fillId="5" fontId="3" numFmtId="0" xfId="0" applyAlignment="1" applyBorder="1" applyFont="1">
      <alignment horizontal="center" shrinkToFit="0" wrapText="1"/>
    </xf>
    <xf borderId="78" fillId="0" fontId="2" numFmtId="0" xfId="0" applyBorder="1" applyFont="1"/>
    <xf borderId="67" fillId="5" fontId="3" numFmtId="0" xfId="0" applyAlignment="1" applyBorder="1" applyFont="1">
      <alignment horizontal="center" shrinkToFit="0" wrapText="1"/>
    </xf>
    <xf borderId="38" fillId="5" fontId="11" numFmtId="0" xfId="0" applyAlignment="1" applyBorder="1" applyFont="1">
      <alignment horizontal="center" vertical="bottom"/>
    </xf>
    <xf borderId="39" fillId="5" fontId="3" numFmtId="0" xfId="0" applyAlignment="1" applyBorder="1" applyFont="1">
      <alignment horizontal="center" vertical="bottom"/>
    </xf>
    <xf borderId="28" fillId="5" fontId="3" numFmtId="0" xfId="0" applyAlignment="1" applyBorder="1" applyFont="1">
      <alignment horizontal="center" vertical="bottom"/>
    </xf>
    <xf borderId="62" fillId="5" fontId="3" numFmtId="0" xfId="0" applyAlignment="1" applyBorder="1" applyFont="1">
      <alignment horizontal="center" shrinkToFit="0" vertical="center" wrapText="1"/>
    </xf>
    <xf borderId="25" fillId="11" fontId="19" numFmtId="0" xfId="0" applyAlignment="1" applyBorder="1" applyFont="1">
      <alignment horizontal="center" shrinkToFit="0" wrapText="1"/>
    </xf>
    <xf borderId="66" fillId="0" fontId="2" numFmtId="0" xfId="0" applyBorder="1" applyFont="1"/>
    <xf borderId="60" fillId="11" fontId="3" numFmtId="0" xfId="0" applyAlignment="1" applyBorder="1" applyFont="1">
      <alignment horizontal="center" shrinkToFit="0" wrapText="1"/>
    </xf>
    <xf borderId="69" fillId="11" fontId="20" numFmtId="0" xfId="0" applyAlignment="1" applyBorder="1" applyFont="1">
      <alignment horizontal="center" vertical="center"/>
    </xf>
    <xf borderId="63" fillId="11" fontId="20" numFmtId="0" xfId="0" applyAlignment="1" applyBorder="1" applyFont="1">
      <alignment horizontal="center" vertical="center"/>
    </xf>
    <xf borderId="63" fillId="11" fontId="20" numFmtId="0" xfId="0" applyAlignment="1" applyBorder="1" applyFont="1">
      <alignment horizontal="center"/>
    </xf>
    <xf borderId="79" fillId="0" fontId="6" numFmtId="0" xfId="0" applyAlignment="1" applyBorder="1" applyFont="1">
      <alignment horizontal="center" readingOrder="0" vertical="center"/>
    </xf>
    <xf borderId="22" fillId="11" fontId="21" numFmtId="0" xfId="0" applyAlignment="1" applyBorder="1" applyFont="1">
      <alignment horizontal="center" shrinkToFit="0" wrapText="1"/>
    </xf>
    <xf borderId="44" fillId="11" fontId="3" numFmtId="0" xfId="0" applyAlignment="1" applyBorder="1" applyFont="1">
      <alignment horizontal="center" shrinkToFit="0" wrapText="1"/>
    </xf>
    <xf borderId="80" fillId="5" fontId="22" numFmtId="0" xfId="0" applyAlignment="1" applyBorder="1" applyFont="1">
      <alignment horizontal="center"/>
    </xf>
    <xf borderId="81" fillId="0" fontId="2" numFmtId="0" xfId="0" applyBorder="1" applyFont="1"/>
    <xf borderId="82" fillId="5" fontId="3" numFmtId="0" xfId="0" applyAlignment="1" applyBorder="1" applyFont="1">
      <alignment horizontal="center"/>
    </xf>
    <xf borderId="82" fillId="5" fontId="22" numFmtId="0" xfId="0" applyAlignment="1" applyBorder="1" applyFont="1">
      <alignment horizontal="center"/>
    </xf>
    <xf borderId="82" fillId="5" fontId="22" numFmtId="0" xfId="0" applyAlignment="1" applyBorder="1" applyFont="1">
      <alignment horizontal="center" readingOrder="0" vertical="center"/>
    </xf>
    <xf borderId="83" fillId="0" fontId="2" numFmtId="0" xfId="0" applyBorder="1" applyFont="1"/>
    <xf borderId="84" fillId="0" fontId="2" numFmtId="0" xfId="0" applyBorder="1" applyFont="1"/>
    <xf borderId="85" fillId="5" fontId="23" numFmtId="0" xfId="0" applyAlignment="1" applyBorder="1" applyFont="1">
      <alignment horizontal="center" readingOrder="0" shrinkToFit="0" textRotation="0" vertical="center" wrapText="1"/>
    </xf>
    <xf borderId="22" fillId="11" fontId="3" numFmtId="0" xfId="0" applyAlignment="1" applyBorder="1" applyFont="1">
      <alignment horizontal="center" shrinkToFit="0" wrapText="1"/>
    </xf>
    <xf borderId="86" fillId="13" fontId="3" numFmtId="0" xfId="0" applyAlignment="1" applyBorder="1" applyFill="1" applyFont="1">
      <alignment horizontal="center" vertical="center"/>
    </xf>
    <xf borderId="87" fillId="14" fontId="3" numFmtId="0" xfId="0" applyAlignment="1" applyBorder="1" applyFill="1" applyFont="1">
      <alignment horizontal="center" vertical="center"/>
    </xf>
    <xf borderId="42" fillId="15" fontId="3" numFmtId="0" xfId="0" applyAlignment="1" applyBorder="1" applyFill="1" applyFont="1">
      <alignment horizontal="center" vertical="center"/>
    </xf>
    <xf borderId="87" fillId="16" fontId="3" numFmtId="0" xfId="0" applyAlignment="1" applyBorder="1" applyFill="1" applyFont="1">
      <alignment horizontal="center" vertical="center"/>
    </xf>
    <xf borderId="42" fillId="10" fontId="3" numFmtId="0" xfId="0" applyAlignment="1" applyBorder="1" applyFont="1">
      <alignment horizontal="center" vertical="center"/>
    </xf>
    <xf borderId="87" fillId="10" fontId="3" numFmtId="0" xfId="0" applyAlignment="1" applyBorder="1" applyFont="1">
      <alignment horizontal="center" vertical="center"/>
    </xf>
    <xf borderId="42" fillId="17" fontId="3" numFmtId="0" xfId="0" applyAlignment="1" applyBorder="1" applyFill="1" applyFont="1">
      <alignment horizontal="center" vertical="center"/>
    </xf>
    <xf borderId="88" fillId="17" fontId="3" numFmtId="0" xfId="0" applyAlignment="1" applyBorder="1" applyFont="1">
      <alignment horizontal="center" readingOrder="0" vertical="center"/>
    </xf>
    <xf borderId="43" fillId="17" fontId="3" numFmtId="0" xfId="0" applyAlignment="1" applyBorder="1" applyFont="1">
      <alignment horizontal="center"/>
    </xf>
    <xf borderId="89" fillId="0" fontId="2" numFmtId="0" xfId="0" applyBorder="1" applyFont="1"/>
    <xf borderId="24" fillId="0" fontId="3" numFmtId="0" xfId="0" applyAlignment="1" applyBorder="1" applyFont="1">
      <alignment horizontal="center" readingOrder="0" vertical="center"/>
    </xf>
    <xf borderId="48" fillId="15" fontId="3" numFmtId="0" xfId="0" applyAlignment="1" applyBorder="1" applyFont="1">
      <alignment horizontal="center" readingOrder="0" vertical="center"/>
    </xf>
    <xf borderId="50" fillId="15" fontId="3" numFmtId="0" xfId="0" applyAlignment="1" applyBorder="1" applyFont="1">
      <alignment horizontal="center" readingOrder="0" vertical="center"/>
    </xf>
    <xf borderId="52" fillId="15" fontId="3" numFmtId="0" xfId="0" applyAlignment="1" applyBorder="1" applyFont="1">
      <alignment horizontal="center" readingOrder="0" vertical="center"/>
    </xf>
    <xf borderId="52" fillId="15" fontId="3" numFmtId="0" xfId="0" applyAlignment="1" applyBorder="1" applyFont="1">
      <alignment readingOrder="0" vertical="center"/>
    </xf>
    <xf borderId="50" fillId="15" fontId="3" numFmtId="0" xfId="0" applyAlignment="1" applyBorder="1" applyFont="1">
      <alignment readingOrder="0" vertical="center"/>
    </xf>
    <xf borderId="52" fillId="0" fontId="3" numFmtId="0" xfId="0" applyAlignment="1" applyBorder="1" applyFont="1">
      <alignment horizontal="center" readingOrder="0" vertical="center"/>
    </xf>
    <xf borderId="49" fillId="0" fontId="3" numFmtId="0" xfId="0" applyAlignment="1" applyBorder="1" applyFont="1">
      <alignment horizontal="center" readingOrder="0" vertical="center"/>
    </xf>
    <xf borderId="90" fillId="0" fontId="2" numFmtId="0" xfId="0" applyBorder="1" applyFont="1"/>
    <xf borderId="91" fillId="5" fontId="3" numFmtId="0" xfId="0" applyAlignment="1" applyBorder="1" applyFont="1">
      <alignment horizontal="center" shrinkToFit="0" vertical="center" wrapText="1"/>
    </xf>
    <xf borderId="51" fillId="11" fontId="3" numFmtId="0" xfId="0" applyAlignment="1" applyBorder="1" applyFont="1">
      <alignment horizontal="center" shrinkToFit="0" wrapText="1"/>
    </xf>
    <xf borderId="73" fillId="11" fontId="3" numFmtId="0" xfId="0" applyAlignment="1" applyBorder="1" applyFont="1">
      <alignment horizontal="center" shrinkToFit="0" wrapText="1"/>
    </xf>
    <xf borderId="24" fillId="0" fontId="3" numFmtId="20" xfId="0" applyAlignment="1" applyBorder="1" applyFont="1" applyNumberFormat="1">
      <alignment horizontal="center" vertical="center"/>
    </xf>
    <xf borderId="80" fillId="18" fontId="24" numFmtId="0" xfId="0" applyAlignment="1" applyBorder="1" applyFill="1" applyFont="1">
      <alignment horizontal="center" readingOrder="0" shrinkToFit="0" wrapText="1"/>
    </xf>
    <xf borderId="62" fillId="5" fontId="3" numFmtId="0" xfId="0" applyAlignment="1" applyBorder="1" applyFont="1">
      <alignment horizontal="center" readingOrder="0" shrinkToFit="0" vertical="center" wrapText="1"/>
    </xf>
    <xf borderId="88" fillId="5" fontId="25" numFmtId="0" xfId="0" applyAlignment="1" applyBorder="1" applyFont="1">
      <alignment horizontal="right" shrinkToFit="0" vertical="center" wrapText="1"/>
    </xf>
    <xf borderId="88" fillId="11" fontId="26" numFmtId="0" xfId="0" applyAlignment="1" applyBorder="1" applyFont="1">
      <alignment horizontal="center" vertical="center"/>
    </xf>
    <xf borderId="88" fillId="11" fontId="26" numFmtId="0" xfId="0" applyAlignment="1" applyBorder="1" applyFont="1">
      <alignment horizontal="center" shrinkToFit="0" vertical="center" wrapText="1"/>
    </xf>
    <xf borderId="92" fillId="5" fontId="3" numFmtId="0" xfId="0" applyAlignment="1" applyBorder="1" applyFont="1">
      <alignment horizontal="center" shrinkToFit="0" vertical="center" wrapText="1"/>
    </xf>
    <xf borderId="65" fillId="5" fontId="3" numFmtId="0" xfId="0" applyAlignment="1" applyBorder="1" applyFont="1">
      <alignment horizontal="center" shrinkToFit="0" vertical="center" wrapText="1"/>
    </xf>
    <xf borderId="48" fillId="5" fontId="3" numFmtId="0" xfId="0" applyAlignment="1" applyBorder="1" applyFont="1">
      <alignment horizontal="center" readingOrder="0" shrinkToFit="0" vertical="center" wrapText="1"/>
    </xf>
    <xf borderId="49" fillId="5" fontId="3" numFmtId="0" xfId="0" applyAlignment="1" applyBorder="1" applyFont="1">
      <alignment horizontal="center" shrinkToFit="0" vertical="center" wrapText="1"/>
    </xf>
    <xf borderId="73" fillId="5" fontId="3" numFmtId="0" xfId="0" applyAlignment="1" applyBorder="1" applyFont="1">
      <alignment horizontal="center" shrinkToFit="0" vertical="center" wrapText="1"/>
    </xf>
    <xf borderId="53" fillId="0" fontId="2" numFmtId="0" xfId="0" applyBorder="1" applyFont="1"/>
    <xf borderId="72" fillId="0" fontId="2" numFmtId="0" xfId="0" applyBorder="1" applyFont="1"/>
    <xf borderId="2" fillId="2" fontId="27" numFmtId="0" xfId="0" applyAlignment="1" applyBorder="1" applyFont="1">
      <alignment horizontal="center" readingOrder="0" vertical="center"/>
    </xf>
    <xf borderId="38" fillId="0" fontId="28" numFmtId="0" xfId="0" applyAlignment="1" applyBorder="1" applyFont="1">
      <alignment horizontal="center" shrinkToFit="0" vertical="bottom" wrapText="1"/>
    </xf>
    <xf borderId="26" fillId="0" fontId="28" numFmtId="0" xfId="0" applyAlignment="1" applyBorder="1" applyFont="1">
      <alignment horizontal="center" shrinkToFit="0" vertical="bottom" wrapText="1"/>
    </xf>
    <xf borderId="66" fillId="0" fontId="1" numFmtId="0" xfId="0" applyAlignment="1" applyBorder="1" applyFont="1">
      <alignment horizontal="center" shrinkToFit="0" vertical="bottom" wrapText="1"/>
    </xf>
    <xf borderId="26" fillId="0" fontId="1" numFmtId="165" xfId="0" applyAlignment="1" applyBorder="1" applyFont="1" applyNumberFormat="1">
      <alignment horizontal="center" shrinkToFit="0" vertical="bottom" wrapText="1"/>
    </xf>
    <xf borderId="61" fillId="0" fontId="29" numFmtId="0" xfId="0" applyAlignment="1" applyBorder="1" applyFont="1">
      <alignment horizontal="center" shrinkToFit="0" vertical="bottom" wrapText="1"/>
    </xf>
    <xf borderId="93" fillId="5" fontId="3" numFmtId="0" xfId="0" applyAlignment="1" applyBorder="1" applyFont="1">
      <alignment horizontal="center"/>
    </xf>
    <xf borderId="31" fillId="0" fontId="3" numFmtId="0" xfId="0" applyAlignment="1" applyBorder="1" applyFont="1">
      <alignment horizontal="center" readingOrder="0" vertical="center"/>
    </xf>
    <xf borderId="30" fillId="0" fontId="3" numFmtId="0" xfId="0" applyAlignment="1" applyBorder="1" applyFont="1">
      <alignment horizontal="center" readingOrder="0" vertical="center"/>
    </xf>
    <xf borderId="30" fillId="0" fontId="3" numFmtId="0" xfId="0" applyAlignment="1" applyBorder="1" applyFont="1">
      <alignment horizontal="center"/>
    </xf>
    <xf borderId="77" fillId="0" fontId="2" numFmtId="0" xfId="0" applyBorder="1" applyFont="1"/>
    <xf borderId="94" fillId="0" fontId="2" numFmtId="0" xfId="0" applyBorder="1" applyFont="1"/>
    <xf borderId="30" fillId="5" fontId="3" numFmtId="0" xfId="0" applyAlignment="1" applyBorder="1" applyFont="1">
      <alignment horizontal="center" shrinkToFit="0" vertical="center" wrapText="1"/>
    </xf>
    <xf borderId="86" fillId="0" fontId="28" numFmtId="0" xfId="0" applyAlignment="1" applyBorder="1" applyFont="1">
      <alignment horizontal="center" shrinkToFit="0" vertical="bottom" wrapText="1"/>
    </xf>
    <xf borderId="42" fillId="0" fontId="28" numFmtId="0" xfId="0" applyAlignment="1" applyBorder="1" applyFont="1">
      <alignment horizontal="center" shrinkToFit="0" vertical="bottom" wrapText="1"/>
    </xf>
    <xf borderId="36" fillId="0" fontId="1" numFmtId="0" xfId="0" applyAlignment="1" applyBorder="1" applyFont="1">
      <alignment horizontal="center" shrinkToFit="0" vertical="bottom" wrapText="1"/>
    </xf>
    <xf borderId="42" fillId="0" fontId="1" numFmtId="165" xfId="0" applyAlignment="1" applyBorder="1" applyFont="1" applyNumberFormat="1">
      <alignment horizontal="center" shrinkToFit="0" vertical="bottom" wrapText="1"/>
    </xf>
    <xf borderId="37" fillId="0" fontId="29" numFmtId="0" xfId="0" applyAlignment="1" applyBorder="1" applyFont="1">
      <alignment horizontal="center" shrinkToFit="0" vertical="bottom" wrapText="1"/>
    </xf>
    <xf borderId="25" fillId="0" fontId="3" numFmtId="0" xfId="0" applyAlignment="1" applyBorder="1" applyFont="1">
      <alignment horizontal="center" shrinkToFit="0" vertical="center" wrapText="1"/>
    </xf>
    <xf borderId="60" fillId="0" fontId="3" numFmtId="0" xfId="0" applyAlignment="1" applyBorder="1" applyFont="1">
      <alignment horizontal="center" shrinkToFit="0" vertical="center" wrapText="1"/>
    </xf>
    <xf borderId="86" fillId="0" fontId="28" numFmtId="0" xfId="0" applyAlignment="1" applyBorder="1" applyFont="1">
      <alignment horizontal="center" shrinkToFit="0" vertical="bottom" wrapText="1"/>
    </xf>
    <xf borderId="42" fillId="0" fontId="28" numFmtId="0" xfId="0" applyAlignment="1" applyBorder="1" applyFont="1">
      <alignment horizontal="center" shrinkToFit="0" vertical="bottom" wrapText="1"/>
    </xf>
    <xf borderId="37" fillId="0" fontId="30" numFmtId="0" xfId="0" applyAlignment="1" applyBorder="1" applyFont="1">
      <alignment horizontal="center" shrinkToFit="0" vertical="bottom" wrapText="1"/>
    </xf>
    <xf borderId="36" fillId="0" fontId="1" numFmtId="14" xfId="0" applyAlignment="1" applyBorder="1" applyFont="1" applyNumberFormat="1">
      <alignment horizontal="center" shrinkToFit="0" vertical="bottom" wrapText="1"/>
    </xf>
    <xf borderId="37" fillId="0" fontId="30" numFmtId="0" xfId="0" applyAlignment="1" applyBorder="1" applyFont="1">
      <alignment horizontal="center" readingOrder="0" shrinkToFit="0" vertical="bottom" wrapText="1"/>
    </xf>
    <xf borderId="95" fillId="5" fontId="3" numFmtId="0" xfId="0" applyAlignment="1" applyBorder="1" applyFont="1">
      <alignment horizontal="center" shrinkToFit="0" vertical="center" wrapText="1"/>
    </xf>
    <xf borderId="96" fillId="0" fontId="2" numFmtId="0" xfId="0" applyBorder="1" applyFont="1"/>
    <xf borderId="97" fillId="5" fontId="3" numFmtId="0" xfId="0" applyAlignment="1" applyBorder="1" applyFont="1">
      <alignment horizontal="center" shrinkToFit="0" vertical="center" wrapText="1"/>
    </xf>
    <xf borderId="92" fillId="5" fontId="3" numFmtId="0" xfId="0" applyAlignment="1" applyBorder="1" applyFont="1">
      <alignment horizontal="center" vertical="center"/>
    </xf>
    <xf borderId="97" fillId="19" fontId="3" numFmtId="0" xfId="0" applyAlignment="1" applyBorder="1" applyFill="1" applyFont="1">
      <alignment horizontal="center" shrinkToFit="0" vertical="center" wrapText="1"/>
    </xf>
    <xf borderId="98" fillId="5" fontId="3" numFmtId="0" xfId="0" applyAlignment="1" applyBorder="1" applyFont="1">
      <alignment horizontal="center" shrinkToFit="0" vertical="center" wrapText="1"/>
    </xf>
    <xf borderId="86" fillId="0" fontId="1" numFmtId="0" xfId="0" applyAlignment="1" applyBorder="1" applyFont="1">
      <alignment readingOrder="0" vertical="bottom"/>
    </xf>
    <xf borderId="42" fillId="0" fontId="1" numFmtId="0" xfId="0" applyAlignment="1" applyBorder="1" applyFont="1">
      <alignment horizontal="center" readingOrder="0" vertical="bottom"/>
    </xf>
    <xf borderId="36" fillId="0" fontId="1" numFmtId="0" xfId="0" applyAlignment="1" applyBorder="1" applyFont="1">
      <alignment horizontal="center" readingOrder="0" shrinkToFit="0" vertical="bottom" wrapText="1"/>
    </xf>
    <xf borderId="42" fillId="0" fontId="1" numFmtId="165" xfId="0" applyAlignment="1" applyBorder="1" applyFont="1" applyNumberFormat="1">
      <alignment horizontal="center" readingOrder="0" vertical="bottom"/>
    </xf>
    <xf borderId="37" fillId="0" fontId="1" numFmtId="0" xfId="0" applyAlignment="1" applyBorder="1" applyFont="1">
      <alignment horizontal="center" readingOrder="0" vertical="bottom"/>
    </xf>
    <xf borderId="25" fillId="0" fontId="1" numFmtId="0" xfId="0" applyAlignment="1" applyBorder="1" applyFont="1">
      <alignment horizontal="center" readingOrder="0" vertical="center"/>
    </xf>
    <xf borderId="60" fillId="0" fontId="1" numFmtId="0" xfId="0" applyAlignment="1" applyBorder="1" applyFont="1">
      <alignment horizontal="center" readingOrder="0" vertical="center"/>
    </xf>
    <xf borderId="39" fillId="0" fontId="28" numFmtId="0" xfId="0" applyAlignment="1" applyBorder="1" applyFont="1">
      <alignment readingOrder="0"/>
    </xf>
    <xf borderId="39" fillId="0" fontId="1" numFmtId="20" xfId="0" applyAlignment="1" applyBorder="1" applyFont="1" applyNumberFormat="1">
      <alignment readingOrder="0" vertical="center"/>
    </xf>
    <xf borderId="39" fillId="0" fontId="1" numFmtId="0" xfId="0" applyAlignment="1" applyBorder="1" applyFont="1">
      <alignment readingOrder="0" vertical="center"/>
    </xf>
    <xf borderId="60" fillId="0" fontId="1" numFmtId="0" xfId="0" applyAlignment="1" applyBorder="1" applyFont="1">
      <alignment horizontal="center" readingOrder="0" vertical="center"/>
    </xf>
    <xf borderId="61" fillId="0" fontId="31" numFmtId="0" xfId="0" applyAlignment="1" applyBorder="1" applyFont="1">
      <alignment horizontal="center" readingOrder="0" vertical="center"/>
    </xf>
    <xf borderId="22" fillId="0" fontId="1" numFmtId="0" xfId="0" applyAlignment="1" applyBorder="1" applyFont="1">
      <alignment horizontal="center" readingOrder="0" vertical="center"/>
    </xf>
    <xf borderId="44" fillId="0" fontId="1" numFmtId="0" xfId="0" applyAlignment="1" applyBorder="1" applyFont="1">
      <alignment horizontal="center" readingOrder="0" vertical="center"/>
    </xf>
    <xf borderId="46" fillId="0" fontId="28" numFmtId="0" xfId="0" applyAlignment="1" applyBorder="1" applyFont="1">
      <alignment readingOrder="0"/>
    </xf>
    <xf borderId="46" fillId="0" fontId="1" numFmtId="20" xfId="0" applyAlignment="1" applyBorder="1" applyFont="1" applyNumberFormat="1">
      <alignment readingOrder="0" vertical="center"/>
    </xf>
    <xf borderId="46" fillId="0" fontId="1" numFmtId="0" xfId="0" applyAlignment="1" applyBorder="1" applyFont="1">
      <alignment readingOrder="0" vertical="center"/>
    </xf>
    <xf borderId="44" fillId="0" fontId="1" numFmtId="0" xfId="0" applyAlignment="1" applyBorder="1" applyFont="1">
      <alignment horizontal="center" readingOrder="0" vertical="center"/>
    </xf>
    <xf borderId="40" fillId="0" fontId="31" numFmtId="0" xfId="0" applyAlignment="1" applyBorder="1" applyFont="1">
      <alignment horizontal="center" readingOrder="0" vertical="center"/>
    </xf>
    <xf borderId="99" fillId="0" fontId="2" numFmtId="0" xfId="0" applyBorder="1" applyFont="1"/>
    <xf borderId="100" fillId="0" fontId="2" numFmtId="0" xfId="0" applyBorder="1" applyFont="1"/>
    <xf borderId="101" fillId="0" fontId="2" numFmtId="0" xfId="0" applyBorder="1" applyFont="1"/>
    <xf borderId="36" fillId="0" fontId="1" numFmtId="0" xfId="0" applyAlignment="1" applyBorder="1" applyFont="1">
      <alignment horizontal="center" readingOrder="0" shrinkToFit="0" wrapText="1"/>
    </xf>
    <xf borderId="86" fillId="0" fontId="1" numFmtId="0" xfId="0" applyAlignment="1" applyBorder="1" applyFont="1">
      <alignment readingOrder="0"/>
    </xf>
    <xf borderId="44" fillId="0" fontId="1" numFmtId="0" xfId="0" applyAlignment="1" applyBorder="1" applyFont="1">
      <alignment horizontal="center" readingOrder="0" shrinkToFit="0" wrapText="1"/>
    </xf>
    <xf borderId="42" fillId="0" fontId="1" numFmtId="165" xfId="0" applyAlignment="1" applyBorder="1" applyFont="1" applyNumberFormat="1">
      <alignment horizontal="center" readingOrder="0" vertical="bottom"/>
    </xf>
    <xf borderId="86" fillId="0" fontId="1" numFmtId="0" xfId="0" applyBorder="1" applyFont="1"/>
    <xf borderId="42" fillId="0" fontId="1" numFmtId="0" xfId="0" applyAlignment="1" applyBorder="1" applyFont="1">
      <alignment vertical="bottom"/>
    </xf>
    <xf borderId="42" fillId="0" fontId="1" numFmtId="165" xfId="0" applyAlignment="1" applyBorder="1" applyFont="1" applyNumberFormat="1">
      <alignment vertical="bottom"/>
    </xf>
    <xf borderId="37" fillId="0" fontId="1" numFmtId="0" xfId="0" applyAlignment="1" applyBorder="1" applyFont="1">
      <alignment vertical="bottom"/>
    </xf>
    <xf borderId="22" fillId="0" fontId="3" numFmtId="0" xfId="0" applyAlignment="1" applyBorder="1" applyFont="1">
      <alignment horizontal="center" vertical="center"/>
    </xf>
    <xf borderId="43" fillId="0" fontId="3" numFmtId="0" xfId="0" applyAlignment="1" applyBorder="1" applyFont="1">
      <alignment horizontal="center" vertical="center"/>
    </xf>
    <xf borderId="88" fillId="0" fontId="32" numFmtId="0" xfId="0" applyBorder="1" applyFont="1"/>
    <xf borderId="88" fillId="0" fontId="3" numFmtId="20" xfId="0" applyAlignment="1" applyBorder="1" applyFont="1" applyNumberFormat="1">
      <alignment readingOrder="0" vertical="center"/>
    </xf>
    <xf borderId="88" fillId="0" fontId="3" numFmtId="0" xfId="0" applyAlignment="1" applyBorder="1" applyFont="1">
      <alignment vertical="center"/>
    </xf>
    <xf borderId="47" fillId="0" fontId="31" numFmtId="0" xfId="0" applyAlignment="1" applyBorder="1" applyFont="1">
      <alignment horizontal="center" readingOrder="0" vertical="center"/>
    </xf>
    <xf borderId="44" fillId="0" fontId="3" numFmtId="0" xfId="0" applyAlignment="1" applyBorder="1" applyFont="1">
      <alignment horizontal="center" vertical="center"/>
    </xf>
    <xf borderId="46" fillId="0" fontId="33" numFmtId="0" xfId="0" applyBorder="1" applyFont="1"/>
    <xf borderId="46" fillId="0" fontId="3" numFmtId="0" xfId="0" applyAlignment="1" applyBorder="1" applyFont="1">
      <alignment vertical="center"/>
    </xf>
    <xf borderId="47" fillId="0" fontId="31" numFmtId="0" xfId="0" applyAlignment="1" applyBorder="1" applyFont="1">
      <alignment horizontal="center" vertical="center"/>
    </xf>
    <xf borderId="86" fillId="0" fontId="1" numFmtId="0" xfId="0" applyBorder="1" applyFont="1"/>
    <xf borderId="42" fillId="0" fontId="1" numFmtId="0" xfId="0" applyBorder="1" applyFont="1"/>
    <xf borderId="42" fillId="0" fontId="1" numFmtId="165" xfId="0" applyAlignment="1" applyBorder="1" applyFont="1" applyNumberFormat="1">
      <alignment vertical="bottom"/>
    </xf>
    <xf borderId="37" fillId="0" fontId="1" numFmtId="0" xfId="0" applyBorder="1" applyFont="1"/>
    <xf borderId="51" fillId="5" fontId="1" numFmtId="0" xfId="0" applyAlignment="1" applyBorder="1" applyFont="1">
      <alignment horizontal="center" vertical="bottom"/>
    </xf>
    <xf borderId="73" fillId="5" fontId="1" numFmtId="0" xfId="0" applyAlignment="1" applyBorder="1" applyFont="1">
      <alignment horizontal="center" vertical="bottom"/>
    </xf>
    <xf borderId="63" fillId="5" fontId="1" numFmtId="0" xfId="0" applyAlignment="1" applyBorder="1" applyFont="1">
      <alignment horizontal="center" vertical="bottom"/>
    </xf>
    <xf borderId="67" fillId="5" fontId="1" numFmtId="0" xfId="0" applyAlignment="1" applyBorder="1" applyFont="1">
      <alignment horizontal="center" vertical="bottom"/>
    </xf>
    <xf borderId="62" fillId="0" fontId="34" numFmtId="0" xfId="0" applyAlignment="1" applyBorder="1" applyFont="1">
      <alignment horizontal="center" vertical="bottom"/>
    </xf>
    <xf borderId="36" fillId="0" fontId="1" numFmtId="0" xfId="0" applyAlignment="1" applyBorder="1" applyFont="1">
      <alignment horizontal="center" vertical="bottom"/>
    </xf>
    <xf borderId="60" fillId="0" fontId="1" numFmtId="0" xfId="0" applyAlignment="1" applyBorder="1" applyFont="1">
      <alignment horizontal="center" readingOrder="0" vertical="bottom"/>
    </xf>
    <xf borderId="39" fillId="12" fontId="30" numFmtId="0" xfId="0" applyAlignment="1" applyBorder="1" applyFont="1">
      <alignment horizontal="center" readingOrder="0" shrinkToFit="0" vertical="center" wrapText="1"/>
    </xf>
    <xf borderId="66" fillId="0" fontId="1" numFmtId="0" xfId="0" applyAlignment="1" applyBorder="1" applyFont="1">
      <alignment horizontal="center" vertical="bottom"/>
    </xf>
    <xf borderId="22" fillId="0" fontId="34" numFmtId="0" xfId="0" applyAlignment="1" applyBorder="1" applyFont="1">
      <alignment horizontal="center" vertical="bottom"/>
    </xf>
    <xf borderId="24" fillId="0" fontId="1" numFmtId="0" xfId="0" applyAlignment="1" applyBorder="1" applyFont="1">
      <alignment horizontal="center" vertical="bottom"/>
    </xf>
    <xf borderId="44" fillId="0" fontId="1" numFmtId="0" xfId="0" applyAlignment="1" applyBorder="1" applyFont="1">
      <alignment vertical="bottom"/>
    </xf>
    <xf borderId="46" fillId="12" fontId="30" numFmtId="0" xfId="0" applyAlignment="1" applyBorder="1" applyFont="1">
      <alignment horizontal="center" readingOrder="0" shrinkToFit="0" vertical="center" wrapText="1"/>
    </xf>
    <xf borderId="46" fillId="0" fontId="3" numFmtId="1" xfId="0" applyAlignment="1" applyBorder="1" applyFont="1" applyNumberFormat="1">
      <alignment vertical="center"/>
    </xf>
    <xf borderId="24" fillId="0" fontId="1" numFmtId="0" xfId="0" applyAlignment="1" applyBorder="1" applyFont="1">
      <alignment horizontal="center" readingOrder="0" vertical="bottom"/>
    </xf>
    <xf borderId="51" fillId="0" fontId="3" numFmtId="0" xfId="0" applyAlignment="1" applyBorder="1" applyFont="1">
      <alignment horizontal="center" vertical="center"/>
    </xf>
    <xf borderId="73" fillId="0" fontId="3" numFmtId="0" xfId="0" applyAlignment="1" applyBorder="1" applyFont="1">
      <alignment horizontal="center" vertical="center"/>
    </xf>
    <xf borderId="49" fillId="0" fontId="3" numFmtId="1" xfId="0" applyAlignment="1" applyBorder="1" applyFont="1" applyNumberFormat="1">
      <alignment vertical="center"/>
    </xf>
    <xf borderId="49" fillId="0" fontId="3" numFmtId="0" xfId="0" applyAlignment="1" applyBorder="1" applyFont="1">
      <alignment vertical="center"/>
    </xf>
    <xf borderId="50" fillId="0" fontId="31" numFmtId="0" xfId="0" applyAlignment="1" applyBorder="1" applyFont="1">
      <alignment horizontal="center" vertical="center"/>
    </xf>
    <xf borderId="51" fillId="0" fontId="34" numFmtId="0" xfId="0" applyAlignment="1" applyBorder="1" applyFont="1">
      <alignment horizontal="center" vertical="bottom"/>
    </xf>
    <xf borderId="74" fillId="0" fontId="1" numFmtId="0" xfId="0" applyAlignment="1" applyBorder="1" applyFont="1">
      <alignment horizontal="center" vertical="bottom"/>
    </xf>
    <xf borderId="73" fillId="0" fontId="1" numFmtId="0" xfId="0" applyAlignment="1" applyBorder="1" applyFont="1">
      <alignment vertical="bottom"/>
    </xf>
    <xf borderId="49" fillId="12" fontId="30" numFmtId="0" xfId="0" applyAlignment="1" applyBorder="1" applyFont="1">
      <alignment horizontal="center" readingOrder="0" shrinkToFit="0" vertical="center" wrapText="1"/>
    </xf>
    <xf borderId="102" fillId="0" fontId="1" numFmtId="0" xfId="0" applyBorder="1" applyFont="1"/>
    <xf borderId="32" fillId="0" fontId="1" numFmtId="0" xfId="0" applyBorder="1" applyFont="1"/>
    <xf borderId="32" fillId="0" fontId="1" numFmtId="165" xfId="0" applyAlignment="1" applyBorder="1" applyFont="1" applyNumberFormat="1">
      <alignment vertical="bottom"/>
    </xf>
    <xf borderId="33" fillId="0" fontId="1" numFmtId="0" xfId="0" applyBorder="1" applyFont="1"/>
    <xf borderId="4" fillId="2" fontId="3" numFmtId="0" xfId="0" applyBorder="1" applyFont="1"/>
    <xf borderId="44" fillId="20" fontId="3" numFmtId="0" xfId="0" applyAlignment="1" applyBorder="1" applyFill="1" applyFont="1">
      <alignment horizontal="center" readingOrder="0" shrinkToFit="0" vertical="center" wrapText="1"/>
    </xf>
    <xf borderId="22" fillId="20" fontId="3" numFmtId="0" xfId="0" applyAlignment="1" applyBorder="1" applyFont="1">
      <alignment horizontal="center" readingOrder="0" shrinkToFit="0" vertical="center" wrapText="1"/>
    </xf>
    <xf borderId="44" fillId="5" fontId="3" numFmtId="0" xfId="0" applyAlignment="1" applyBorder="1" applyFont="1">
      <alignment horizontal="center" readingOrder="0" shrinkToFit="0" vertical="center" wrapText="1"/>
    </xf>
    <xf borderId="10" fillId="2" fontId="1" numFmtId="0" xfId="0" applyAlignment="1" applyBorder="1" applyFont="1">
      <alignment horizontal="center"/>
    </xf>
    <xf borderId="44" fillId="0" fontId="3" numFmtId="0" xfId="0" applyAlignment="1" applyBorder="1" applyFont="1">
      <alignment horizontal="center" readingOrder="0" shrinkToFit="0" vertical="center" wrapText="1"/>
    </xf>
    <xf borderId="44" fillId="0" fontId="3" numFmtId="166" xfId="0" applyAlignment="1" applyBorder="1" applyFont="1" applyNumberFormat="1">
      <alignment horizontal="center" readingOrder="0" shrinkToFit="0" vertical="center" wrapText="1"/>
    </xf>
    <xf borderId="24" fillId="0" fontId="3" numFmtId="20" xfId="0" applyAlignment="1" applyBorder="1" applyFont="1" applyNumberFormat="1">
      <alignment horizontal="center" readingOrder="0" shrinkToFit="0" vertical="center" wrapText="1"/>
    </xf>
    <xf borderId="24" fillId="0" fontId="3" numFmtId="166" xfId="0" applyAlignment="1" applyBorder="1" applyFont="1" applyNumberFormat="1">
      <alignment horizontal="center" readingOrder="0" shrinkToFit="0" vertical="center" wrapText="1"/>
    </xf>
    <xf borderId="22" fillId="0" fontId="3" numFmtId="167" xfId="0" applyAlignment="1" applyBorder="1" applyFont="1" applyNumberFormat="1">
      <alignment horizontal="center" readingOrder="0" shrinkToFit="0" vertical="center" wrapText="1"/>
    </xf>
    <xf borderId="44" fillId="0" fontId="3" numFmtId="168" xfId="0" applyAlignment="1" applyBorder="1" applyFont="1" applyNumberFormat="1">
      <alignment horizontal="center" readingOrder="0" shrinkToFit="0" vertical="center" wrapText="1"/>
    </xf>
    <xf borderId="12" fillId="2" fontId="3" numFmtId="169" xfId="0" applyAlignment="1" applyBorder="1" applyFont="1" applyNumberFormat="1">
      <alignment readingOrder="0"/>
    </xf>
    <xf borderId="6" fillId="2" fontId="1" numFmtId="0" xfId="0" applyAlignment="1" applyBorder="1" applyFont="1">
      <alignment shrinkToFit="0" vertical="center" wrapText="1"/>
    </xf>
    <xf borderId="10" fillId="0" fontId="2" numFmtId="0" xfId="0" applyBorder="1" applyFont="1"/>
    <xf borderId="6" fillId="2" fontId="1" numFmtId="0" xfId="0" applyAlignment="1" applyBorder="1" applyFont="1">
      <alignment horizontal="center" shrinkToFit="0" vertical="center" wrapText="1"/>
    </xf>
    <xf borderId="58" fillId="3" fontId="35" numFmtId="0" xfId="0" applyAlignment="1" applyBorder="1" applyFont="1">
      <alignment horizontal="center" shrinkToFit="0" vertical="bottom" wrapText="1"/>
    </xf>
    <xf borderId="103" fillId="0" fontId="2" numFmtId="0" xfId="0" applyBorder="1" applyFont="1"/>
    <xf borderId="104" fillId="0" fontId="2" numFmtId="0" xfId="0" applyBorder="1" applyFont="1"/>
    <xf borderId="80" fillId="3" fontId="3" numFmtId="0" xfId="0" applyAlignment="1" applyBorder="1" applyFont="1">
      <alignment horizontal="center"/>
    </xf>
    <xf borderId="38" fillId="21" fontId="3" numFmtId="0" xfId="0" applyBorder="1" applyFill="1" applyFont="1"/>
    <xf borderId="28" fillId="0" fontId="3" numFmtId="0" xfId="0" applyAlignment="1" applyBorder="1" applyFont="1">
      <alignment horizontal="center"/>
    </xf>
    <xf borderId="64" fillId="22" fontId="36" numFmtId="0" xfId="0" applyAlignment="1" applyBorder="1" applyFill="1" applyFont="1">
      <alignment horizontal="center" shrinkToFit="0" vertical="center" wrapText="1"/>
    </xf>
    <xf borderId="27" fillId="22" fontId="36" numFmtId="0" xfId="0" applyAlignment="1" applyBorder="1" applyFont="1">
      <alignment horizontal="center" shrinkToFit="0" vertical="center" wrapText="1"/>
    </xf>
    <xf borderId="105" fillId="22" fontId="36" numFmtId="0" xfId="0" applyAlignment="1" applyBorder="1" applyFont="1">
      <alignment horizontal="center" shrinkToFit="0" vertical="center" wrapText="1"/>
    </xf>
    <xf borderId="105" fillId="22" fontId="36" numFmtId="0" xfId="0" applyAlignment="1" applyBorder="1" applyFont="1">
      <alignment horizontal="center" readingOrder="0" shrinkToFit="0" vertical="center" wrapText="1"/>
    </xf>
    <xf borderId="91" fillId="0" fontId="2" numFmtId="0" xfId="0" applyBorder="1" applyFont="1"/>
    <xf borderId="106" fillId="21" fontId="3" numFmtId="0" xfId="0" applyAlignment="1" applyBorder="1" applyFont="1">
      <alignment horizontal="center" shrinkToFit="0" vertical="center" wrapText="1"/>
    </xf>
    <xf borderId="107" fillId="21" fontId="3" numFmtId="0" xfId="0" applyAlignment="1" applyBorder="1" applyFont="1">
      <alignment horizontal="center" shrinkToFit="0" vertical="center" wrapText="1"/>
    </xf>
    <xf borderId="108" fillId="21" fontId="3" numFmtId="0" xfId="0" applyAlignment="1" applyBorder="1" applyFont="1">
      <alignment horizontal="center" shrinkToFit="0" vertical="center" wrapText="1"/>
    </xf>
    <xf borderId="45" fillId="21" fontId="3" numFmtId="0" xfId="0" applyBorder="1" applyFont="1"/>
    <xf borderId="47" fillId="0" fontId="3" numFmtId="0" xfId="0" applyAlignment="1" applyBorder="1" applyFont="1">
      <alignment horizontal="center"/>
    </xf>
    <xf borderId="109" fillId="21" fontId="3" numFmtId="0" xfId="0" applyAlignment="1" applyBorder="1" applyFont="1">
      <alignment horizontal="center"/>
    </xf>
    <xf borderId="110" fillId="21" fontId="3" numFmtId="0" xfId="0" applyAlignment="1" applyBorder="1" applyFont="1">
      <alignment horizontal="center"/>
    </xf>
    <xf borderId="110" fillId="22" fontId="3" numFmtId="0" xfId="0" applyAlignment="1" applyBorder="1" applyFont="1">
      <alignment horizontal="center"/>
    </xf>
    <xf borderId="111" fillId="0" fontId="2" numFmtId="0" xfId="0" applyBorder="1" applyFont="1"/>
    <xf borderId="92" fillId="0" fontId="2" numFmtId="0" xfId="0" applyBorder="1" applyFont="1"/>
    <xf borderId="65" fillId="0" fontId="2" numFmtId="0" xfId="0" applyBorder="1" applyFont="1"/>
    <xf borderId="102" fillId="21" fontId="3" numFmtId="0" xfId="0" applyAlignment="1" applyBorder="1" applyFont="1">
      <alignment horizontal="center" vertical="bottom"/>
    </xf>
    <xf borderId="32" fillId="21" fontId="3" numFmtId="0" xfId="0" applyAlignment="1" applyBorder="1" applyFont="1">
      <alignment horizontal="center" vertical="bottom"/>
    </xf>
    <xf borderId="86" fillId="0" fontId="3" numFmtId="0" xfId="0" applyBorder="1" applyFont="1"/>
    <xf borderId="88" fillId="0" fontId="3" numFmtId="0" xfId="0" applyBorder="1" applyFont="1"/>
    <xf borderId="112" fillId="15" fontId="3" numFmtId="0" xfId="0" applyBorder="1" applyFont="1"/>
    <xf borderId="45" fillId="17" fontId="3" numFmtId="0" xfId="0" applyBorder="1" applyFont="1"/>
    <xf borderId="46" fillId="15" fontId="3" numFmtId="0" xfId="0" applyAlignment="1" applyBorder="1" applyFont="1">
      <alignment horizontal="center"/>
    </xf>
    <xf borderId="47" fillId="15" fontId="3" numFmtId="0" xfId="0" applyAlignment="1" applyBorder="1" applyFont="1">
      <alignment horizontal="center"/>
    </xf>
    <xf borderId="113" fillId="0" fontId="3" numFmtId="0" xfId="0" applyAlignment="1" applyBorder="1" applyFont="1">
      <alignment horizontal="center" vertical="bottom"/>
    </xf>
    <xf borderId="37" fillId="0" fontId="3" numFmtId="0" xfId="0" applyAlignment="1" applyBorder="1" applyFont="1">
      <alignment horizontal="right" vertical="bottom"/>
    </xf>
    <xf borderId="42" fillId="0" fontId="3" numFmtId="0" xfId="0" applyAlignment="1" applyBorder="1" applyFont="1">
      <alignment horizontal="center" vertical="bottom"/>
    </xf>
    <xf borderId="102" fillId="0" fontId="2" numFmtId="0" xfId="0" applyBorder="1" applyFont="1"/>
    <xf borderId="48" fillId="21" fontId="3" numFmtId="0" xfId="0" applyBorder="1" applyFont="1"/>
    <xf borderId="50" fillId="0" fontId="3" numFmtId="0" xfId="0" applyAlignment="1" applyBorder="1" applyFont="1">
      <alignment horizontal="center"/>
    </xf>
    <xf borderId="69" fillId="23" fontId="3" numFmtId="0" xfId="0" applyAlignment="1" applyBorder="1" applyFill="1" applyFont="1">
      <alignment horizontal="center"/>
    </xf>
    <xf borderId="113" fillId="0" fontId="3" numFmtId="0" xfId="0" applyAlignment="1" applyBorder="1" applyFont="1">
      <alignment horizontal="right" vertical="bottom"/>
    </xf>
    <xf borderId="37" fillId="0" fontId="3" numFmtId="0" xfId="0" applyAlignment="1" applyBorder="1" applyFont="1">
      <alignment horizontal="center" vertical="bottom"/>
    </xf>
    <xf borderId="86" fillId="0" fontId="2" numFmtId="0" xfId="0" applyBorder="1" applyFont="1"/>
    <xf borderId="67" fillId="23" fontId="3" numFmtId="0" xfId="0" applyAlignment="1" applyBorder="1" applyFont="1">
      <alignment horizontal="center"/>
    </xf>
    <xf borderId="42" fillId="0" fontId="3" numFmtId="0" xfId="0" applyAlignment="1" applyBorder="1" applyFont="1">
      <alignment horizontal="right" vertical="bottom"/>
    </xf>
    <xf borderId="97" fillId="0" fontId="2" numFmtId="0" xfId="0" applyBorder="1" applyFont="1"/>
    <xf borderId="114" fillId="21" fontId="3" numFmtId="0" xfId="0" applyAlignment="1" applyBorder="1" applyFont="1">
      <alignment horizontal="center" vertical="center"/>
    </xf>
    <xf borderId="41" fillId="15" fontId="37" numFmtId="14" xfId="0" applyAlignment="1" applyBorder="1" applyFont="1" applyNumberFormat="1">
      <alignment horizontal="center" vertical="center"/>
    </xf>
    <xf borderId="45" fillId="15" fontId="3" numFmtId="0" xfId="0" applyAlignment="1" applyBorder="1" applyFont="1">
      <alignment horizontal="center"/>
    </xf>
    <xf borderId="63" fillId="23" fontId="3" numFmtId="0" xfId="0" applyAlignment="1" applyBorder="1" applyFont="1">
      <alignment horizontal="center"/>
    </xf>
    <xf borderId="93" fillId="15" fontId="3" numFmtId="0" xfId="0" applyAlignment="1" applyBorder="1" applyFont="1">
      <alignment horizontal="center" vertical="center"/>
    </xf>
    <xf borderId="65" fillId="23" fontId="3" numFmtId="0" xfId="0" applyAlignment="1" applyBorder="1" applyFont="1">
      <alignment horizontal="center"/>
    </xf>
    <xf borderId="30" fillId="0" fontId="2" numFmtId="0" xfId="0" applyBorder="1" applyFont="1"/>
    <xf borderId="72" fillId="23" fontId="3" numFmtId="0" xfId="0" applyAlignment="1" applyBorder="1" applyFont="1">
      <alignment horizontal="center"/>
    </xf>
    <xf borderId="64" fillId="24" fontId="3" numFmtId="0" xfId="0" applyAlignment="1" applyBorder="1" applyFill="1" applyFont="1">
      <alignment horizontal="center" vertical="center"/>
    </xf>
    <xf borderId="27" fillId="24" fontId="3" numFmtId="0" xfId="0" applyAlignment="1" applyBorder="1" applyFont="1">
      <alignment horizontal="center" vertical="center"/>
    </xf>
    <xf borderId="105" fillId="24" fontId="3" numFmtId="0" xfId="0" applyAlignment="1" applyBorder="1" applyFont="1">
      <alignment horizontal="center" vertical="center"/>
    </xf>
    <xf borderId="88" fillId="0" fontId="2" numFmtId="0" xfId="0" applyBorder="1" applyFont="1"/>
    <xf borderId="87" fillId="0" fontId="2" numFmtId="0" xfId="0" applyBorder="1" applyFont="1"/>
    <xf borderId="115" fillId="24" fontId="3" numFmtId="0" xfId="0" applyAlignment="1" applyBorder="1" applyFont="1">
      <alignment horizontal="center"/>
    </xf>
    <xf borderId="116" fillId="24" fontId="3" numFmtId="0" xfId="0" applyAlignment="1" applyBorder="1" applyFont="1">
      <alignment horizontal="center"/>
    </xf>
    <xf borderId="117" fillId="24" fontId="3" numFmtId="0" xfId="0" applyAlignment="1" applyBorder="1" applyFont="1">
      <alignment horizontal="center"/>
    </xf>
    <xf borderId="118" fillId="24" fontId="3" numFmtId="0" xfId="0" applyAlignment="1" applyBorder="1" applyFont="1">
      <alignment horizontal="center"/>
    </xf>
    <xf borderId="119" fillId="24" fontId="3" numFmtId="0" xfId="0" applyAlignment="1" applyBorder="1" applyFont="1">
      <alignment horizontal="center"/>
    </xf>
    <xf borderId="120" fillId="0" fontId="2" numFmtId="0" xfId="0" applyBorder="1" applyFont="1"/>
    <xf borderId="121" fillId="0" fontId="2" numFmtId="0" xfId="0" applyBorder="1" applyFont="1"/>
    <xf borderId="118" fillId="10" fontId="3" numFmtId="0" xfId="0" applyAlignment="1" applyBorder="1" applyFont="1">
      <alignment horizontal="center" vertical="center"/>
    </xf>
    <xf borderId="90" fillId="0" fontId="3" numFmtId="0" xfId="0" applyAlignment="1" applyBorder="1" applyFont="1">
      <alignment horizontal="center" vertical="bottom"/>
    </xf>
    <xf borderId="33" fillId="0" fontId="3" numFmtId="0" xfId="0" applyAlignment="1" applyBorder="1" applyFont="1">
      <alignment horizontal="center" vertical="bottom"/>
    </xf>
    <xf borderId="32" fillId="0" fontId="3" numFmtId="0" xfId="0" applyAlignment="1" applyBorder="1" applyFont="1">
      <alignment horizontal="center" vertical="bottom"/>
    </xf>
    <xf borderId="38" fillId="24" fontId="3" numFmtId="0" xfId="0" applyBorder="1" applyFont="1"/>
    <xf borderId="39" fillId="24" fontId="3" numFmtId="0" xfId="0" applyBorder="1" applyFont="1"/>
    <xf borderId="113" fillId="24" fontId="3" numFmtId="0" xfId="0" applyAlignment="1" applyBorder="1" applyFont="1">
      <alignment horizontal="right" vertical="bottom"/>
    </xf>
    <xf borderId="37" fillId="24" fontId="3" numFmtId="0" xfId="0" applyAlignment="1" applyBorder="1" applyFont="1">
      <alignment horizontal="right" vertical="bottom"/>
    </xf>
    <xf borderId="42" fillId="24" fontId="3" numFmtId="0" xfId="0" applyAlignment="1" applyBorder="1" applyFont="1">
      <alignment horizontal="right" vertical="bottom"/>
    </xf>
    <xf borderId="48" fillId="24" fontId="3" numFmtId="0" xfId="0" applyBorder="1" applyFont="1"/>
    <xf borderId="49" fillId="24" fontId="3" numFmtId="0" xfId="0" applyBorder="1" applyFont="1"/>
    <xf borderId="122" fillId="24" fontId="3" numFmtId="0" xfId="0" applyBorder="1" applyFont="1"/>
    <xf borderId="1" fillId="2" fontId="11" numFmtId="0" xfId="0" applyBorder="1" applyFont="1"/>
    <xf borderId="123" fillId="3" fontId="3" numFmtId="0" xfId="0" applyBorder="1" applyFont="1"/>
    <xf borderId="124" fillId="3" fontId="3" numFmtId="0" xfId="0" applyBorder="1" applyFont="1"/>
    <xf borderId="1" fillId="3" fontId="3" numFmtId="0" xfId="0" applyBorder="1" applyFont="1"/>
    <xf borderId="125" fillId="3" fontId="3" numFmtId="0" xfId="0" applyBorder="1" applyFont="1"/>
    <xf borderId="115" fillId="3" fontId="3" numFmtId="0" xfId="0" applyBorder="1" applyFont="1"/>
    <xf borderId="126" fillId="15" fontId="3" numFmtId="0" xfId="0" applyBorder="1" applyFont="1"/>
    <xf borderId="127" fillId="3" fontId="3" numFmtId="0" xfId="0" applyBorder="1" applyFont="1"/>
    <xf borderId="128" fillId="3" fontId="3" numFmtId="0" xfId="0" applyBorder="1" applyFont="1"/>
    <xf borderId="129" fillId="3" fontId="3" numFmtId="0" xfId="0" applyBorder="1" applyFont="1"/>
    <xf borderId="130" fillId="15" fontId="3" numFmtId="0" xfId="0" applyBorder="1" applyFont="1"/>
    <xf borderId="131" fillId="15" fontId="3" numFmtId="0" xfId="0" applyBorder="1" applyFont="1"/>
    <xf borderId="132" fillId="3" fontId="3" numFmtId="0" xfId="0" applyBorder="1" applyFont="1"/>
    <xf borderId="126" fillId="15" fontId="38" numFmtId="0" xfId="0" applyAlignment="1" applyBorder="1" applyFont="1">
      <alignment horizontal="center" vertical="center"/>
    </xf>
    <xf borderId="130" fillId="15" fontId="38" numFmtId="0" xfId="0" applyAlignment="1" applyBorder="1" applyFont="1">
      <alignment horizontal="center" vertical="center"/>
    </xf>
    <xf borderId="131" fillId="15" fontId="13" numFmtId="0" xfId="0" applyAlignment="1" applyBorder="1" applyFont="1">
      <alignment horizontal="center" vertical="center"/>
    </xf>
    <xf borderId="22" fillId="0" fontId="3" numFmtId="0" xfId="0" applyAlignment="1" applyBorder="1" applyFont="1">
      <alignment horizontal="center" readingOrder="0" shrinkToFit="0" vertical="center" wrapText="1"/>
    </xf>
    <xf borderId="38" fillId="0" fontId="3" numFmtId="0" xfId="0" applyAlignment="1" applyBorder="1" applyFont="1">
      <alignment horizontal="center" shrinkToFit="0" vertical="center" wrapText="1"/>
    </xf>
    <xf borderId="28" fillId="0" fontId="3" numFmtId="0" xfId="0" applyAlignment="1" applyBorder="1" applyFont="1">
      <alignment horizontal="center" shrinkToFit="0" vertical="center" wrapText="1"/>
    </xf>
    <xf borderId="43" fillId="0" fontId="3" numFmtId="0" xfId="0" applyAlignment="1" applyBorder="1" applyFont="1">
      <alignment horizontal="center" shrinkToFit="0" vertical="center" wrapText="1"/>
    </xf>
    <xf borderId="85" fillId="5" fontId="39" numFmtId="0" xfId="0" applyAlignment="1" applyBorder="1" applyFont="1">
      <alignment horizontal="center" readingOrder="0" shrinkToFit="0" textRotation="0" vertical="center" wrapText="1"/>
    </xf>
    <xf borderId="48" fillId="15" fontId="3" numFmtId="0" xfId="0" applyAlignment="1" applyBorder="1" applyFont="1">
      <alignment horizontal="center" vertical="center"/>
    </xf>
    <xf borderId="52" fillId="15" fontId="3" numFmtId="0" xfId="0" applyAlignment="1" applyBorder="1" applyFont="1">
      <alignment horizontal="center" vertical="center"/>
    </xf>
    <xf borderId="52" fillId="15" fontId="3" numFmtId="0" xfId="0" applyAlignment="1" applyBorder="1" applyFont="1">
      <alignment vertical="center"/>
    </xf>
    <xf borderId="50" fillId="15" fontId="3" numFmtId="0" xfId="0" applyAlignment="1" applyBorder="1" applyFont="1">
      <alignment vertical="center"/>
    </xf>
    <xf borderId="25" fillId="0" fontId="3" numFmtId="0" xfId="0" applyAlignment="1" applyBorder="1" applyFont="1">
      <alignment horizontal="center" readingOrder="0" shrinkToFit="0" vertical="center" wrapText="1"/>
    </xf>
    <xf borderId="60" fillId="0" fontId="3" numFmtId="0" xfId="0" applyAlignment="1" applyBorder="1" applyFont="1">
      <alignment horizontal="center" readingOrder="0" shrinkToFit="0" vertical="center" wrapText="1"/>
    </xf>
    <xf borderId="133" fillId="5" fontId="3" numFmtId="0" xfId="0" applyAlignment="1" applyBorder="1" applyFont="1">
      <alignment horizontal="center" shrinkToFit="0" vertical="center" wrapText="1"/>
    </xf>
    <xf borderId="134" fillId="0" fontId="2" numFmtId="0" xfId="0" applyBorder="1" applyFont="1"/>
    <xf borderId="135" fillId="5" fontId="3" numFmtId="0" xfId="0" applyAlignment="1" applyBorder="1" applyFont="1">
      <alignment horizontal="center" shrinkToFit="0" vertical="center" wrapText="1"/>
    </xf>
    <xf borderId="136" fillId="5" fontId="3" numFmtId="0" xfId="0" applyAlignment="1" applyBorder="1" applyFont="1">
      <alignment horizontal="center" shrinkToFit="0" vertical="center" wrapText="1"/>
    </xf>
    <xf borderId="136" fillId="5" fontId="3" numFmtId="0" xfId="0" applyAlignment="1" applyBorder="1" applyFont="1">
      <alignment horizontal="center" vertical="center"/>
    </xf>
    <xf borderId="135" fillId="19" fontId="3" numFmtId="0" xfId="0" applyAlignment="1" applyBorder="1" applyFont="1">
      <alignment horizontal="center" shrinkToFit="0" vertical="center" wrapText="1"/>
    </xf>
    <xf borderId="25" fillId="0" fontId="3" numFmtId="0" xfId="0" applyAlignment="1" applyBorder="1" applyFont="1">
      <alignment horizontal="center" vertical="center"/>
    </xf>
    <xf borderId="60" fillId="0" fontId="3" numFmtId="0" xfId="0" applyAlignment="1" applyBorder="1" applyFont="1">
      <alignment horizontal="center" vertical="center"/>
    </xf>
    <xf borderId="39" fillId="0" fontId="40" numFmtId="0" xfId="0" applyBorder="1" applyFont="1"/>
    <xf borderId="39" fillId="0" fontId="3" numFmtId="0" xfId="0" applyAlignment="1" applyBorder="1" applyFont="1">
      <alignment vertical="center"/>
    </xf>
    <xf borderId="28" fillId="0" fontId="31" numFmtId="0" xfId="0" applyAlignment="1" applyBorder="1" applyFont="1">
      <alignment horizontal="center" readingOrder="0" vertical="center"/>
    </xf>
    <xf borderId="86" fillId="0" fontId="1" numFmtId="0" xfId="0" applyAlignment="1" applyBorder="1" applyFont="1">
      <alignment horizontal="center" readingOrder="0" vertical="bottom"/>
    </xf>
    <xf borderId="43" fillId="0" fontId="3" numFmtId="0" xfId="0" applyAlignment="1" applyBorder="1" applyFont="1">
      <alignment horizontal="center" readingOrder="0" shrinkToFit="0" vertical="center" wrapText="1"/>
    </xf>
    <xf borderId="65" fillId="0" fontId="3" numFmtId="0" xfId="0" applyAlignment="1" applyBorder="1" applyFont="1">
      <alignment horizontal="center" readingOrder="0"/>
    </xf>
    <xf borderId="25" fillId="0" fontId="3" numFmtId="0" xfId="0" applyAlignment="1" applyBorder="1" applyFont="1">
      <alignment horizontal="center" readingOrder="0" vertical="center"/>
    </xf>
    <xf borderId="39" fillId="0" fontId="41" numFmtId="0" xfId="0" applyAlignment="1" applyBorder="1" applyFont="1">
      <alignment horizontal="center" readingOrder="0"/>
    </xf>
    <xf borderId="103" fillId="0" fontId="42" numFmtId="20" xfId="0" applyAlignment="1" applyBorder="1" applyFont="1" applyNumberFormat="1">
      <alignment horizontal="center" readingOrder="0"/>
    </xf>
    <xf borderId="39" fillId="0" fontId="3" numFmtId="0" xfId="0" applyAlignment="1" applyBorder="1" applyFont="1">
      <alignment horizontal="center" readingOrder="0" vertical="center"/>
    </xf>
    <xf borderId="23" fillId="0" fontId="1" numFmtId="170" xfId="0" applyAlignment="1" applyBorder="1" applyFont="1" applyNumberFormat="1">
      <alignment horizontal="center" readingOrder="0" shrinkToFit="0" wrapText="1"/>
    </xf>
    <xf borderId="86" fillId="0" fontId="1" numFmtId="0" xfId="0" applyAlignment="1" applyBorder="1" applyFont="1">
      <alignment horizontal="center" readingOrder="0"/>
    </xf>
    <xf borderId="42" fillId="0" fontId="1" numFmtId="0" xfId="0" applyBorder="1" applyFont="1"/>
    <xf borderId="44" fillId="0" fontId="1" numFmtId="0" xfId="0" applyAlignment="1" applyBorder="1" applyFont="1">
      <alignment horizontal="center" readingOrder="0" shrinkToFit="0" vertical="center" wrapText="1"/>
    </xf>
    <xf borderId="37" fillId="0" fontId="1" numFmtId="0" xfId="0" applyBorder="1" applyFont="1"/>
    <xf borderId="62" fillId="0" fontId="34" numFmtId="0" xfId="0" applyAlignment="1" applyBorder="1" applyFont="1">
      <alignment horizontal="center" readingOrder="0" vertical="bottom"/>
    </xf>
    <xf borderId="36" fillId="0" fontId="1" numFmtId="171" xfId="0" applyAlignment="1" applyBorder="1" applyFont="1" applyNumberFormat="1">
      <alignment horizontal="center" readingOrder="0" vertical="bottom"/>
    </xf>
    <xf borderId="22" fillId="0" fontId="34" numFmtId="0" xfId="0" applyAlignment="1" applyBorder="1" applyFont="1">
      <alignment horizontal="center" readingOrder="0" vertical="bottom"/>
    </xf>
    <xf borderId="46" fillId="0" fontId="1" numFmtId="0" xfId="0" applyAlignment="1" applyBorder="1" applyFont="1">
      <alignment horizontal="center" readingOrder="0" vertical="bottom"/>
    </xf>
    <xf borderId="44" fillId="0" fontId="1" numFmtId="0" xfId="0" applyAlignment="1" applyBorder="1" applyFont="1">
      <alignment horizontal="center" vertical="bottom"/>
    </xf>
    <xf borderId="46" fillId="0" fontId="1" numFmtId="0" xfId="0" applyAlignment="1" applyBorder="1" applyFont="1">
      <alignment horizontal="center" vertical="bottom"/>
    </xf>
    <xf borderId="46" fillId="12" fontId="43" numFmtId="0" xfId="0" applyAlignment="1" applyBorder="1" applyFont="1">
      <alignment horizontal="center" shrinkToFit="0" wrapText="1"/>
    </xf>
    <xf borderId="44" fillId="0" fontId="1" numFmtId="0" xfId="0" applyAlignment="1" applyBorder="1" applyFont="1">
      <alignment horizontal="center" vertical="bottom"/>
    </xf>
    <xf borderId="44" fillId="0" fontId="1" numFmtId="0" xfId="0" applyAlignment="1" applyBorder="1" applyFont="1">
      <alignment horizontal="center" readingOrder="0" vertical="bottom"/>
    </xf>
    <xf borderId="44" fillId="0" fontId="3" numFmtId="169" xfId="0" applyAlignment="1" applyBorder="1" applyFont="1" applyNumberFormat="1">
      <alignment horizontal="center" readingOrder="0" shrinkToFit="0" vertical="center" wrapText="1"/>
    </xf>
    <xf borderId="24" fillId="0" fontId="3" numFmtId="0" xfId="0" applyAlignment="1" applyBorder="1" applyFont="1">
      <alignment horizontal="center" shrinkToFit="0" vertical="center" wrapText="1"/>
    </xf>
    <xf borderId="39" fillId="11" fontId="17" numFmtId="0" xfId="0" applyAlignment="1" applyBorder="1" applyFont="1">
      <alignment horizontal="center" vertical="center"/>
    </xf>
    <xf borderId="79" fillId="0" fontId="6" numFmtId="0" xfId="0" applyAlignment="1" applyBorder="1" applyFont="1">
      <alignment horizontal="center" vertical="center"/>
    </xf>
    <xf borderId="50" fillId="15" fontId="3" numFmtId="0" xfId="0" applyAlignment="1" applyBorder="1" applyFont="1">
      <alignment horizontal="center" vertical="center"/>
    </xf>
    <xf borderId="22" fillId="0" fontId="3" numFmtId="168" xfId="0" applyAlignment="1" applyBorder="1" applyFont="1" applyNumberFormat="1">
      <alignment horizontal="center" readingOrder="0" shrinkToFit="0" vertical="center" wrapText="1"/>
    </xf>
    <xf borderId="24" fillId="0" fontId="3" numFmtId="0" xfId="0" applyAlignment="1" applyBorder="1" applyFont="1">
      <alignment horizontal="center" readingOrder="0" shrinkToFit="0" vertical="center" wrapText="1"/>
    </xf>
    <xf borderId="0" fillId="0" fontId="1" numFmtId="0" xfId="0" applyFont="1"/>
    <xf borderId="67" fillId="0" fontId="42" numFmtId="0" xfId="0" applyBorder="1" applyFont="1"/>
    <xf borderId="78" fillId="0" fontId="42" numFmtId="0" xfId="0" applyBorder="1" applyFont="1"/>
    <xf borderId="68" fillId="0" fontId="42" numFmtId="0" xfId="0" applyBorder="1" applyFont="1"/>
    <xf borderId="97" fillId="0" fontId="42" numFmtId="0" xfId="0" applyBorder="1" applyFont="1"/>
    <xf borderId="0" fillId="0" fontId="42" numFmtId="0" xfId="0" applyAlignment="1" applyFont="1">
      <alignment readingOrder="0"/>
    </xf>
    <xf borderId="96" fillId="0" fontId="42" numFmtId="0" xfId="0" applyBorder="1" applyFont="1"/>
    <xf borderId="38" fillId="25" fontId="44" numFmtId="0" xfId="0" applyAlignment="1" applyBorder="1" applyFill="1" applyFont="1">
      <alignment horizontal="center" shrinkToFit="0" vertical="bottom" wrapText="1"/>
    </xf>
    <xf borderId="26" fillId="25" fontId="44" numFmtId="0" xfId="0" applyAlignment="1" applyBorder="1" applyFont="1">
      <alignment horizontal="center" shrinkToFit="0" vertical="bottom" wrapText="1"/>
    </xf>
    <xf borderId="61" fillId="25" fontId="44" numFmtId="0" xfId="0" applyAlignment="1" applyBorder="1" applyFont="1">
      <alignment horizontal="center" shrinkToFit="0" vertical="bottom" wrapText="1"/>
    </xf>
    <xf borderId="61" fillId="25" fontId="44" numFmtId="0" xfId="0" applyAlignment="1" applyBorder="1" applyFont="1">
      <alignment shrinkToFit="0" vertical="bottom" wrapText="1"/>
    </xf>
    <xf borderId="0" fillId="0" fontId="1" numFmtId="0" xfId="0" applyAlignment="1" applyFont="1">
      <alignment vertical="bottom"/>
    </xf>
    <xf borderId="90" fillId="0" fontId="45" numFmtId="0" xfId="0" applyAlignment="1" applyBorder="1" applyFont="1">
      <alignment horizontal="center" shrinkToFit="0" vertical="bottom" wrapText="1"/>
    </xf>
    <xf borderId="31" fillId="0" fontId="1" numFmtId="0" xfId="0" applyAlignment="1" applyBorder="1" applyFont="1">
      <alignment vertical="bottom"/>
    </xf>
    <xf borderId="86" fillId="25" fontId="44" numFmtId="0" xfId="0" applyAlignment="1" applyBorder="1" applyFont="1">
      <alignment vertical="bottom"/>
    </xf>
    <xf borderId="42" fillId="25" fontId="44" numFmtId="0" xfId="0" applyAlignment="1" applyBorder="1" applyFont="1">
      <alignment horizontal="center" vertical="bottom"/>
    </xf>
    <xf borderId="37" fillId="26" fontId="44" numFmtId="0" xfId="0" applyAlignment="1" applyBorder="1" applyFill="1" applyFont="1">
      <alignment horizontal="center" vertical="bottom"/>
    </xf>
    <xf borderId="42" fillId="26" fontId="44" numFmtId="0" xfId="0" applyAlignment="1" applyBorder="1" applyFont="1">
      <alignment horizontal="center" vertical="bottom"/>
    </xf>
    <xf borderId="37" fillId="25" fontId="44" numFmtId="0" xfId="0" applyAlignment="1" applyBorder="1" applyFont="1">
      <alignment horizontal="center" vertical="bottom"/>
    </xf>
    <xf borderId="90" fillId="0" fontId="45" numFmtId="0" xfId="0" applyAlignment="1" applyBorder="1" applyFont="1">
      <alignment horizontal="center" vertical="bottom"/>
    </xf>
    <xf borderId="62" fillId="25" fontId="44" numFmtId="0" xfId="0" applyAlignment="1" applyBorder="1" applyFont="1">
      <alignment horizontal="center" vertical="bottom"/>
    </xf>
    <xf borderId="36" fillId="25" fontId="44" numFmtId="0" xfId="0" applyAlignment="1" applyBorder="1" applyFont="1">
      <alignment horizontal="center" vertical="bottom"/>
    </xf>
    <xf borderId="86" fillId="27" fontId="46" numFmtId="0" xfId="0" applyAlignment="1" applyBorder="1" applyFill="1" applyFont="1">
      <alignment horizontal="center" vertical="bottom"/>
    </xf>
    <xf borderId="37" fillId="28" fontId="46" numFmtId="0" xfId="0" applyAlignment="1" applyBorder="1" applyFill="1" applyFont="1">
      <alignment horizontal="center" vertical="bottom"/>
    </xf>
    <xf borderId="42" fillId="3" fontId="46" numFmtId="0" xfId="0" applyAlignment="1" applyBorder="1" applyFont="1">
      <alignment horizontal="center" vertical="bottom"/>
    </xf>
    <xf borderId="37" fillId="16" fontId="46" numFmtId="0" xfId="0" applyAlignment="1" applyBorder="1" applyFont="1">
      <alignment horizontal="center" vertical="bottom"/>
    </xf>
    <xf borderId="42" fillId="10" fontId="46" numFmtId="0" xfId="0" applyAlignment="1" applyBorder="1" applyFont="1">
      <alignment horizontal="center" vertical="bottom"/>
    </xf>
    <xf borderId="37" fillId="10" fontId="46" numFmtId="0" xfId="0" applyAlignment="1" applyBorder="1" applyFont="1">
      <alignment horizontal="center" vertical="bottom"/>
    </xf>
    <xf borderId="42" fillId="17" fontId="46" numFmtId="0" xfId="0" applyAlignment="1" applyBorder="1" applyFont="1">
      <alignment horizontal="center" vertical="bottom"/>
    </xf>
    <xf borderId="37" fillId="17" fontId="46" numFmtId="0" xfId="0" applyAlignment="1" applyBorder="1" applyFont="1">
      <alignment horizontal="center" vertical="bottom"/>
    </xf>
    <xf borderId="43" fillId="0" fontId="42" numFmtId="0" xfId="0" applyBorder="1" applyFont="1"/>
    <xf borderId="36" fillId="0" fontId="1" numFmtId="0" xfId="0" applyAlignment="1" applyBorder="1" applyFont="1">
      <alignment vertical="bottom"/>
    </xf>
    <xf borderId="36" fillId="0" fontId="1" numFmtId="0" xfId="0" applyAlignment="1" applyBorder="1" applyFont="1">
      <alignment vertical="bottom"/>
    </xf>
    <xf borderId="42" fillId="0" fontId="42" numFmtId="0" xfId="0" applyBorder="1" applyFont="1"/>
    <xf borderId="0" fillId="0" fontId="1" numFmtId="0" xfId="0" applyAlignment="1" applyFont="1">
      <alignment vertical="bottom"/>
    </xf>
    <xf borderId="0" fillId="0" fontId="1" numFmtId="0" xfId="0" applyAlignment="1" applyFont="1">
      <alignment readingOrder="0" vertical="bottom"/>
    </xf>
    <xf borderId="78" fillId="0" fontId="1" numFmtId="0" xfId="0" applyAlignment="1" applyBorder="1" applyFont="1">
      <alignment readingOrder="0" vertical="bottom"/>
    </xf>
    <xf borderId="78" fillId="0" fontId="1" numFmtId="0" xfId="0" applyAlignment="1" applyBorder="1" applyFont="1">
      <alignment vertical="bottom"/>
    </xf>
    <xf borderId="78" fillId="0" fontId="1" numFmtId="0" xfId="0" applyAlignment="1" applyBorder="1" applyFont="1">
      <alignment vertical="bottom"/>
    </xf>
    <xf borderId="0" fillId="0" fontId="29" numFmtId="0" xfId="0" applyAlignment="1" applyFont="1">
      <alignment readingOrder="0" vertical="bottom"/>
    </xf>
    <xf borderId="31" fillId="0" fontId="1" numFmtId="0" xfId="0" applyAlignment="1" applyBorder="1" applyFont="1">
      <alignment vertical="bottom"/>
    </xf>
    <xf borderId="86" fillId="25" fontId="44" numFmtId="0" xfId="0" applyAlignment="1" applyBorder="1" applyFont="1">
      <alignment horizontal="center" shrinkToFit="0" vertical="bottom" wrapText="1"/>
    </xf>
    <xf borderId="42" fillId="25" fontId="44" numFmtId="0" xfId="0" applyAlignment="1" applyBorder="1" applyFont="1">
      <alignment horizontal="center" shrinkToFit="0" vertical="bottom" wrapText="1"/>
    </xf>
    <xf borderId="37" fillId="25" fontId="44" numFmtId="0" xfId="0" applyAlignment="1" applyBorder="1" applyFont="1">
      <alignment horizontal="center" shrinkToFit="0" vertical="bottom" wrapText="1"/>
    </xf>
    <xf borderId="37" fillId="25" fontId="44" numFmtId="0" xfId="0" applyAlignment="1" applyBorder="1" applyFont="1">
      <alignment shrinkToFit="0" vertical="bottom" wrapText="1"/>
    </xf>
    <xf borderId="33" fillId="0" fontId="45" numFmtId="0" xfId="0" applyAlignment="1" applyBorder="1" applyFont="1">
      <alignment horizontal="center" shrinkToFit="0" vertical="bottom" wrapText="1"/>
    </xf>
    <xf borderId="32" fillId="0" fontId="45" numFmtId="0" xfId="0" applyAlignment="1" applyBorder="1" applyFont="1">
      <alignment horizontal="center" shrinkToFit="0" vertical="bottom" wrapText="1"/>
    </xf>
    <xf borderId="33" fillId="0" fontId="45" numFmtId="0" xfId="0" applyAlignment="1" applyBorder="1" applyFont="1">
      <alignment horizontal="center" vertical="bottom"/>
    </xf>
    <xf borderId="32" fillId="0" fontId="45" numFmtId="0" xfId="0" applyAlignment="1" applyBorder="1" applyFont="1">
      <alignment horizontal="center" vertical="bottom"/>
    </xf>
    <xf borderId="36" fillId="0" fontId="42" numFmtId="0" xfId="0" applyBorder="1" applyFont="1"/>
    <xf borderId="66" fillId="0" fontId="3" numFmtId="0" xfId="0" applyAlignment="1" applyBorder="1" applyFont="1">
      <alignment horizontal="center" readingOrder="0" vertical="center"/>
    </xf>
    <xf borderId="86" fillId="11" fontId="17" numFmtId="0" xfId="0" applyAlignment="1" applyBorder="1" applyFont="1">
      <alignment horizontal="center" vertical="center"/>
    </xf>
    <xf borderId="52" fillId="0" fontId="3" numFmtId="0" xfId="0" applyAlignment="1" applyBorder="1" applyFont="1">
      <alignment horizontal="center" vertical="center"/>
    </xf>
    <xf borderId="38" fillId="0" fontId="1" numFmtId="0" xfId="0" applyAlignment="1" applyBorder="1" applyFont="1">
      <alignment vertical="bottom"/>
    </xf>
    <xf borderId="26" fillId="0" fontId="1" numFmtId="0" xfId="0" applyAlignment="1" applyBorder="1" applyFont="1">
      <alignment vertical="bottom"/>
    </xf>
    <xf borderId="61" fillId="0" fontId="1" numFmtId="0" xfId="0" applyAlignment="1" applyBorder="1" applyFont="1">
      <alignment vertical="bottom"/>
    </xf>
    <xf borderId="86" fillId="0" fontId="1" numFmtId="0" xfId="0" applyAlignment="1" applyBorder="1" applyFont="1">
      <alignment vertical="bottom"/>
    </xf>
    <xf borderId="42" fillId="0" fontId="1" numFmtId="16" xfId="0" applyAlignment="1" applyBorder="1" applyFont="1" applyNumberFormat="1">
      <alignment vertical="bottom"/>
    </xf>
    <xf borderId="86" fillId="0" fontId="1" numFmtId="0" xfId="0" applyAlignment="1" applyBorder="1" applyFont="1">
      <alignment vertical="bottom"/>
    </xf>
    <xf borderId="42" fillId="0" fontId="1" numFmtId="0" xfId="0" applyAlignment="1" applyBorder="1" applyFont="1">
      <alignment vertical="bottom"/>
    </xf>
    <xf borderId="37" fillId="0" fontId="1" numFmtId="0" xfId="0" applyAlignment="1" applyBorder="1" applyFont="1">
      <alignment vertical="bottom"/>
    </xf>
    <xf borderId="42" fillId="0" fontId="1" numFmtId="172" xfId="0" applyAlignment="1" applyBorder="1" applyFont="1" applyNumberFormat="1">
      <alignment vertical="bottom"/>
    </xf>
    <xf borderId="36" fillId="0" fontId="1" numFmtId="0" xfId="0" applyAlignment="1" applyBorder="1" applyFont="1">
      <alignment horizontal="center" shrinkToFit="0" wrapText="1"/>
    </xf>
    <xf borderId="24" fillId="0" fontId="3" numFmtId="168" xfId="0" applyAlignment="1" applyBorder="1" applyFont="1" applyNumberFormat="1">
      <alignment horizontal="center" readingOrder="0" shrinkToFit="0" vertical="center" wrapText="1"/>
    </xf>
    <xf borderId="36" fillId="0" fontId="1" numFmtId="0" xfId="0" applyAlignment="1" applyBorder="1" applyFont="1">
      <alignment horizontal="center" readingOrder="0" vertical="bottom"/>
    </xf>
    <xf borderId="43" fillId="0" fontId="1" numFmtId="0" xfId="0" applyAlignment="1" applyBorder="1" applyFont="1">
      <alignment horizontal="center" readingOrder="0" vertical="bottom"/>
    </xf>
    <xf borderId="47" fillId="0" fontId="3" numFmtId="0" xfId="0" applyAlignment="1" applyBorder="1" applyFont="1">
      <alignment horizontal="center" vertical="center"/>
    </xf>
    <xf borderId="49" fillId="0" fontId="3" numFmtId="0" xfId="0" applyAlignment="1" applyBorder="1" applyFont="1">
      <alignment horizontal="center" vertical="center"/>
    </xf>
    <xf borderId="44" fillId="0" fontId="6" numFmtId="0" xfId="0" applyAlignment="1" applyBorder="1" applyFont="1">
      <alignment horizontal="center" readingOrder="0" shrinkToFit="0" vertical="center" wrapText="1"/>
    </xf>
    <xf borderId="24" fillId="15" fontId="22" numFmtId="20" xfId="0" applyAlignment="1" applyBorder="1" applyFont="1" applyNumberFormat="1">
      <alignment horizontal="center" readingOrder="0" vertical="center"/>
    </xf>
    <xf borderId="102" fillId="0" fontId="1" numFmtId="0" xfId="0" applyBorder="1" applyFont="1"/>
    <xf borderId="32" fillId="0" fontId="1" numFmtId="0" xfId="0" applyBorder="1" applyFont="1"/>
    <xf borderId="73" fillId="0" fontId="1" numFmtId="0" xfId="0" applyAlignment="1" applyBorder="1" applyFont="1">
      <alignment horizontal="center" readingOrder="0" shrinkToFit="0" vertical="center" wrapText="1"/>
    </xf>
    <xf borderId="24" fillId="5" fontId="1" numFmtId="0" xfId="0" applyAlignment="1" applyBorder="1" applyFont="1">
      <alignment horizontal="center" shrinkToFit="0" vertical="center" wrapText="1"/>
    </xf>
    <xf borderId="22" fillId="0" fontId="1" numFmtId="0" xfId="0" applyAlignment="1" applyBorder="1" applyFont="1">
      <alignment horizontal="center" readingOrder="0" shrinkToFit="0" vertical="center" wrapText="1"/>
    </xf>
    <xf borderId="43" fillId="0" fontId="1" numFmtId="0" xfId="0" applyAlignment="1" applyBorder="1" applyFont="1">
      <alignment horizontal="center" readingOrder="0" shrinkToFit="0" vertical="center" wrapText="1"/>
    </xf>
    <xf borderId="22" fillId="11" fontId="3" numFmtId="0" xfId="0" applyAlignment="1" applyBorder="1" applyFont="1">
      <alignment horizontal="center" readingOrder="0" shrinkToFit="0" wrapText="1"/>
    </xf>
    <xf borderId="73" fillId="11" fontId="3" numFmtId="0" xfId="0" applyAlignment="1" applyBorder="1" applyFont="1">
      <alignment horizontal="center" readingOrder="0" shrinkToFit="0" wrapText="1"/>
    </xf>
    <xf borderId="25" fillId="3" fontId="47" numFmtId="0" xfId="0" applyAlignment="1" applyBorder="1" applyFont="1">
      <alignment horizontal="center" readingOrder="0"/>
    </xf>
    <xf borderId="66" fillId="0" fontId="3" numFmtId="0" xfId="0" applyAlignment="1" applyBorder="1" applyFont="1">
      <alignment horizontal="center" readingOrder="0" shrinkToFit="0" vertical="center" wrapText="1"/>
    </xf>
    <xf borderId="22" fillId="3" fontId="47" numFmtId="0" xfId="0" applyAlignment="1" applyBorder="1" applyFont="1">
      <alignment horizontal="center" readingOrder="0"/>
    </xf>
    <xf borderId="62" fillId="0" fontId="3" numFmtId="0" xfId="0" applyAlignment="1" applyBorder="1" applyFont="1">
      <alignment horizontal="center" readingOrder="0" shrinkToFit="0" vertical="center" wrapText="1"/>
    </xf>
    <xf borderId="0" fillId="0" fontId="46" numFmtId="0" xfId="0" applyFont="1"/>
    <xf borderId="51" fillId="11" fontId="3" numFmtId="0" xfId="0" applyAlignment="1" applyBorder="1" applyFont="1">
      <alignment horizontal="center" readingOrder="0" shrinkToFit="0" wrapText="1"/>
    </xf>
    <xf borderId="73" fillId="0" fontId="1" numFmtId="0" xfId="0" applyAlignment="1" applyBorder="1" applyFont="1">
      <alignment horizontal="center" vertical="bottom"/>
    </xf>
    <xf borderId="72" fillId="0" fontId="3" numFmtId="0" xfId="0" applyBorder="1" applyFont="1"/>
    <xf borderId="36" fillId="0" fontId="3" numFmtId="20" xfId="0" applyAlignment="1" applyBorder="1" applyFont="1" applyNumberFormat="1">
      <alignment horizontal="center" vertical="center"/>
    </xf>
    <xf borderId="24" fillId="0" fontId="3" numFmtId="0" xfId="0" applyAlignment="1" applyBorder="1" applyFont="1">
      <alignment horizontal="center" vertical="center"/>
    </xf>
    <xf borderId="65" fillId="0" fontId="3" numFmtId="0" xfId="0" applyBorder="1" applyFont="1"/>
    <xf borderId="60" fillId="0" fontId="3" numFmtId="0" xfId="0" applyAlignment="1" applyBorder="1" applyFont="1">
      <alignment horizontal="center" shrinkToFit="0" wrapText="1"/>
    </xf>
    <xf borderId="44" fillId="0" fontId="3" numFmtId="0" xfId="0" applyAlignment="1" applyBorder="1" applyFont="1">
      <alignment horizontal="center" shrinkToFit="0" wrapText="1"/>
    </xf>
    <xf borderId="44" fillId="0" fontId="3" numFmtId="14" xfId="0" applyAlignment="1" applyBorder="1" applyFont="1" applyNumberFormat="1">
      <alignment horizontal="center" readingOrder="0" shrinkToFit="0" wrapText="1"/>
    </xf>
    <xf borderId="0" fillId="29" fontId="48" numFmtId="0" xfId="0" applyAlignment="1" applyFill="1" applyFont="1">
      <alignment horizontal="center" vertical="bottom"/>
    </xf>
    <xf borderId="88" fillId="25" fontId="44" numFmtId="0" xfId="0" applyAlignment="1" applyBorder="1" applyFont="1">
      <alignment horizontal="center" shrinkToFit="0" wrapText="1"/>
    </xf>
    <xf borderId="42" fillId="25" fontId="44" numFmtId="0" xfId="0" applyAlignment="1" applyBorder="1" applyFont="1">
      <alignment horizontal="center" shrinkToFit="0" wrapText="1"/>
    </xf>
    <xf borderId="42" fillId="25" fontId="44" numFmtId="0" xfId="0" applyAlignment="1" applyBorder="1" applyFont="1">
      <alignment shrinkToFit="0" wrapText="1"/>
    </xf>
    <xf borderId="88" fillId="0" fontId="45" numFmtId="0" xfId="0" applyAlignment="1" applyBorder="1" applyFont="1">
      <alignment horizontal="center" shrinkToFit="0" wrapText="1"/>
    </xf>
    <xf borderId="42" fillId="0" fontId="45" numFmtId="0" xfId="0" applyAlignment="1" applyBorder="1" applyFont="1">
      <alignment horizontal="center" shrinkToFit="0" wrapText="1"/>
    </xf>
    <xf borderId="88" fillId="25" fontId="46" numFmtId="0" xfId="0" applyAlignment="1" applyBorder="1" applyFont="1">
      <alignment vertical="bottom"/>
    </xf>
    <xf borderId="42" fillId="25" fontId="46" numFmtId="0" xfId="0" applyAlignment="1" applyBorder="1" applyFont="1">
      <alignment horizontal="center"/>
    </xf>
    <xf borderId="42" fillId="25" fontId="46" numFmtId="0" xfId="0" applyAlignment="1" applyBorder="1" applyFont="1">
      <alignment horizontal="center" vertical="bottom"/>
    </xf>
    <xf borderId="42" fillId="26" fontId="46" numFmtId="0" xfId="0" applyAlignment="1" applyBorder="1" applyFont="1">
      <alignment horizontal="center"/>
    </xf>
    <xf borderId="42" fillId="26" fontId="46" numFmtId="0" xfId="0" applyAlignment="1" applyBorder="1" applyFont="1">
      <alignment horizontal="center" vertical="bottom"/>
    </xf>
    <xf borderId="88" fillId="0" fontId="45" numFmtId="0" xfId="0" applyAlignment="1" applyBorder="1" applyFont="1">
      <alignment horizontal="center"/>
    </xf>
    <xf borderId="43" fillId="25" fontId="46" numFmtId="0" xfId="0" applyAlignment="1" applyBorder="1" applyFont="1">
      <alignment horizontal="center" vertical="bottom"/>
    </xf>
    <xf borderId="36" fillId="25" fontId="46" numFmtId="0" xfId="0" applyAlignment="1" applyBorder="1" applyFont="1">
      <alignment horizontal="center" vertical="bottom"/>
    </xf>
    <xf borderId="36" fillId="25" fontId="46" numFmtId="0" xfId="0" applyAlignment="1" applyBorder="1" applyFont="1">
      <alignment horizontal="center"/>
    </xf>
    <xf borderId="88" fillId="27" fontId="46" numFmtId="0" xfId="0" applyAlignment="1" applyBorder="1" applyFont="1">
      <alignment horizontal="center"/>
    </xf>
    <xf borderId="42" fillId="28" fontId="46" numFmtId="0" xfId="0" applyAlignment="1" applyBorder="1" applyFont="1">
      <alignment horizontal="center"/>
    </xf>
    <xf borderId="42" fillId="3" fontId="46" numFmtId="0" xfId="0" applyAlignment="1" applyBorder="1" applyFont="1">
      <alignment horizontal="center"/>
    </xf>
    <xf borderId="42" fillId="16" fontId="46" numFmtId="0" xfId="0" applyAlignment="1" applyBorder="1" applyFont="1">
      <alignment horizontal="center"/>
    </xf>
    <xf borderId="42" fillId="10" fontId="46" numFmtId="0" xfId="0" applyAlignment="1" applyBorder="1" applyFont="1">
      <alignment horizontal="center"/>
    </xf>
    <xf borderId="42" fillId="17" fontId="46" numFmtId="0" xfId="0" applyAlignment="1" applyBorder="1" applyFont="1">
      <alignment horizontal="center"/>
    </xf>
  </cellXfs>
  <cellStyles count="1">
    <cellStyle xfId="0" name="Normal" builtinId="0"/>
  </cellStyles>
  <dxfs count="4">
    <dxf>
      <font>
        <color rgb="FF00B050"/>
      </font>
      <fill>
        <patternFill patternType="none"/>
      </fill>
      <border/>
    </dxf>
    <dxf>
      <font>
        <color rgb="FFFF0000"/>
      </font>
      <fill>
        <patternFill patternType="none"/>
      </fill>
      <border/>
    </dxf>
    <dxf>
      <font>
        <color rgb="FF97D753"/>
      </font>
      <fill>
        <patternFill patternType="none"/>
      </fill>
      <border/>
    </dxf>
    <dxf>
      <font>
        <color rgb="FFE06666"/>
      </font>
      <fill>
        <patternFill patternType="none"/>
      </fill>
      <border/>
    </dxf>
  </dxf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worksheet" Target="worksheets/sheet30.xml"/><Relationship Id="rId10" Type="http://schemas.openxmlformats.org/officeDocument/2006/relationships/worksheet" Target="worksheets/sheet7.xml"/><Relationship Id="rId32" Type="http://schemas.openxmlformats.org/officeDocument/2006/relationships/worksheet" Target="worksheets/sheet29.xml"/><Relationship Id="rId13" Type="http://schemas.openxmlformats.org/officeDocument/2006/relationships/worksheet" Target="worksheets/sheet10.xml"/><Relationship Id="rId35" Type="http://schemas.openxmlformats.org/officeDocument/2006/relationships/worksheet" Target="worksheets/sheet32.xml"/><Relationship Id="rId12" Type="http://schemas.openxmlformats.org/officeDocument/2006/relationships/worksheet" Target="worksheets/sheet9.xml"/><Relationship Id="rId34" Type="http://schemas.openxmlformats.org/officeDocument/2006/relationships/worksheet" Target="worksheets/sheet31.xml"/><Relationship Id="rId15" Type="http://schemas.openxmlformats.org/officeDocument/2006/relationships/worksheet" Target="worksheets/sheet12.xml"/><Relationship Id="rId37" Type="http://schemas.openxmlformats.org/officeDocument/2006/relationships/worksheet" Target="worksheets/sheet34.xml"/><Relationship Id="rId14" Type="http://schemas.openxmlformats.org/officeDocument/2006/relationships/worksheet" Target="worksheets/sheet11.xml"/><Relationship Id="rId36" Type="http://schemas.openxmlformats.org/officeDocument/2006/relationships/worksheet" Target="worksheets/sheet33.xml"/><Relationship Id="rId17" Type="http://schemas.openxmlformats.org/officeDocument/2006/relationships/worksheet" Target="worksheets/sheet14.xml"/><Relationship Id="rId39" Type="http://schemas.openxmlformats.org/officeDocument/2006/relationships/worksheet" Target="worksheets/sheet36.xml"/><Relationship Id="rId16" Type="http://schemas.openxmlformats.org/officeDocument/2006/relationships/worksheet" Target="worksheets/sheet13.xml"/><Relationship Id="rId38" Type="http://schemas.openxmlformats.org/officeDocument/2006/relationships/worksheet" Target="worksheets/sheet35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6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0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1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2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3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4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_rels/drawing35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20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34</xdr:col>
      <xdr:colOff>47625</xdr:colOff>
      <xdr:row>4</xdr:row>
      <xdr:rowOff>123825</xdr:rowOff>
    </xdr:from>
    <xdr:ext cx="2876550" cy="1028700"/>
    <xdr:pic>
      <xdr:nvPicPr>
        <xdr:cNvPr id="0" name="image1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30</xdr:col>
      <xdr:colOff>304800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123825</xdr:colOff>
      <xdr:row>1</xdr:row>
      <xdr:rowOff>104775</xdr:rowOff>
    </xdr:from>
    <xdr:ext cx="952500" cy="200025"/>
    <xdr:pic>
      <xdr:nvPicPr>
        <xdr:cNvPr id="0" name="image2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docs.google.com/spreadsheets/d/1sRPvnZc8S0l74YzJuqC8yPed7eTkKAA6LRrz5BCUv5k/edit" TargetMode="External"/><Relationship Id="rId3" Type="http://schemas.openxmlformats.org/officeDocument/2006/relationships/hyperlink" Target="https://fb.workplace.com/chat/t/100073388155595" TargetMode="External"/><Relationship Id="rId4" Type="http://schemas.openxmlformats.org/officeDocument/2006/relationships/hyperlink" Target="https://docs.google.com/spreadsheets/d/19OrDsju-g-QuKxa5og6CSN5i_A7h1stai7A2t5aBjZw/edit" TargetMode="External"/><Relationship Id="rId5" Type="http://schemas.openxmlformats.org/officeDocument/2006/relationships/drawing" Target="../drawings/drawing1.xml"/><Relationship Id="rId6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0.xm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3.xm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" Type="http://schemas.openxmlformats.org/officeDocument/2006/relationships/hyperlink" Target="https://docs.google.com/spreadsheets/d/1sRPvnZc8S0l74YzJuqC8yPed7eTkKAA6LRrz5BCUv5k/edit" TargetMode="External"/><Relationship Id="rId2" Type="http://schemas.openxmlformats.org/officeDocument/2006/relationships/hyperlink" Target="https://fb.workplace.com/chat/t/100073388155595" TargetMode="External"/><Relationship Id="rId3" Type="http://schemas.openxmlformats.org/officeDocument/2006/relationships/hyperlink" Target="https://docs.google.com/spreadsheets/d/19OrDsju-g-QuKxa5og6CSN5i_A7h1stai7A2t5aBjZw/edit" TargetMode="External"/><Relationship Id="rId4" Type="http://schemas.openxmlformats.org/officeDocument/2006/relationships/drawing" Target="../drawings/drawing35.xml"/></Relationships>
</file>

<file path=xl/worksheets/_rels/sheet3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29"/>
    <col customWidth="1" min="34" max="40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45047.0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</row>
    <row r="7" ht="15.0" customHeight="1">
      <c r="A7" s="8"/>
      <c r="B7" s="51"/>
      <c r="C7" s="33"/>
      <c r="D7" s="52"/>
      <c r="E7" s="53"/>
      <c r="F7" s="53"/>
      <c r="G7" s="53"/>
      <c r="H7" s="53"/>
      <c r="I7" s="53"/>
      <c r="J7" s="53"/>
      <c r="K7" s="54"/>
      <c r="L7" s="16"/>
      <c r="M7" s="55" t="s">
        <v>20</v>
      </c>
      <c r="N7" s="33"/>
      <c r="O7" s="56"/>
      <c r="P7" s="57"/>
      <c r="Q7" s="57"/>
      <c r="R7" s="58"/>
      <c r="S7" s="58"/>
      <c r="T7" s="58"/>
      <c r="U7" s="59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</row>
    <row r="8" ht="15.0" customHeight="1">
      <c r="A8" s="8"/>
      <c r="B8" s="51"/>
      <c r="C8" s="33"/>
      <c r="D8" s="66"/>
      <c r="E8" s="35"/>
      <c r="F8" s="35"/>
      <c r="G8" s="35"/>
      <c r="H8" s="35"/>
      <c r="I8" s="35"/>
      <c r="J8" s="35"/>
      <c r="K8" s="67"/>
      <c r="L8" s="16"/>
      <c r="M8" s="55" t="s">
        <v>21</v>
      </c>
      <c r="N8" s="33"/>
      <c r="O8" s="68"/>
      <c r="P8" s="69"/>
      <c r="Q8" s="69"/>
      <c r="R8" s="70"/>
      <c r="S8" s="70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</row>
    <row r="9" ht="15.0" customHeight="1">
      <c r="A9" s="8"/>
      <c r="B9" s="51"/>
      <c r="C9" s="33"/>
      <c r="D9" s="74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69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</row>
    <row r="10" ht="15.0" customHeight="1">
      <c r="A10" s="8"/>
      <c r="B10" s="51"/>
      <c r="C10" s="33"/>
      <c r="D10" s="66"/>
      <c r="E10" s="35"/>
      <c r="F10" s="35"/>
      <c r="G10" s="35"/>
      <c r="H10" s="35"/>
      <c r="I10" s="35"/>
      <c r="J10" s="35"/>
      <c r="K10" s="67"/>
      <c r="L10" s="1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</row>
    <row r="11" ht="15.0" customHeight="1">
      <c r="A11" s="8"/>
      <c r="B11" s="79"/>
      <c r="C11" s="33"/>
      <c r="D11" s="80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</row>
    <row r="12">
      <c r="A12" s="1"/>
      <c r="B12" s="51"/>
      <c r="C12" s="33"/>
      <c r="D12" s="66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</row>
    <row r="13" ht="15.0" customHeight="1">
      <c r="A13" s="8"/>
      <c r="B13" s="79"/>
      <c r="C13" s="33"/>
      <c r="D13" s="80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</row>
    <row r="14" ht="15.0" customHeight="1">
      <c r="A14" s="1"/>
      <c r="B14" s="51"/>
      <c r="C14" s="33"/>
      <c r="D14" s="66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</row>
    <row r="15" ht="15.0" customHeight="1">
      <c r="A15" s="8"/>
      <c r="B15" s="51"/>
      <c r="C15" s="33"/>
      <c r="D15" s="66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10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135"/>
      <c r="AE20" s="35"/>
      <c r="AF20" s="35"/>
      <c r="AG20" s="67"/>
      <c r="AH20" s="17"/>
      <c r="AI20" s="7"/>
      <c r="AJ20" s="7"/>
      <c r="AK20" s="7"/>
      <c r="AL20" s="7"/>
      <c r="AM20" s="7"/>
      <c r="AN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47</v>
      </c>
      <c r="U22" s="143" t="s">
        <v>48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COUNTIFS(M31:M51,"P",U31:U51,M2)</f>
        <v>0</v>
      </c>
      <c r="T23" s="151">
        <f>COUNTIFS(M31:M51,"E(Con)",U31:U51,M2)</f>
        <v>0</v>
      </c>
      <c r="U23" s="151">
        <f>COUNTIFS(M31:M51,"E(FTE)",U31:U51,M2)</f>
        <v>0</v>
      </c>
      <c r="V23" s="152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135"/>
      <c r="AE24" s="35"/>
      <c r="AF24" s="35"/>
      <c r="AG24" s="67"/>
      <c r="AH24" s="17"/>
      <c r="AI24" s="7"/>
      <c r="AJ24" s="7"/>
      <c r="AK24" s="7"/>
      <c r="AL24" s="7"/>
      <c r="AM24" s="7"/>
      <c r="AN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74"/>
      <c r="Z25" s="35"/>
      <c r="AA25" s="33"/>
      <c r="AB25" s="64"/>
      <c r="AC25" s="63"/>
      <c r="AD25" s="135"/>
      <c r="AE25" s="35"/>
      <c r="AF25" s="35"/>
      <c r="AG25" s="67"/>
      <c r="AH25" s="17"/>
      <c r="AI25" s="7"/>
      <c r="AJ25" s="7"/>
      <c r="AK25" s="7"/>
      <c r="AL25" s="7"/>
      <c r="AM25" s="7"/>
      <c r="AN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175"/>
      <c r="N26" s="176"/>
      <c r="O26" s="177"/>
      <c r="P26" s="176"/>
      <c r="Q26" s="178"/>
      <c r="R26" s="179"/>
      <c r="S26" s="180"/>
      <c r="T26" s="181"/>
      <c r="U26" s="133"/>
      <c r="V26" s="182"/>
      <c r="W26" s="31"/>
      <c r="X26" s="61">
        <v>20.0</v>
      </c>
      <c r="Y26" s="174"/>
      <c r="Z26" s="35"/>
      <c r="AA26" s="33"/>
      <c r="AB26" s="64"/>
      <c r="AC26" s="63"/>
      <c r="AD26" s="135"/>
      <c r="AE26" s="35"/>
      <c r="AF26" s="35"/>
      <c r="AG26" s="67"/>
      <c r="AH26" s="17"/>
      <c r="AI26" s="7"/>
      <c r="AJ26" s="7"/>
      <c r="AK26" s="7"/>
      <c r="AL26" s="7"/>
      <c r="AM26" s="7"/>
      <c r="AN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74"/>
      <c r="Z27" s="35"/>
      <c r="AA27" s="33"/>
      <c r="AB27" s="64"/>
      <c r="AC27" s="63"/>
      <c r="AD27" s="135"/>
      <c r="AE27" s="35"/>
      <c r="AF27" s="35"/>
      <c r="AG27" s="67"/>
      <c r="AH27" s="17"/>
      <c r="AI27" s="7"/>
      <c r="AJ27" s="7"/>
      <c r="AK27" s="7"/>
      <c r="AL27" s="7"/>
      <c r="AM27" s="7"/>
      <c r="AN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200"/>
      <c r="N31" s="201"/>
      <c r="O31" s="202"/>
      <c r="P31" s="147"/>
      <c r="Q31" s="147"/>
      <c r="R31" s="147"/>
      <c r="S31" s="147"/>
      <c r="T31" s="38"/>
      <c r="U31" s="203"/>
      <c r="V31" s="204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212"/>
      <c r="N32" s="213"/>
      <c r="O32" s="214"/>
      <c r="P32" s="53"/>
      <c r="Q32" s="53"/>
      <c r="R32" s="53"/>
      <c r="S32" s="53"/>
      <c r="T32" s="63"/>
      <c r="U32" s="215"/>
      <c r="V32" s="216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219"/>
      <c r="N33" s="220"/>
      <c r="O33" s="214"/>
      <c r="P33" s="53"/>
      <c r="Q33" s="53"/>
      <c r="R33" s="53"/>
      <c r="S33" s="53"/>
      <c r="T33" s="63"/>
      <c r="U33" s="215"/>
      <c r="V33" s="221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212"/>
      <c r="N34" s="220"/>
      <c r="O34" s="222"/>
      <c r="P34" s="53"/>
      <c r="Q34" s="53"/>
      <c r="R34" s="53"/>
      <c r="S34" s="53"/>
      <c r="T34" s="63"/>
      <c r="U34" s="215"/>
      <c r="V34" s="223"/>
      <c r="W34" s="31"/>
      <c r="X34" s="224" t="s">
        <v>18</v>
      </c>
      <c r="Y34" s="225"/>
      <c r="Z34" s="226" t="s">
        <v>76</v>
      </c>
      <c r="AB34" s="192" t="s">
        <v>77</v>
      </c>
      <c r="AC34" s="192" t="s">
        <v>17</v>
      </c>
      <c r="AD34" s="227" t="s">
        <v>78</v>
      </c>
      <c r="AE34" s="228" t="s">
        <v>79</v>
      </c>
      <c r="AF34" s="225"/>
      <c r="AG34" s="229" t="s">
        <v>80</v>
      </c>
      <c r="AH34" s="17"/>
      <c r="AI34" s="209"/>
      <c r="AM34" s="210"/>
      <c r="AN34" s="1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230"/>
      <c r="N35" s="231"/>
      <c r="O35" s="232"/>
      <c r="P35" s="53"/>
      <c r="Q35" s="53"/>
      <c r="R35" s="53"/>
      <c r="S35" s="53"/>
      <c r="T35" s="63"/>
      <c r="U35" s="233"/>
      <c r="V35" s="234"/>
      <c r="W35" s="16"/>
      <c r="X35" s="235"/>
      <c r="Y35" s="38"/>
      <c r="Z35" s="236"/>
      <c r="AA35" s="38"/>
      <c r="AB35" s="237"/>
      <c r="AC35" s="238"/>
      <c r="AD35" s="239"/>
      <c r="AE35" s="240"/>
      <c r="AF35" s="38"/>
      <c r="AG35" s="241"/>
      <c r="AH35" s="17"/>
      <c r="AI35" s="209"/>
      <c r="AM35" s="210"/>
      <c r="AN35" s="1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230"/>
      <c r="N36" s="231"/>
      <c r="O36" s="232"/>
      <c r="P36" s="53"/>
      <c r="Q36" s="53"/>
      <c r="R36" s="53"/>
      <c r="S36" s="53"/>
      <c r="T36" s="63"/>
      <c r="U36" s="233"/>
      <c r="V36" s="234"/>
      <c r="W36" s="16"/>
      <c r="X36" s="242"/>
      <c r="Y36" s="33"/>
      <c r="Z36" s="243"/>
      <c r="AA36" s="33"/>
      <c r="AB36" s="244"/>
      <c r="AC36" s="245"/>
      <c r="AD36" s="246"/>
      <c r="AE36" s="247"/>
      <c r="AF36" s="33"/>
      <c r="AG36" s="248"/>
      <c r="AH36" s="17"/>
      <c r="AI36" s="249"/>
      <c r="AJ36" s="250"/>
      <c r="AK36" s="250"/>
      <c r="AL36" s="250"/>
      <c r="AM36" s="251"/>
      <c r="AN36" s="1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230"/>
      <c r="N37" s="231"/>
      <c r="O37" s="252"/>
      <c r="P37" s="53"/>
      <c r="Q37" s="53"/>
      <c r="R37" s="53"/>
      <c r="S37" s="53"/>
      <c r="T37" s="63"/>
      <c r="U37" s="233"/>
      <c r="V37" s="234"/>
      <c r="W37" s="16"/>
      <c r="X37" s="242"/>
      <c r="Y37" s="33"/>
      <c r="Z37" s="243"/>
      <c r="AA37" s="33"/>
      <c r="AB37" s="244"/>
      <c r="AC37" s="245"/>
      <c r="AD37" s="246"/>
      <c r="AE37" s="247"/>
      <c r="AF37" s="33"/>
      <c r="AG37" s="248"/>
      <c r="AH37" s="17"/>
      <c r="AI37" s="1"/>
      <c r="AJ37" s="1"/>
      <c r="AK37" s="1"/>
      <c r="AL37" s="8"/>
      <c r="AM37" s="1"/>
      <c r="AN37" s="1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3"/>
      <c r="N38" s="231"/>
      <c r="O38" s="254"/>
      <c r="P38" s="35"/>
      <c r="Q38" s="35"/>
      <c r="R38" s="35"/>
      <c r="S38" s="35"/>
      <c r="T38" s="33"/>
      <c r="U38" s="255"/>
      <c r="V38" s="234"/>
      <c r="W38" s="16"/>
      <c r="X38" s="242"/>
      <c r="Y38" s="33"/>
      <c r="Z38" s="243"/>
      <c r="AA38" s="33"/>
      <c r="AB38" s="244"/>
      <c r="AC38" s="245"/>
      <c r="AD38" s="246"/>
      <c r="AE38" s="247"/>
      <c r="AF38" s="33"/>
      <c r="AG38" s="248"/>
      <c r="AH38" s="17"/>
      <c r="AI38" s="1"/>
      <c r="AJ38" s="1"/>
      <c r="AK38" s="1"/>
      <c r="AL38" s="8"/>
      <c r="AM38" s="1"/>
      <c r="AN38" s="1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254"/>
      <c r="P39" s="35"/>
      <c r="Q39" s="35"/>
      <c r="R39" s="35"/>
      <c r="S39" s="35"/>
      <c r="T39" s="33"/>
      <c r="U39" s="258"/>
      <c r="V39" s="259"/>
      <c r="W39" s="16"/>
      <c r="X39" s="260"/>
      <c r="Y39" s="33"/>
      <c r="Z39" s="261"/>
      <c r="AA39" s="63"/>
      <c r="AB39" s="262"/>
      <c r="AC39" s="263"/>
      <c r="AD39" s="264"/>
      <c r="AE39" s="261"/>
      <c r="AF39" s="63"/>
      <c r="AG39" s="265"/>
      <c r="AH39" s="17"/>
      <c r="AI39" s="1"/>
      <c r="AJ39" s="1"/>
      <c r="AK39" s="1"/>
      <c r="AL39" s="8"/>
      <c r="AM39" s="1"/>
      <c r="AN39" s="1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254"/>
      <c r="P40" s="35"/>
      <c r="Q40" s="35"/>
      <c r="R40" s="35"/>
      <c r="S40" s="35"/>
      <c r="T40" s="33"/>
      <c r="U40" s="258"/>
      <c r="V40" s="259"/>
      <c r="W40" s="16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16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16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16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16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16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16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16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16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18"/>
      <c r="Y49" s="18"/>
      <c r="Z49" s="18"/>
      <c r="AA49" s="18"/>
      <c r="AB49" s="7"/>
      <c r="AC49" s="7"/>
      <c r="AD49" s="7"/>
      <c r="AE49" s="18"/>
      <c r="AF49" s="18"/>
      <c r="AG49" s="7"/>
      <c r="AH49" s="1"/>
      <c r="AI49" s="1"/>
      <c r="AJ49" s="1"/>
      <c r="AK49" s="1"/>
      <c r="AL49" s="1"/>
      <c r="AM49" s="1"/>
      <c r="AN49" s="1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</row>
    <row r="52" ht="15.0" customHeight="1">
      <c r="A52" s="8"/>
      <c r="B52" s="88"/>
      <c r="C52" s="88"/>
      <c r="D52" s="88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67"/>
      <c r="P56" s="310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67"/>
      <c r="P57" s="310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67"/>
      <c r="P58" s="310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67"/>
      <c r="P59" s="310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67"/>
      <c r="P60" s="310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67"/>
      <c r="P61" s="311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311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12"/>
      <c r="M63" s="33"/>
      <c r="N63" s="309"/>
      <c r="O63" s="33"/>
      <c r="P63" s="311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311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</row>
    <row r="66" ht="15.0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</row>
    <row r="67" ht="15.0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</row>
    <row r="68" ht="15.75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</row>
    <row r="69" ht="15.0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</row>
    <row r="70" ht="15.0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howErrorMessage="1" sqref="M31:M34">
      <formula1>'11th'!$M$129:$M$132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5:V51">
      <formula1>$C$169:$C$170</formula1>
    </dataValidation>
    <dataValidation type="list" allowBlank="1" showErrorMessage="1" sqref="M35:M51">
      <formula1>$M$127:$M$130</formula1>
    </dataValidation>
    <dataValidation type="custom" allowBlank="1" showDropDown="1" sqref="U31:U34 U38:U40 L56:L64 P56:P64">
      <formula1>OR(NOT(ISERROR(DATEVALUE(L31))), AND(ISNUMBER(L31), LEFT(CELL("format", L31))="D"))</formula1>
    </dataValidation>
    <dataValidation type="list" allowBlank="1" showErrorMessage="1" sqref="F33:F41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  <dataValidation type="list" allowBlank="1" showErrorMessage="1" sqref="V31:V34">
      <formula1>'11th'!$C$171:$C$172</formula1>
    </dataValidation>
  </dataValidations>
  <hyperlinks>
    <hyperlink r:id="rId2" location="gid=0" ref="AI5"/>
    <hyperlink r:id="rId3" ref="V24"/>
    <hyperlink r:id="rId4" location="gid=0" ref="B29"/>
  </hyperlinks>
  <printOptions/>
  <pageMargins bottom="0.75" footer="0.0" header="0.0" left="0.7" right="0.7" top="0.75"/>
  <pageSetup orientation="portrait"/>
  <drawing r:id="rId5"/>
  <legacy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6">
        <v>18.0</v>
      </c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45048.0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8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10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135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124</v>
      </c>
      <c r="U22" s="143" t="s">
        <v>125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COUNTIFS(M31:M51,"P",U31:U51,M2)</f>
        <v>0</v>
      </c>
      <c r="T23" s="151">
        <f>COUNTIFS(M31:M51,"E(Con)",U31:U51,M2)</f>
        <v>0</v>
      </c>
      <c r="U23" s="151">
        <f>COUNTIFS(M31:M51,"E(FTE)",U31:U51,M2)</f>
        <v>0</v>
      </c>
      <c r="V23" s="152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41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72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176"/>
      <c r="Q26" s="415"/>
      <c r="R26" s="416"/>
      <c r="S26" s="180"/>
      <c r="T26" s="181"/>
      <c r="U26" s="290"/>
      <c r="V26" s="182"/>
      <c r="W26" s="31"/>
      <c r="X26" s="61">
        <v>20.0</v>
      </c>
      <c r="Y26" s="72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72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72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200"/>
      <c r="N31" s="201"/>
      <c r="O31" s="202"/>
      <c r="P31" s="147"/>
      <c r="Q31" s="147"/>
      <c r="R31" s="147"/>
      <c r="S31" s="147"/>
      <c r="T31" s="38"/>
      <c r="U31" s="203"/>
      <c r="V31" s="204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212"/>
      <c r="N32" s="213"/>
      <c r="O32" s="214"/>
      <c r="P32" s="53"/>
      <c r="Q32" s="53"/>
      <c r="R32" s="53"/>
      <c r="S32" s="53"/>
      <c r="T32" s="63"/>
      <c r="U32" s="215"/>
      <c r="V32" s="216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417"/>
      <c r="C33" s="147"/>
      <c r="D33" s="147"/>
      <c r="E33" s="38"/>
      <c r="F33" s="418"/>
      <c r="G33" s="147"/>
      <c r="H33" s="147"/>
      <c r="I33" s="38"/>
      <c r="J33" s="418"/>
      <c r="K33" s="94"/>
      <c r="L33" s="16"/>
      <c r="M33" s="219"/>
      <c r="N33" s="220"/>
      <c r="O33" s="214"/>
      <c r="P33" s="53"/>
      <c r="Q33" s="53"/>
      <c r="R33" s="53"/>
      <c r="S33" s="53"/>
      <c r="T33" s="63"/>
      <c r="U33" s="215"/>
      <c r="V33" s="221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408"/>
      <c r="C34" s="35"/>
      <c r="D34" s="35"/>
      <c r="E34" s="33"/>
      <c r="F34" s="307"/>
      <c r="G34" s="35"/>
      <c r="H34" s="35"/>
      <c r="I34" s="33"/>
      <c r="J34" s="307"/>
      <c r="K34" s="67"/>
      <c r="L34" s="16"/>
      <c r="M34" s="230"/>
      <c r="N34" s="231"/>
      <c r="O34" s="232"/>
      <c r="P34" s="53"/>
      <c r="Q34" s="53"/>
      <c r="R34" s="53"/>
      <c r="S34" s="53"/>
      <c r="T34" s="63"/>
      <c r="U34" s="233"/>
      <c r="V34" s="234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408"/>
      <c r="C35" s="35"/>
      <c r="D35" s="35"/>
      <c r="E35" s="33"/>
      <c r="F35" s="307"/>
      <c r="G35" s="35"/>
      <c r="H35" s="35"/>
      <c r="I35" s="33"/>
      <c r="J35" s="307"/>
      <c r="K35" s="67"/>
      <c r="L35" s="16"/>
      <c r="M35" s="253"/>
      <c r="N35" s="231"/>
      <c r="O35" s="254"/>
      <c r="P35" s="35"/>
      <c r="Q35" s="35"/>
      <c r="R35" s="35"/>
      <c r="S35" s="35"/>
      <c r="T35" s="33"/>
      <c r="U35" s="255"/>
      <c r="V35" s="234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430"/>
      <c r="N36" s="231"/>
      <c r="O36" s="232"/>
      <c r="P36" s="53"/>
      <c r="Q36" s="53"/>
      <c r="R36" s="53"/>
      <c r="S36" s="53"/>
      <c r="T36" s="63"/>
      <c r="U36" s="255"/>
      <c r="V36" s="234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430"/>
      <c r="N37" s="231"/>
      <c r="O37" s="252"/>
      <c r="P37" s="53"/>
      <c r="Q37" s="53"/>
      <c r="R37" s="53"/>
      <c r="S37" s="53"/>
      <c r="T37" s="63"/>
      <c r="U37" s="255"/>
      <c r="V37" s="234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254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254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67"/>
      <c r="P56" s="310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67"/>
      <c r="P57" s="310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67"/>
      <c r="P58" s="310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67"/>
      <c r="P59" s="310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67"/>
      <c r="P60" s="310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67"/>
      <c r="P61" s="310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67"/>
      <c r="P62" s="310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311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311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howErrorMessage="1" sqref="M31:M33">
      <formula1>'11th'!$M$129:$M$132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4:V51">
      <formula1>$C$169:$C$170</formula1>
    </dataValidation>
    <dataValidation type="list" allowBlank="1" showErrorMessage="1" sqref="M34:M51">
      <formula1>$M$127:$M$130</formula1>
    </dataValidation>
    <dataValidation type="custom" allowBlank="1" showDropDown="1" sqref="U31:U33 U35:U40 L56:L64 P56:P64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  <dataValidation type="list" allowBlank="1" showErrorMessage="1" sqref="V31:V33">
      <formula1>'11th'!$C$171:$C$172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0.43"/>
    <col customWidth="1" min="13" max="16" width="9.14"/>
    <col customWidth="1" min="17" max="17" width="9.57"/>
    <col customWidth="1" min="18" max="22" width="9.14"/>
    <col customWidth="1" min="23" max="23" width="0.57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5.2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45049.0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1.5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1.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56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408"/>
      <c r="C9" s="33"/>
      <c r="D9" s="43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432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135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10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135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135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135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126</v>
      </c>
      <c r="U22" s="143" t="s">
        <v>127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COUNTIFS(M31:M51,"P",U31:U51,M2)</f>
        <v>0</v>
      </c>
      <c r="T23" s="151">
        <f>COUNTIFS(M31:M51,"E(Con)",U31:U51,M2)</f>
        <v>0</v>
      </c>
      <c r="U23" s="151">
        <f>COUNTIFS(M31:M51,"E(FTE)",U31:U51,M2)</f>
        <v>0</v>
      </c>
      <c r="V23" s="152"/>
      <c r="W23" s="31"/>
      <c r="X23" s="61">
        <v>17.0</v>
      </c>
      <c r="Y23" s="174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74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74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176"/>
      <c r="Q26" s="415"/>
      <c r="R26" s="416"/>
      <c r="S26" s="180"/>
      <c r="T26" s="181"/>
      <c r="U26" s="290"/>
      <c r="V26" s="182"/>
      <c r="W26" s="31"/>
      <c r="X26" s="61">
        <v>20.0</v>
      </c>
      <c r="Y26" s="174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74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128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200"/>
      <c r="N31" s="201"/>
      <c r="O31" s="202"/>
      <c r="P31" s="147"/>
      <c r="Q31" s="147"/>
      <c r="R31" s="147"/>
      <c r="S31" s="147"/>
      <c r="T31" s="38"/>
      <c r="U31" s="203"/>
      <c r="V31" s="204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212"/>
      <c r="N32" s="213"/>
      <c r="O32" s="214"/>
      <c r="P32" s="53"/>
      <c r="Q32" s="53"/>
      <c r="R32" s="53"/>
      <c r="S32" s="53"/>
      <c r="T32" s="63"/>
      <c r="U32" s="215"/>
      <c r="V32" s="216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219"/>
      <c r="N33" s="220"/>
      <c r="O33" s="214"/>
      <c r="P33" s="53"/>
      <c r="Q33" s="53"/>
      <c r="R33" s="53"/>
      <c r="S33" s="53"/>
      <c r="T33" s="63"/>
      <c r="U33" s="215"/>
      <c r="V33" s="221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253"/>
      <c r="N34" s="231"/>
      <c r="O34" s="254"/>
      <c r="P34" s="35"/>
      <c r="Q34" s="35"/>
      <c r="R34" s="35"/>
      <c r="S34" s="35"/>
      <c r="T34" s="33"/>
      <c r="U34" s="255"/>
      <c r="V34" s="234"/>
      <c r="W34" s="31"/>
      <c r="X34" s="224" t="s">
        <v>18</v>
      </c>
      <c r="Y34" s="225"/>
      <c r="Z34" s="421" t="s">
        <v>76</v>
      </c>
      <c r="AA34" s="250"/>
      <c r="AB34" s="422" t="s">
        <v>77</v>
      </c>
      <c r="AC34" s="19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430"/>
      <c r="N35" s="231"/>
      <c r="O35" s="232"/>
      <c r="P35" s="53"/>
      <c r="Q35" s="53"/>
      <c r="R35" s="53"/>
      <c r="S35" s="53"/>
      <c r="T35" s="63"/>
      <c r="U35" s="255"/>
      <c r="V35" s="234"/>
      <c r="W35" s="16"/>
      <c r="X35" s="433"/>
      <c r="Y35" s="38"/>
      <c r="Z35" s="104"/>
      <c r="AA35" s="38"/>
      <c r="AB35" s="434"/>
      <c r="AC35" s="435"/>
      <c r="AD35" s="436"/>
      <c r="AE35" s="104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430"/>
      <c r="N36" s="231"/>
      <c r="O36" s="252"/>
      <c r="P36" s="53"/>
      <c r="Q36" s="53"/>
      <c r="R36" s="53"/>
      <c r="S36" s="53"/>
      <c r="T36" s="63"/>
      <c r="U36" s="255"/>
      <c r="V36" s="234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230"/>
      <c r="N37" s="231"/>
      <c r="O37" s="254"/>
      <c r="P37" s="35"/>
      <c r="Q37" s="35"/>
      <c r="R37" s="35"/>
      <c r="S37" s="35"/>
      <c r="T37" s="33"/>
      <c r="U37" s="437"/>
      <c r="V37" s="234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438"/>
      <c r="N38" s="231"/>
      <c r="O38" s="254"/>
      <c r="P38" s="35"/>
      <c r="Q38" s="35"/>
      <c r="R38" s="35"/>
      <c r="S38" s="35"/>
      <c r="T38" s="33"/>
      <c r="U38" s="255"/>
      <c r="V38" s="234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438"/>
      <c r="N39" s="231"/>
      <c r="O39" s="254"/>
      <c r="P39" s="35"/>
      <c r="Q39" s="35"/>
      <c r="R39" s="35"/>
      <c r="S39" s="35"/>
      <c r="T39" s="33"/>
      <c r="U39" s="255"/>
      <c r="V39" s="234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254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/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442"/>
      <c r="C45" s="53"/>
      <c r="D45" s="63"/>
      <c r="E45" s="443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444"/>
      <c r="C46" s="35"/>
      <c r="D46" s="33"/>
      <c r="E46" s="443"/>
      <c r="F46" s="63"/>
      <c r="G46" s="44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446"/>
      <c r="F47" s="33"/>
      <c r="G47" s="447"/>
      <c r="H47" s="448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449"/>
      <c r="F48" s="33"/>
      <c r="G48" s="447"/>
      <c r="H48" s="448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446"/>
      <c r="F49" s="33"/>
      <c r="G49" s="447"/>
      <c r="H49" s="448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444"/>
      <c r="C50" s="35"/>
      <c r="D50" s="33"/>
      <c r="E50" s="443"/>
      <c r="F50" s="63"/>
      <c r="G50" s="450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.5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311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311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311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311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311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311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311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311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howErrorMessage="1" sqref="M31:M33">
      <formula1>'11th'!$M$129:$M$132</formula1>
    </dataValidation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4:V51">
      <formula1>$C$169:$C$170</formula1>
    </dataValidation>
    <dataValidation type="list" allowBlank="1" showErrorMessage="1" sqref="M34:M51">
      <formula1>$M$127:$M$130</formula1>
    </dataValidation>
    <dataValidation type="custom" allowBlank="1" showDropDown="1" sqref="U31:U36 U38:U41 L56:L64 P56:P64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  <dataValidation type="list" allowBlank="1" showErrorMessage="1" sqref="V31:V33">
      <formula1>'11th'!$C$171:$C$172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45050.0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56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06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129</v>
      </c>
      <c r="U22" s="143" t="s">
        <v>130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COUNTIFS(M31:M51,"P",U31:U51,M2)</f>
        <v>0</v>
      </c>
      <c r="T23" s="151">
        <f>COUNTIFS(M31:M51,"E(Con)",U31:U51,M2)</f>
        <v>0</v>
      </c>
      <c r="U23" s="151">
        <f>COUNTIFS(M31:M51,"E(FTE)",U31:U51,M2)</f>
        <v>0</v>
      </c>
      <c r="V23" s="454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455"/>
      <c r="Q26" s="415"/>
      <c r="R26" s="416"/>
      <c r="S26" s="180"/>
      <c r="T26" s="181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200"/>
      <c r="N31" s="201"/>
      <c r="O31" s="202"/>
      <c r="P31" s="147"/>
      <c r="Q31" s="147"/>
      <c r="R31" s="147"/>
      <c r="S31" s="147"/>
      <c r="T31" s="38"/>
      <c r="U31" s="203"/>
      <c r="V31" s="204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212"/>
      <c r="N32" s="213"/>
      <c r="O32" s="214"/>
      <c r="P32" s="53"/>
      <c r="Q32" s="53"/>
      <c r="R32" s="53"/>
      <c r="S32" s="53"/>
      <c r="T32" s="63"/>
      <c r="U32" s="215"/>
      <c r="V32" s="216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219"/>
      <c r="N33" s="220"/>
      <c r="O33" s="214"/>
      <c r="P33" s="53"/>
      <c r="Q33" s="53"/>
      <c r="R33" s="53"/>
      <c r="S33" s="53"/>
      <c r="T33" s="63"/>
      <c r="U33" s="215"/>
      <c r="V33" s="221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253"/>
      <c r="N34" s="231"/>
      <c r="O34" s="254"/>
      <c r="P34" s="35"/>
      <c r="Q34" s="35"/>
      <c r="R34" s="35"/>
      <c r="S34" s="35"/>
      <c r="T34" s="33"/>
      <c r="U34" s="255"/>
      <c r="V34" s="234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430"/>
      <c r="N35" s="231"/>
      <c r="O35" s="232"/>
      <c r="P35" s="53"/>
      <c r="Q35" s="53"/>
      <c r="R35" s="53"/>
      <c r="S35" s="53"/>
      <c r="T35" s="63"/>
      <c r="U35" s="255"/>
      <c r="V35" s="234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430"/>
      <c r="N36" s="231"/>
      <c r="O36" s="252"/>
      <c r="P36" s="53"/>
      <c r="Q36" s="53"/>
      <c r="R36" s="53"/>
      <c r="S36" s="53"/>
      <c r="T36" s="63"/>
      <c r="U36" s="255"/>
      <c r="V36" s="234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230"/>
      <c r="N37" s="231"/>
      <c r="O37" s="254"/>
      <c r="P37" s="35"/>
      <c r="Q37" s="35"/>
      <c r="R37" s="35"/>
      <c r="S37" s="35"/>
      <c r="T37" s="33"/>
      <c r="U37" s="437"/>
      <c r="V37" s="234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438"/>
      <c r="N38" s="231"/>
      <c r="O38" s="254"/>
      <c r="P38" s="35"/>
      <c r="Q38" s="35"/>
      <c r="R38" s="35"/>
      <c r="S38" s="35"/>
      <c r="T38" s="33"/>
      <c r="U38" s="255"/>
      <c r="V38" s="234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438"/>
      <c r="N39" s="231"/>
      <c r="O39" s="254"/>
      <c r="P39" s="35"/>
      <c r="Q39" s="35"/>
      <c r="R39" s="35"/>
      <c r="S39" s="35"/>
      <c r="T39" s="33"/>
      <c r="U39" s="255"/>
      <c r="V39" s="234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56"/>
      <c r="N42" s="439"/>
      <c r="O42" s="440"/>
      <c r="P42" s="35"/>
      <c r="Q42" s="35"/>
      <c r="R42" s="35"/>
      <c r="S42" s="35"/>
      <c r="T42" s="33"/>
      <c r="U42" s="272"/>
      <c r="V42" s="441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456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456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8"/>
      <c r="B65" s="307"/>
      <c r="C65" s="35"/>
      <c r="D65" s="35"/>
      <c r="E65" s="33"/>
      <c r="F65" s="64"/>
      <c r="G65" s="53"/>
      <c r="H65" s="53"/>
      <c r="I65" s="63"/>
      <c r="J65" s="307"/>
      <c r="K65" s="33"/>
      <c r="L65" s="308"/>
      <c r="M65" s="33"/>
      <c r="N65" s="457"/>
      <c r="O65" s="33"/>
      <c r="P65" s="456"/>
      <c r="Q65" s="33"/>
      <c r="R65" s="309"/>
      <c r="S65" s="33"/>
      <c r="T65" s="307"/>
      <c r="U65" s="7"/>
      <c r="V65" s="7"/>
      <c r="W65" s="7"/>
      <c r="X65" s="31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7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63:E63"/>
    <mergeCell ref="F63:I63"/>
    <mergeCell ref="J63:K63"/>
    <mergeCell ref="L63:M63"/>
    <mergeCell ref="N63:O63"/>
    <mergeCell ref="P63:Q63"/>
    <mergeCell ref="R63:S63"/>
    <mergeCell ref="AA68:AB68"/>
    <mergeCell ref="AC68:AF68"/>
    <mergeCell ref="AG68:AJ68"/>
    <mergeCell ref="AA69:AB69"/>
    <mergeCell ref="AC69:AF69"/>
    <mergeCell ref="AG69:AJ69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howErrorMessage="1" sqref="M31:M33">
      <formula1>'11th'!$M$129:$M$132</formula1>
    </dataValidation>
    <dataValidation type="list" allowBlank="1" sqref="F56:F65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4:V51">
      <formula1>$C$169:$C$170</formula1>
    </dataValidation>
    <dataValidation type="list" allowBlank="1" showErrorMessage="1" sqref="M34:M51">
      <formula1>$M$127:$M$130</formula1>
    </dataValidation>
    <dataValidation type="custom" allowBlank="1" showDropDown="1" sqref="U31:U36 U38:U42 L56:L65 P56:P65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  <dataValidation type="list" allowBlank="1" showErrorMessage="1" sqref="V31:V33">
      <formula1>'11th'!$C$171:$C$172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58"/>
    </row>
    <row r="2" ht="14.25" customHeight="1"/>
    <row r="3" ht="14.25" customHeight="1">
      <c r="A3" s="459"/>
      <c r="B3" s="460"/>
      <c r="C3" s="460"/>
      <c r="D3" s="460"/>
      <c r="E3" s="460"/>
      <c r="F3" s="460"/>
      <c r="G3" s="460"/>
      <c r="H3" s="460"/>
      <c r="I3" s="460"/>
      <c r="J3" s="460"/>
      <c r="K3" s="460"/>
      <c r="L3" s="461"/>
    </row>
    <row r="4" ht="14.25" customHeight="1">
      <c r="A4" s="462"/>
      <c r="B4" s="463" t="s">
        <v>131</v>
      </c>
      <c r="L4" s="464"/>
    </row>
    <row r="5" ht="14.25" customHeight="1">
      <c r="A5" s="462"/>
      <c r="L5" s="464"/>
    </row>
    <row r="6" ht="19.5" customHeight="1">
      <c r="A6" s="462"/>
      <c r="B6" s="465" t="s">
        <v>8</v>
      </c>
      <c r="C6" s="466" t="s">
        <v>9</v>
      </c>
      <c r="D6" s="466" t="s">
        <v>10</v>
      </c>
      <c r="E6" s="466" t="s">
        <v>11</v>
      </c>
      <c r="F6" s="466" t="s">
        <v>12</v>
      </c>
      <c r="G6" s="466" t="s">
        <v>13</v>
      </c>
      <c r="H6" s="467" t="s">
        <v>14</v>
      </c>
      <c r="I6" s="468" t="s">
        <v>15</v>
      </c>
      <c r="J6" s="469"/>
      <c r="K6" s="469"/>
      <c r="L6" s="464"/>
    </row>
    <row r="7" ht="19.5" customHeight="1">
      <c r="A7" s="462"/>
      <c r="B7" s="470">
        <f>SUM('1st'!O11,'2nd'!O11,'3rd'!O11,'4th'!O11)+B21</f>
        <v>0</v>
      </c>
      <c r="C7" s="470">
        <f>SUM('1st'!P11,'2nd'!P11,'3rd'!P11,'4th'!P11)+C21</f>
        <v>0</v>
      </c>
      <c r="D7" s="470">
        <f>SUM('1st'!Q11,'2nd'!Q11,'3rd'!Q11,'4th'!Q11)+D21</f>
        <v>0</v>
      </c>
      <c r="E7" s="470">
        <f>SUM('1st'!R11,'2nd'!R11,'3rd'!R11,'4th'!R11)+E21</f>
        <v>0</v>
      </c>
      <c r="F7" s="470">
        <f>SUM('1st'!S11,'2nd'!S11,'3rd'!S11,'4th'!S11)+F21</f>
        <v>0</v>
      </c>
      <c r="G7" s="470">
        <f>SUM('1st'!T11,'2nd'!T11,'3rd'!T11,'4th'!T11)+G21</f>
        <v>0</v>
      </c>
      <c r="H7" s="470">
        <f>SUM('1st'!U11,'2nd'!U11,'3rd'!U11,'4th'!U11)+H21</f>
        <v>0</v>
      </c>
      <c r="I7" s="470">
        <f>SUM('1st'!V11,'2nd'!V11,'3rd'!V11,'4th'!V11)+I21</f>
        <v>0</v>
      </c>
      <c r="J7" s="469"/>
      <c r="K7" s="469"/>
      <c r="L7" s="464"/>
    </row>
    <row r="8" ht="19.5" customHeight="1">
      <c r="A8" s="462"/>
      <c r="B8" s="471"/>
      <c r="C8" s="471"/>
      <c r="D8" s="471"/>
      <c r="E8" s="471"/>
      <c r="F8" s="471"/>
      <c r="G8" s="471"/>
      <c r="H8" s="471"/>
      <c r="I8" s="471"/>
      <c r="J8" s="471"/>
      <c r="K8" s="471"/>
      <c r="L8" s="464"/>
    </row>
    <row r="9" ht="19.5" customHeight="1">
      <c r="A9" s="462"/>
      <c r="B9" s="472" t="s">
        <v>41</v>
      </c>
      <c r="C9" s="473" t="s">
        <v>42</v>
      </c>
      <c r="D9" s="473" t="s">
        <v>43</v>
      </c>
      <c r="E9" s="473" t="s">
        <v>44</v>
      </c>
      <c r="F9" s="473" t="s">
        <v>45</v>
      </c>
      <c r="G9" s="473" t="s">
        <v>4</v>
      </c>
      <c r="H9" s="474" t="s">
        <v>46</v>
      </c>
      <c r="I9" s="475" t="s">
        <v>68</v>
      </c>
      <c r="J9" s="475" t="s">
        <v>132</v>
      </c>
      <c r="K9" s="476" t="s">
        <v>49</v>
      </c>
      <c r="L9" s="464"/>
    </row>
    <row r="10" ht="19.5" customHeight="1">
      <c r="A10" s="462"/>
      <c r="B10" s="477">
        <f>SUM('1st'!M23,'2nd'!M23,'3rd'!M23,'4th'!M23)+B24</f>
        <v>0</v>
      </c>
      <c r="C10" s="477">
        <f>SUM('1st'!N23,'2nd'!N23,'3rd'!N23,'4th'!N23)+C24</f>
        <v>0</v>
      </c>
      <c r="D10" s="477">
        <f>SUM('1st'!O23,'2nd'!O23,'3rd'!O23,'4th'!O23)+D24</f>
        <v>0</v>
      </c>
      <c r="E10" s="477">
        <f>SUM('1st'!P23,'2nd'!P23,'3rd'!P23,'4th'!P23)+E24</f>
        <v>0</v>
      </c>
      <c r="F10" s="477">
        <f>SUM('1st'!Q23,'2nd'!Q23,'3rd'!Q23,'4th'!Q23)+F24</f>
        <v>0</v>
      </c>
      <c r="G10" s="477">
        <f>SUM('1st'!R23,'2nd'!R23,'3rd'!R23,'4th'!R23)+G24</f>
        <v>0</v>
      </c>
      <c r="H10" s="477">
        <f>SUM('1st'!S23,'2nd'!S23,'3rd'!S23,'4th'!S23)+H24</f>
        <v>0</v>
      </c>
      <c r="I10" s="477">
        <f>SUM('1st'!T23,'2nd'!T23,'3rd'!T23,'4th'!T23)+I24</f>
        <v>0</v>
      </c>
      <c r="J10" s="477">
        <f>SUM('1st'!U23,'2nd'!U23,'3rd'!U23,'4th'!U23)+J24</f>
        <v>0</v>
      </c>
      <c r="K10" s="477">
        <f>SUM('1st'!V23,'2nd'!V23,'3rd'!V23,'4th'!V23)+K24</f>
        <v>0</v>
      </c>
      <c r="L10" s="464"/>
    </row>
    <row r="11" ht="19.5" customHeight="1">
      <c r="A11" s="462"/>
      <c r="B11" s="471"/>
      <c r="C11" s="471"/>
      <c r="D11" s="471"/>
      <c r="E11" s="471"/>
      <c r="F11" s="471"/>
      <c r="G11" s="471"/>
      <c r="H11" s="471"/>
      <c r="I11" s="471"/>
      <c r="J11" s="471"/>
      <c r="K11" s="469"/>
      <c r="L11" s="464"/>
    </row>
    <row r="12" ht="19.5" customHeight="1">
      <c r="A12" s="462"/>
      <c r="B12" s="478" t="s">
        <v>50</v>
      </c>
      <c r="C12" s="54"/>
      <c r="D12" s="479" t="s">
        <v>51</v>
      </c>
      <c r="E12" s="54"/>
      <c r="F12" s="479" t="s">
        <v>52</v>
      </c>
      <c r="G12" s="54"/>
      <c r="H12" s="479" t="s">
        <v>133</v>
      </c>
      <c r="I12" s="53"/>
      <c r="J12" s="54"/>
      <c r="K12" s="469"/>
      <c r="L12" s="464"/>
    </row>
    <row r="13" ht="19.5" customHeight="1">
      <c r="A13" s="462"/>
      <c r="B13" s="480" t="s">
        <v>12</v>
      </c>
      <c r="C13" s="481" t="s">
        <v>55</v>
      </c>
      <c r="D13" s="482" t="s">
        <v>56</v>
      </c>
      <c r="E13" s="483" t="s">
        <v>57</v>
      </c>
      <c r="F13" s="484" t="s">
        <v>58</v>
      </c>
      <c r="G13" s="485" t="s">
        <v>59</v>
      </c>
      <c r="H13" s="486" t="s">
        <v>60</v>
      </c>
      <c r="I13" s="486" t="s">
        <v>134</v>
      </c>
      <c r="J13" s="487" t="s">
        <v>62</v>
      </c>
      <c r="K13" s="469"/>
      <c r="L13" s="464"/>
    </row>
    <row r="14" ht="19.5" customHeight="1">
      <c r="A14" s="462"/>
      <c r="B14" s="477">
        <f>SUM('1st'!M26,'2nd'!M26,'3rd'!M26,'4th'!M26,'5th'!M26,'6th'!M26)+B28</f>
        <v>0</v>
      </c>
      <c r="C14" s="477">
        <f>SUM('1st'!N26,'2nd'!N26,'3rd'!N26,'4th'!N26,'5th'!N26,'6th'!N26)+C28</f>
        <v>0</v>
      </c>
      <c r="D14" s="477">
        <f>SUM('1st'!O26,'2nd'!O26,'3rd'!O26,'4th'!O26,'5th'!O26,'6th'!O26)+D28</f>
        <v>0</v>
      </c>
      <c r="E14" s="477">
        <f>SUM('1st'!P26,'2nd'!P26,'3rd'!P26,'4th'!P26,'5th'!P26,'6th'!P26)+E28</f>
        <v>0</v>
      </c>
      <c r="F14" s="477">
        <f>SUM('1st'!Q26,'2nd'!Q26,'3rd'!Q26,'4th'!Q26,'5th'!Q26,'6th'!Q26)+F28</f>
        <v>0</v>
      </c>
      <c r="G14" s="477">
        <f>SUM('1st'!R26,'2nd'!R26,'3rd'!R26,'4th'!R26,'5th'!R26,'6th'!R26)+G28</f>
        <v>0</v>
      </c>
      <c r="H14" s="477">
        <f>SUM('1st'!S26,'2nd'!S26,'3rd'!S26,'4th'!S26,'5th'!S26,'6th'!S26)+H28</f>
        <v>0</v>
      </c>
      <c r="I14" s="477">
        <f>SUM('1st'!T26,'2nd'!T26,'3rd'!T26,'4th'!T26,'5th'!T26,'6th'!T26)+I28</f>
        <v>0</v>
      </c>
      <c r="J14" s="477">
        <f>SUM('1st'!U26,'2nd'!U26,'3rd'!U26,'4th'!U26,'5th'!U26,'6th'!U26)+J28</f>
        <v>0</v>
      </c>
      <c r="K14" s="469"/>
      <c r="L14" s="464"/>
    </row>
    <row r="15" ht="19.5" customHeight="1">
      <c r="A15" s="488"/>
      <c r="B15" s="489"/>
      <c r="C15" s="489"/>
      <c r="D15" s="489"/>
      <c r="E15" s="490"/>
      <c r="F15" s="490"/>
      <c r="G15" s="490"/>
      <c r="H15" s="490"/>
      <c r="I15" s="490"/>
      <c r="J15" s="490"/>
      <c r="K15" s="490"/>
      <c r="L15" s="491"/>
    </row>
    <row r="16" ht="19.5" customHeight="1">
      <c r="B16" s="492"/>
      <c r="C16" s="492"/>
      <c r="D16" s="492"/>
      <c r="E16" s="469"/>
      <c r="F16" s="469"/>
      <c r="G16" s="469"/>
      <c r="H16" s="493"/>
      <c r="I16" s="469"/>
      <c r="J16" s="469"/>
      <c r="K16" s="469"/>
    </row>
    <row r="17" ht="19.5" customHeight="1">
      <c r="A17" s="459"/>
      <c r="B17" s="494"/>
      <c r="C17" s="495"/>
      <c r="D17" s="495"/>
      <c r="E17" s="496"/>
      <c r="F17" s="496"/>
      <c r="G17" s="496"/>
      <c r="H17" s="494"/>
      <c r="I17" s="496"/>
      <c r="J17" s="496"/>
      <c r="K17" s="496"/>
      <c r="L17" s="461"/>
    </row>
    <row r="18" ht="19.5" customHeight="1">
      <c r="A18" s="462"/>
      <c r="B18" s="497" t="s">
        <v>135</v>
      </c>
      <c r="C18" s="492"/>
      <c r="D18" s="492"/>
      <c r="E18" s="469"/>
      <c r="F18" s="469"/>
      <c r="G18" s="493"/>
      <c r="H18" s="493"/>
      <c r="I18" s="469"/>
      <c r="J18" s="469"/>
      <c r="K18" s="469"/>
      <c r="L18" s="464"/>
    </row>
    <row r="19">
      <c r="A19" s="462"/>
      <c r="B19" s="498"/>
      <c r="C19" s="498"/>
      <c r="D19" s="498"/>
      <c r="E19" s="498"/>
      <c r="F19" s="498"/>
      <c r="G19" s="498"/>
      <c r="H19" s="498"/>
      <c r="I19" s="498"/>
      <c r="J19" s="492"/>
      <c r="K19" s="492"/>
      <c r="L19" s="464"/>
    </row>
    <row r="20">
      <c r="A20" s="462"/>
      <c r="B20" s="499" t="s">
        <v>8</v>
      </c>
      <c r="C20" s="500" t="s">
        <v>9</v>
      </c>
      <c r="D20" s="500" t="s">
        <v>10</v>
      </c>
      <c r="E20" s="500" t="s">
        <v>11</v>
      </c>
      <c r="F20" s="500" t="s">
        <v>12</v>
      </c>
      <c r="G20" s="500" t="s">
        <v>13</v>
      </c>
      <c r="H20" s="501" t="s">
        <v>14</v>
      </c>
      <c r="I20" s="502" t="s">
        <v>15</v>
      </c>
      <c r="J20" s="469"/>
      <c r="K20" s="469"/>
      <c r="L20" s="464"/>
    </row>
    <row r="21" ht="14.25" customHeight="1">
      <c r="A21" s="462"/>
      <c r="B21" s="470">
        <f>IFERROR(__xludf.DUMMYFUNCTION("IMPORTRANGE(""https://docs.google.com/spreadsheets/d/1c6eN-Swrv4d_PicwJu96JJ16G_p-dMVbFWlSW4esZiY/edit#gid=931174383"",""W5!B7"")"),0.0)</f>
        <v>0</v>
      </c>
      <c r="C21" s="503">
        <f>IFERROR(__xludf.DUMMYFUNCTION("IMPORTRANGE(""https://docs.google.com/spreadsheets/d/1c6eN-Swrv4d_PicwJu96JJ16G_p-dMVbFWlSW4esZiY/edit#gid=931174383"",""W5!C7"")"),0.0)</f>
        <v>0</v>
      </c>
      <c r="D21" s="503">
        <f>IFERROR(__xludf.DUMMYFUNCTION("IMPORTRANGE(""https://docs.google.com/spreadsheets/d/1c6eN-Swrv4d_PicwJu96JJ16G_p-dMVbFWlSW4esZiY/edit#gid=931174383"",""W5!D7"")"),0.0)</f>
        <v>0</v>
      </c>
      <c r="E21" s="503">
        <f>IFERROR(__xludf.DUMMYFUNCTION("IMPORTRANGE(""https://docs.google.com/spreadsheets/d/1c6eN-Swrv4d_PicwJu96JJ16G_p-dMVbFWlSW4esZiY/edit#gid=931174383"",""W5!E7"")"),0.0)</f>
        <v>0</v>
      </c>
      <c r="F21" s="503">
        <f>IFERROR(__xludf.DUMMYFUNCTION("IMPORTRANGE(""https://docs.google.com/spreadsheets/d/1c6eN-Swrv4d_PicwJu96JJ16G_p-dMVbFWlSW4esZiY/edit#gid=931174383"",""W5!F7"")"),0.0)</f>
        <v>0</v>
      </c>
      <c r="G21" s="503">
        <f>IFERROR(__xludf.DUMMYFUNCTION("IMPORTRANGE(""https://docs.google.com/spreadsheets/d/1c6eN-Swrv4d_PicwJu96JJ16G_p-dMVbFWlSW4esZiY/edit#gid=931174383"",""W5!G7"")"),0.0)</f>
        <v>0</v>
      </c>
      <c r="H21" s="503">
        <f>IFERROR(__xludf.DUMMYFUNCTION("IMPORTRANGE(""https://docs.google.com/spreadsheets/d/1c6eN-Swrv4d_PicwJu96JJ16G_p-dMVbFWlSW4esZiY/edit#gid=931174383"",""W5!H7"")"),0.0)</f>
        <v>0</v>
      </c>
      <c r="I21" s="504">
        <f>IFERROR(__xludf.DUMMYFUNCTION("IMPORTRANGE(""https://docs.google.com/spreadsheets/d/1c6eN-Swrv4d_PicwJu96JJ16G_p-dMVbFWlSW4esZiY/edit#gid=931174383"",""W5!I7"")"),0.0)</f>
        <v>0</v>
      </c>
      <c r="J21" s="469"/>
      <c r="K21" s="469"/>
      <c r="L21" s="464"/>
    </row>
    <row r="22" ht="14.25" customHeight="1">
      <c r="A22" s="462"/>
      <c r="B22" s="471"/>
      <c r="C22" s="471"/>
      <c r="D22" s="471"/>
      <c r="E22" s="471"/>
      <c r="F22" s="471"/>
      <c r="G22" s="471"/>
      <c r="H22" s="471"/>
      <c r="I22" s="471"/>
      <c r="J22" s="471"/>
      <c r="K22" s="471"/>
      <c r="L22" s="464"/>
    </row>
    <row r="23" ht="14.25" customHeight="1">
      <c r="A23" s="462"/>
      <c r="B23" s="472" t="s">
        <v>41</v>
      </c>
      <c r="C23" s="473" t="s">
        <v>42</v>
      </c>
      <c r="D23" s="473" t="s">
        <v>43</v>
      </c>
      <c r="E23" s="473" t="s">
        <v>44</v>
      </c>
      <c r="F23" s="473" t="s">
        <v>45</v>
      </c>
      <c r="G23" s="473" t="s">
        <v>4</v>
      </c>
      <c r="H23" s="474" t="s">
        <v>46</v>
      </c>
      <c r="I23" s="475" t="s">
        <v>68</v>
      </c>
      <c r="J23" s="475" t="s">
        <v>132</v>
      </c>
      <c r="K23" s="476" t="s">
        <v>49</v>
      </c>
      <c r="L23" s="464"/>
    </row>
    <row r="24" ht="14.25" customHeight="1">
      <c r="A24" s="462"/>
      <c r="B24" s="477">
        <f>IFERROR(__xludf.DUMMYFUNCTION("IMPORTRANGE(""https://docs.google.com/spreadsheets/d/1c6eN-Swrv4d_PicwJu96JJ16G_p-dMVbFWlSW4esZiY/edit#gid=931174383"",""W5!B10"")"),0.0)</f>
        <v>0</v>
      </c>
      <c r="C24" s="505">
        <f>IFERROR(__xludf.DUMMYFUNCTION("IMPORTRANGE(""https://docs.google.com/spreadsheets/d/1c6eN-Swrv4d_PicwJu96JJ16G_p-dMVbFWlSW4esZiY/edit#gid=931174383"",""W5!C10"")"),0.0)</f>
        <v>0</v>
      </c>
      <c r="D24" s="505">
        <f>IFERROR(__xludf.DUMMYFUNCTION("IMPORTRANGE(""https://docs.google.com/spreadsheets/d/1c6eN-Swrv4d_PicwJu96JJ16G_p-dMVbFWlSW4esZiY/edit#gid=931174383"",""W5!D10"")"),0.0)</f>
        <v>0</v>
      </c>
      <c r="E24" s="505">
        <f>IFERROR(__xludf.DUMMYFUNCTION("IMPORTRANGE(""https://docs.google.com/spreadsheets/d/1c6eN-Swrv4d_PicwJu96JJ16G_p-dMVbFWlSW4esZiY/edit#gid=931174383"",""W5!E10"")"),0.0)</f>
        <v>0</v>
      </c>
      <c r="F24" s="505">
        <f>IFERROR(__xludf.DUMMYFUNCTION("IMPORTRANGE(""https://docs.google.com/spreadsheets/d/1c6eN-Swrv4d_PicwJu96JJ16G_p-dMVbFWlSW4esZiY/edit#gid=931174383"",""W5!F10"")"),0.0)</f>
        <v>0</v>
      </c>
      <c r="G24" s="505">
        <f>IFERROR(__xludf.DUMMYFUNCTION("IMPORTRANGE(""https://docs.google.com/spreadsheets/d/1c6eN-Swrv4d_PicwJu96JJ16G_p-dMVbFWlSW4esZiY/edit#gid=931174383"",""W5!G10"")"),0.0)</f>
        <v>0</v>
      </c>
      <c r="H24" s="505">
        <f>IFERROR(__xludf.DUMMYFUNCTION("IMPORTRANGE(""https://docs.google.com/spreadsheets/d/1c6eN-Swrv4d_PicwJu96JJ16G_p-dMVbFWlSW4esZiY/edit#gid=931174383"",""W5!H10"")"),0.0)</f>
        <v>0</v>
      </c>
      <c r="I24" s="505">
        <f>IFERROR(__xludf.DUMMYFUNCTION("IMPORTRANGE(""https://docs.google.com/spreadsheets/d/1c6eN-Swrv4d_PicwJu96JJ16G_p-dMVbFWlSW4esZiY/edit#gid=931174383"",""W5!I10"")"),0.0)</f>
        <v>0</v>
      </c>
      <c r="J24" s="505">
        <f>IFERROR(__xludf.DUMMYFUNCTION("IMPORTRANGE(""https://docs.google.com/spreadsheets/d/1c6eN-Swrv4d_PicwJu96JJ16G_p-dMVbFWlSW4esZiY/edit#gid=931174383"",""W5!J10"")"),0.0)</f>
        <v>0</v>
      </c>
      <c r="K24" s="506">
        <f>IFERROR(__xludf.DUMMYFUNCTION("IMPORTRANGE(""https://docs.google.com/spreadsheets/d/1c6eN-Swrv4d_PicwJu96JJ16G_p-dMVbFWlSW4esZiY/edit#gid=931174383"",""W5!K10"")"),0.0)</f>
        <v>0</v>
      </c>
      <c r="L24" s="464"/>
    </row>
    <row r="25" ht="14.25" customHeight="1">
      <c r="A25" s="462"/>
      <c r="B25" s="471"/>
      <c r="C25" s="471"/>
      <c r="D25" s="471"/>
      <c r="E25" s="471"/>
      <c r="F25" s="471"/>
      <c r="G25" s="471"/>
      <c r="H25" s="471"/>
      <c r="I25" s="471"/>
      <c r="J25" s="471"/>
      <c r="K25" s="469"/>
      <c r="L25" s="464"/>
    </row>
    <row r="26" ht="14.25" customHeight="1">
      <c r="A26" s="462"/>
      <c r="B26" s="478" t="s">
        <v>50</v>
      </c>
      <c r="C26" s="54"/>
      <c r="D26" s="479" t="s">
        <v>51</v>
      </c>
      <c r="E26" s="54"/>
      <c r="F26" s="479" t="s">
        <v>52</v>
      </c>
      <c r="G26" s="54"/>
      <c r="H26" s="479" t="s">
        <v>133</v>
      </c>
      <c r="I26" s="53"/>
      <c r="J26" s="54"/>
      <c r="K26" s="469"/>
      <c r="L26" s="464"/>
    </row>
    <row r="27" ht="14.25" customHeight="1">
      <c r="A27" s="462"/>
      <c r="B27" s="480" t="s">
        <v>12</v>
      </c>
      <c r="C27" s="481" t="s">
        <v>55</v>
      </c>
      <c r="D27" s="482" t="s">
        <v>56</v>
      </c>
      <c r="E27" s="483" t="s">
        <v>57</v>
      </c>
      <c r="F27" s="484" t="s">
        <v>58</v>
      </c>
      <c r="G27" s="485" t="s">
        <v>59</v>
      </c>
      <c r="H27" s="486" t="s">
        <v>60</v>
      </c>
      <c r="I27" s="486" t="s">
        <v>134</v>
      </c>
      <c r="J27" s="487" t="s">
        <v>62</v>
      </c>
      <c r="K27" s="469"/>
      <c r="L27" s="464"/>
    </row>
    <row r="28" ht="14.25" customHeight="1">
      <c r="A28" s="462"/>
      <c r="B28" s="477">
        <f>IFERROR(__xludf.DUMMYFUNCTION("IMPORTRANGE(""https://docs.google.com/spreadsheets/d/1c6eN-Swrv4d_PicwJu96JJ16G_p-dMVbFWlSW4esZiY/edit#gid=931174383"",""W5!B14"")"),0.0)</f>
        <v>0</v>
      </c>
      <c r="C28" s="505">
        <f>IFERROR(__xludf.DUMMYFUNCTION("IMPORTRANGE(""https://docs.google.com/spreadsheets/d/1c6eN-Swrv4d_PicwJu96JJ16G_p-dMVbFWlSW4esZiY/edit#gid=931174383"",""W5!C14"")"),0.0)</f>
        <v>0</v>
      </c>
      <c r="D28" s="505">
        <f>IFERROR(__xludf.DUMMYFUNCTION("IMPORTRANGE(""https://docs.google.com/spreadsheets/d/1c6eN-Swrv4d_PicwJu96JJ16G_p-dMVbFWlSW4esZiY/edit#gid=931174383"",""W5!D14"")"),0.0)</f>
        <v>0</v>
      </c>
      <c r="E28" s="505">
        <f>IFERROR(__xludf.DUMMYFUNCTION("IMPORTRANGE(""https://docs.google.com/spreadsheets/d/1c6eN-Swrv4d_PicwJu96JJ16G_p-dMVbFWlSW4esZiY/edit#gid=931174383"",""W5!E14"")"),0.0)</f>
        <v>0</v>
      </c>
      <c r="F28" s="505">
        <f>IFERROR(__xludf.DUMMYFUNCTION("IMPORTRANGE(""https://docs.google.com/spreadsheets/d/1c6eN-Swrv4d_PicwJu96JJ16G_p-dMVbFWlSW4esZiY/edit#gid=931174383"",""W5!F14"")"),0.0)</f>
        <v>0</v>
      </c>
      <c r="G28" s="505">
        <f>IFERROR(__xludf.DUMMYFUNCTION("IMPORTRANGE(""https://docs.google.com/spreadsheets/d/1c6eN-Swrv4d_PicwJu96JJ16G_p-dMVbFWlSW4esZiY/edit#gid=931174383"",""W5!G14"")"),0.0)</f>
        <v>0</v>
      </c>
      <c r="H28" s="505">
        <f>IFERROR(__xludf.DUMMYFUNCTION("IMPORTRANGE(""https://docs.google.com/spreadsheets/d/1c6eN-Swrv4d_PicwJu96JJ16G_p-dMVbFWlSW4esZiY/edit#gid=931174383"",""W5!H14"")"),0.0)</f>
        <v>0</v>
      </c>
      <c r="I28" s="505">
        <f>IFERROR(__xludf.DUMMYFUNCTION("IMPORTRANGE(""https://docs.google.com/spreadsheets/d/1c6eN-Swrv4d_PicwJu96JJ16G_p-dMVbFWlSW4esZiY/edit#gid=931174383"",""W5!I14"")"),0.0)</f>
        <v>0</v>
      </c>
      <c r="J28" s="506">
        <f>IFERROR(__xludf.DUMMYFUNCTION("IMPORTRANGE(""https://docs.google.com/spreadsheets/d/1c6eN-Swrv4d_PicwJu96JJ16G_p-dMVbFWlSW4esZiY/edit#gid=931174383"",""W5!J14"")"),0.0)</f>
        <v>0</v>
      </c>
      <c r="K28" s="469"/>
      <c r="L28" s="464"/>
    </row>
    <row r="29" ht="14.25" customHeight="1">
      <c r="A29" s="462"/>
      <c r="L29" s="464"/>
    </row>
    <row r="30" ht="14.25" customHeight="1">
      <c r="A30" s="462"/>
      <c r="L30" s="464"/>
    </row>
    <row r="31" ht="14.25" customHeight="1">
      <c r="A31" s="488"/>
      <c r="B31" s="507"/>
      <c r="C31" s="507"/>
      <c r="D31" s="507"/>
      <c r="E31" s="507"/>
      <c r="F31" s="507"/>
      <c r="G31" s="507"/>
      <c r="H31" s="507"/>
      <c r="I31" s="507"/>
      <c r="J31" s="507"/>
      <c r="K31" s="507"/>
      <c r="L31" s="491"/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8">
    <mergeCell ref="B12:C12"/>
    <mergeCell ref="D12:E12"/>
    <mergeCell ref="F12:G12"/>
    <mergeCell ref="H12:J12"/>
    <mergeCell ref="B26:C26"/>
    <mergeCell ref="D26:E26"/>
    <mergeCell ref="F26:G26"/>
    <mergeCell ref="H26:J26"/>
  </mergeCells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0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0.43"/>
    <col customWidth="1" min="13" max="16" width="9.14"/>
    <col customWidth="1" min="17" max="17" width="9.57"/>
    <col customWidth="1" min="18" max="22" width="9.14"/>
    <col customWidth="1" min="23" max="23" width="0.43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.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45051.0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1.5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1.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8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69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508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509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136</v>
      </c>
      <c r="U22" s="143" t="s">
        <v>137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SUM(Q149)</f>
        <v>0</v>
      </c>
      <c r="T23" s="151">
        <f>SUM(P149)</f>
        <v>0</v>
      </c>
      <c r="U23" s="151">
        <f>SUM(R149)</f>
        <v>0</v>
      </c>
      <c r="V23" s="454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455"/>
      <c r="Q26" s="415"/>
      <c r="R26" s="416"/>
      <c r="S26" s="510"/>
      <c r="T26" s="181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20"/>
      <c r="P37" s="53"/>
      <c r="Q37" s="53"/>
      <c r="R37" s="53"/>
      <c r="S37" s="53"/>
      <c r="T37" s="6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254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67"/>
      <c r="P57" s="521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67"/>
      <c r="P58" s="521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456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64">
      <formula1>"Asad Kahn,Alaaeldin Abdulmoneim,Dennis Gaertig,Kevin Druschky,Mateusz Rokosz,Robert Zwettler,Syed Haider,Stacie Lind-Stein,Silvia Lupoaie,Youssef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41 L56:L64 P56:P64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45052.0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135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138</v>
      </c>
      <c r="U22" s="143" t="s">
        <v>139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SUM(Q149)</f>
        <v>0</v>
      </c>
      <c r="T23" s="151">
        <f>SUM(P149)</f>
        <v>0</v>
      </c>
      <c r="U23" s="151">
        <f>SUM(R149)</f>
        <v>0</v>
      </c>
      <c r="V23" s="152">
        <v>0.0</v>
      </c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175"/>
      <c r="N26" s="176"/>
      <c r="O26" s="177"/>
      <c r="P26" s="176"/>
      <c r="Q26" s="178"/>
      <c r="R26" s="179"/>
      <c r="S26" s="180"/>
      <c r="T26" s="181"/>
      <c r="U26" s="133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417"/>
      <c r="C33" s="147"/>
      <c r="D33" s="147"/>
      <c r="E33" s="38"/>
      <c r="F33" s="418"/>
      <c r="G33" s="147"/>
      <c r="H33" s="147"/>
      <c r="I33" s="38"/>
      <c r="J33" s="4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307"/>
      <c r="G34" s="35"/>
      <c r="H34" s="35"/>
      <c r="I34" s="33"/>
      <c r="J34" s="418"/>
      <c r="K34" s="94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442"/>
      <c r="C45" s="53"/>
      <c r="D45" s="63"/>
      <c r="E45" s="522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444"/>
      <c r="C46" s="35"/>
      <c r="D46" s="33"/>
      <c r="E46" s="288"/>
      <c r="F46" s="33"/>
      <c r="G46" s="44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442"/>
      <c r="C47" s="53"/>
      <c r="D47" s="63"/>
      <c r="E47" s="522"/>
      <c r="F47" s="63"/>
      <c r="G47" s="44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444"/>
      <c r="C48" s="35"/>
      <c r="D48" s="33"/>
      <c r="E48" s="288"/>
      <c r="F48" s="33"/>
      <c r="G48" s="523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456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45053.0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408"/>
      <c r="C9" s="33"/>
      <c r="D9" s="307"/>
      <c r="E9" s="35"/>
      <c r="F9" s="35"/>
      <c r="G9" s="35"/>
      <c r="H9" s="35"/>
      <c r="I9" s="35"/>
      <c r="J9" s="35"/>
      <c r="K9" s="67"/>
      <c r="L9" s="1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408"/>
      <c r="C10" s="33"/>
      <c r="D10" s="307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04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140</v>
      </c>
      <c r="U22" s="143" t="s">
        <v>141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SUM(Q149)</f>
        <v>0</v>
      </c>
      <c r="T23" s="151">
        <f>SUM(P149)</f>
        <v>0</v>
      </c>
      <c r="U23" s="151">
        <f>SUM(R149)</f>
        <v>0</v>
      </c>
      <c r="V23" s="454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18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521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45054.0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408"/>
      <c r="C9" s="33"/>
      <c r="D9" s="307"/>
      <c r="E9" s="35"/>
      <c r="F9" s="35"/>
      <c r="G9" s="35"/>
      <c r="H9" s="35"/>
      <c r="I9" s="35"/>
      <c r="J9" s="35"/>
      <c r="K9" s="67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142</v>
      </c>
      <c r="U22" s="143" t="s">
        <v>143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SUM(Q149)</f>
        <v>0</v>
      </c>
      <c r="T23" s="151">
        <f>SUM(P149)</f>
        <v>0</v>
      </c>
      <c r="U23" s="151">
        <f>SUM(R149)</f>
        <v>0</v>
      </c>
      <c r="V23" s="454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72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176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307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40 L56:L64 P56:P64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6">
        <v>1.0</v>
      </c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45055.0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69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68"/>
      <c r="P9" s="70"/>
      <c r="Q9" s="70"/>
      <c r="R9" s="70"/>
      <c r="S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144</v>
      </c>
      <c r="U22" s="143" t="s">
        <v>145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72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177">
        <v>1.0</v>
      </c>
      <c r="P26" s="176"/>
      <c r="Q26" s="415"/>
      <c r="R26" s="416"/>
      <c r="S26" s="510"/>
      <c r="T26" s="181"/>
      <c r="U26" s="133"/>
      <c r="V26" s="182"/>
      <c r="W26" s="31"/>
      <c r="X26" s="61">
        <v>20.0</v>
      </c>
      <c r="Y26" s="72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56"/>
      <c r="N42" s="439"/>
      <c r="O42" s="440"/>
      <c r="P42" s="35"/>
      <c r="Q42" s="35"/>
      <c r="R42" s="35"/>
      <c r="S42" s="35"/>
      <c r="T42" s="33"/>
      <c r="U42" s="272"/>
      <c r="V42" s="441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56"/>
      <c r="N43" s="439"/>
      <c r="O43" s="440"/>
      <c r="P43" s="35"/>
      <c r="Q43" s="35"/>
      <c r="R43" s="35"/>
      <c r="S43" s="35"/>
      <c r="T43" s="33"/>
      <c r="U43" s="272"/>
      <c r="V43" s="441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56"/>
      <c r="N44" s="439"/>
      <c r="O44" s="440"/>
      <c r="P44" s="35"/>
      <c r="Q44" s="35"/>
      <c r="R44" s="35"/>
      <c r="S44" s="35"/>
      <c r="T44" s="33"/>
      <c r="U44" s="272"/>
      <c r="V44" s="441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439"/>
      <c r="O45" s="307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456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67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456"/>
      <c r="Q64" s="33"/>
      <c r="R64" s="309"/>
      <c r="S64" s="33"/>
      <c r="T64" s="526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13"/>
      <c r="C65" s="18"/>
      <c r="D65" s="18"/>
      <c r="E65" s="18"/>
      <c r="F65" s="18"/>
      <c r="G65" s="18"/>
      <c r="H65" s="18"/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hidden="1" customHeight="1">
      <c r="A66" s="1"/>
      <c r="B66" s="7"/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hidden="1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hidden="1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hidden="1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hidden="1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hidden="1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hidden="1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hidden="1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hidden="1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hidden="1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hidden="1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hidden="1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hidden="1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hidden="1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hidden="1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hidden="1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hidden="1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hidden="1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hidden="1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hidden="1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hidden="1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hidden="1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hidden="1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hidden="1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hidden="1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hidden="1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hidden="1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hidden="1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hidden="1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hidden="1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hidden="1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hidden="1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hidden="1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hidden="1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hidden="1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hidden="1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hidden="1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hidden="1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hidden="1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hidden="1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hidden="1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hidden="1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hidden="1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hidden="1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hidden="1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hidden="1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hidden="1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hidden="1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hidden="1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0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hidden="1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hidden="1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hidden="1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hidden="1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hidden="1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hidden="1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hidden="1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hidden="1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hidden="1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hidden="1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hidden="1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hidden="1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hidden="1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hidden="1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hidden="1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hidden="1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hidden="1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hidden="1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hidden="1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hidden="1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hidden="1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hidden="1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hidden="1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hidden="1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hidden="1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hidden="1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hidden="1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hidden="1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hidden="1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hidden="1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hidden="1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hidden="1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hidden="1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hidden="1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hidden="1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hidden="1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hidden="1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hidden="1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hidden="1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hidden="1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hidden="1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hidden="1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hidden="1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hidden="1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hidden="1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hidden="1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hidden="1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hidden="1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hidden="1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hidden="1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hidden="1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hidden="1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hidden="1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hidden="1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hidden="1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hidden="1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hidden="1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hidden="1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hidden="1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hidden="1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hidden="1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hidden="1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hidden="1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hidden="1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hidden="1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hidden="1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hidden="1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hidden="1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hidden="1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hidden="1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hidden="1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hidden="1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hidden="1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hidden="1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hidden="1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hidden="1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390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AA68:AB68"/>
    <mergeCell ref="AC68:AF68"/>
    <mergeCell ref="AG68:AJ68"/>
    <mergeCell ref="AA69:AB69"/>
    <mergeCell ref="AC69:AF69"/>
    <mergeCell ref="AG69:AJ69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64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40 U42:U51 L56:L64 P56:P64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45056.0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146</v>
      </c>
      <c r="U22" s="143" t="s">
        <v>147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SUM(E145)</f>
        <v>0</v>
      </c>
      <c r="N23" s="150">
        <f t="shared" ref="N23:P23" si="6">SUM(G144)</f>
        <v>0</v>
      </c>
      <c r="O23" s="150">
        <f t="shared" si="6"/>
        <v>0</v>
      </c>
      <c r="P23" s="150">
        <f t="shared" si="6"/>
        <v>0</v>
      </c>
      <c r="Q23" s="150">
        <f>SUM(X144)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527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72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176"/>
      <c r="Q26" s="415"/>
      <c r="R26" s="416"/>
      <c r="S26" s="180"/>
      <c r="T26" s="181"/>
      <c r="U26" s="133"/>
      <c r="V26" s="182"/>
      <c r="W26" s="31"/>
      <c r="X26" s="61">
        <v>20.0</v>
      </c>
      <c r="Y26" s="72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SUM(P152)</f>
        <v>6</v>
      </c>
      <c r="Q29" s="189" t="s">
        <v>67</v>
      </c>
      <c r="R29" s="191">
        <f>SUM(Q152)</f>
        <v>5</v>
      </c>
      <c r="S29" s="189" t="s">
        <v>68</v>
      </c>
      <c r="T29" s="191">
        <f>SUM(R152)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417"/>
      <c r="C33" s="147"/>
      <c r="D33" s="147"/>
      <c r="E33" s="38"/>
      <c r="F33" s="418"/>
      <c r="G33" s="147"/>
      <c r="H33" s="147"/>
      <c r="I33" s="38"/>
      <c r="J33" s="4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56"/>
      <c r="N42" s="439"/>
      <c r="O42" s="440"/>
      <c r="P42" s="35"/>
      <c r="Q42" s="35"/>
      <c r="R42" s="35"/>
      <c r="S42" s="35"/>
      <c r="T42" s="33"/>
      <c r="U42" s="272"/>
      <c r="V42" s="441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56"/>
      <c r="N43" s="439"/>
      <c r="O43" s="440"/>
      <c r="P43" s="35"/>
      <c r="Q43" s="35"/>
      <c r="R43" s="35"/>
      <c r="S43" s="35"/>
      <c r="T43" s="33"/>
      <c r="U43" s="272"/>
      <c r="V43" s="441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56"/>
      <c r="N44" s="439"/>
      <c r="O44" s="440"/>
      <c r="P44" s="35"/>
      <c r="Q44" s="35"/>
      <c r="R44" s="35"/>
      <c r="S44" s="35"/>
      <c r="T44" s="33"/>
      <c r="U44" s="272"/>
      <c r="V44" s="441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442"/>
      <c r="C45" s="53"/>
      <c r="D45" s="63"/>
      <c r="E45" s="522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56"/>
      <c r="N45" s="439"/>
      <c r="O45" s="440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56"/>
      <c r="N46" s="439"/>
      <c r="O46" s="440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56"/>
      <c r="N47" s="439"/>
      <c r="O47" s="440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56"/>
      <c r="N48" s="439"/>
      <c r="O48" s="440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56"/>
      <c r="N49" s="439"/>
      <c r="O49" s="440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56"/>
      <c r="N50" s="439"/>
      <c r="O50" s="440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528"/>
      <c r="N51" s="529"/>
      <c r="O51" s="530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311"/>
      <c r="Q58" s="33"/>
      <c r="R58" s="309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311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311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8"/>
      <c r="B65" s="307"/>
      <c r="C65" s="35"/>
      <c r="D65" s="35"/>
      <c r="E65" s="33"/>
      <c r="F65" s="64"/>
      <c r="G65" s="53"/>
      <c r="H65" s="53"/>
      <c r="I65" s="63"/>
      <c r="J65" s="307"/>
      <c r="K65" s="33"/>
      <c r="L65" s="308"/>
      <c r="M65" s="33"/>
      <c r="N65" s="309"/>
      <c r="O65" s="33"/>
      <c r="P65" s="311"/>
      <c r="Q65" s="33"/>
      <c r="R65" s="309"/>
      <c r="S65" s="33"/>
      <c r="T65" s="307"/>
      <c r="U65" s="7"/>
      <c r="V65" s="7"/>
      <c r="W65" s="7"/>
      <c r="X65" s="31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313"/>
      <c r="C66" s="18"/>
      <c r="D66" s="18"/>
      <c r="E66" s="18"/>
      <c r="F66" s="18"/>
      <c r="G66" s="18"/>
      <c r="H66" s="18"/>
      <c r="I66" s="18"/>
      <c r="J66" s="18"/>
      <c r="K66" s="18"/>
      <c r="L66" s="18"/>
      <c r="M66" s="18"/>
      <c r="N66" s="18"/>
      <c r="O66" s="18"/>
      <c r="P66" s="18"/>
      <c r="Q66" s="18"/>
      <c r="R66" s="18"/>
      <c r="S66" s="18"/>
      <c r="T66" s="18"/>
      <c r="U66" s="18"/>
      <c r="V66" s="18"/>
      <c r="W66" s="18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0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7"/>
    </row>
    <row r="69" ht="15.75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314"/>
      <c r="AB70" s="315"/>
      <c r="AC70" s="316"/>
      <c r="AD70" s="315"/>
      <c r="AE70" s="315"/>
      <c r="AF70" s="315"/>
      <c r="AG70" s="314"/>
      <c r="AH70" s="315"/>
      <c r="AI70" s="315"/>
      <c r="AJ70" s="315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5.0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1"/>
      <c r="AB126" s="5"/>
      <c r="AC126" s="5"/>
      <c r="AD126" s="5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8"/>
      <c r="AB127" s="317" t="s">
        <v>94</v>
      </c>
      <c r="AC127" s="318"/>
      <c r="AD127" s="319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</row>
    <row r="128" ht="14.25" customHeight="1">
      <c r="A128" s="1"/>
      <c r="B128" s="7"/>
      <c r="C128" s="7"/>
      <c r="D128" s="7"/>
      <c r="E128" s="320" t="s">
        <v>95</v>
      </c>
      <c r="F128" s="160"/>
      <c r="G128" s="160"/>
      <c r="H128" s="160"/>
      <c r="I128" s="161"/>
      <c r="J128" s="7"/>
      <c r="K128" s="7"/>
      <c r="L128" s="7"/>
      <c r="M128" s="321" t="s">
        <v>66</v>
      </c>
      <c r="N128" s="322">
        <v>6.0</v>
      </c>
      <c r="O128" s="7"/>
      <c r="P128" s="320" t="s">
        <v>96</v>
      </c>
      <c r="Q128" s="160"/>
      <c r="R128" s="160"/>
      <c r="S128" s="7"/>
      <c r="T128" s="320" t="s">
        <v>97</v>
      </c>
      <c r="U128" s="160"/>
      <c r="V128" s="160"/>
      <c r="W128" s="7"/>
      <c r="X128" s="323" t="s">
        <v>25</v>
      </c>
      <c r="Y128" s="324" t="s">
        <v>98</v>
      </c>
      <c r="Z128" s="325" t="s">
        <v>99</v>
      </c>
      <c r="AA128" s="326" t="s">
        <v>100</v>
      </c>
      <c r="AB128" s="327"/>
      <c r="AC128" s="46"/>
      <c r="AD128" s="48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28" t="s">
        <v>101</v>
      </c>
      <c r="F129" s="329" t="s">
        <v>102</v>
      </c>
      <c r="G129" s="329" t="s">
        <v>103</v>
      </c>
      <c r="H129" s="329" t="s">
        <v>104</v>
      </c>
      <c r="I129" s="330" t="s">
        <v>105</v>
      </c>
      <c r="J129" s="7"/>
      <c r="K129" s="7"/>
      <c r="L129" s="7"/>
      <c r="M129" s="331" t="s">
        <v>67</v>
      </c>
      <c r="N129" s="332">
        <v>5.0</v>
      </c>
      <c r="O129" s="7"/>
      <c r="P129" s="333" t="s">
        <v>66</v>
      </c>
      <c r="Q129" s="334" t="s">
        <v>67</v>
      </c>
      <c r="R129" s="334" t="s">
        <v>68</v>
      </c>
      <c r="S129" s="7"/>
      <c r="T129" s="333" t="s">
        <v>66</v>
      </c>
      <c r="U129" s="334" t="s">
        <v>67</v>
      </c>
      <c r="V129" s="335" t="s">
        <v>68</v>
      </c>
      <c r="W129" s="7"/>
      <c r="X129" s="336"/>
      <c r="Y129" s="337"/>
      <c r="Z129" s="338"/>
      <c r="AA129" s="338"/>
      <c r="AB129" s="339" t="s">
        <v>66</v>
      </c>
      <c r="AC129" s="340" t="s">
        <v>67</v>
      </c>
      <c r="AD129" s="340" t="s">
        <v>68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  <c r="AT129" s="1"/>
    </row>
    <row r="130" ht="15.75" customHeight="1">
      <c r="A130" s="1"/>
      <c r="B130" s="7"/>
      <c r="C130" s="7"/>
      <c r="D130" s="7"/>
      <c r="E130" s="336"/>
      <c r="F130" s="337"/>
      <c r="G130" s="337"/>
      <c r="H130" s="337"/>
      <c r="I130" s="338"/>
      <c r="J130" s="7"/>
      <c r="K130" s="7"/>
      <c r="L130" s="7"/>
      <c r="M130" s="331" t="s">
        <v>106</v>
      </c>
      <c r="N130" s="332">
        <v>10.0</v>
      </c>
      <c r="O130" s="7"/>
      <c r="P130" s="341" t="b">
        <f t="shared" ref="P130:P146" si="8">IF(M31="E(Con)",1)</f>
        <v>0</v>
      </c>
      <c r="Q130" s="342" t="b">
        <f t="shared" ref="Q130:Q146" si="9">IF(M31="P",1)</f>
        <v>0</v>
      </c>
      <c r="R130" s="342" t="b">
        <f t="shared" ref="R130:R146" si="10">IF(M31="E(FTE)",1)</f>
        <v>0</v>
      </c>
      <c r="S130" s="7"/>
      <c r="T130" s="341" t="b">
        <f t="shared" ref="T130:T146" si="11">IF(AND(V31="✔",M31="E(Con)"),1)</f>
        <v>0</v>
      </c>
      <c r="U130" s="341" t="b">
        <f t="shared" ref="U130:U146" si="12">IF(AND(V31="✔",M31="P"),1)</f>
        <v>0</v>
      </c>
      <c r="V130" s="343" t="b">
        <f t="shared" ref="V130:V149" si="13">IF(AND(V31="✔",M31="E(FTE)"),1)</f>
        <v>0</v>
      </c>
      <c r="W130" s="7"/>
      <c r="X130" s="344" t="b">
        <f>IF(O16="✔",1)</f>
        <v>0</v>
      </c>
      <c r="Y130" s="345" t="b">
        <f>IF(S16="✔",1)</f>
        <v>0</v>
      </c>
      <c r="Z130" s="346" t="b">
        <f>IF(U16="✔",1)</f>
        <v>0</v>
      </c>
      <c r="AA130" s="346" t="b">
        <f t="shared" ref="AA130:AA136" si="14">IF(H45="✔",1)</f>
        <v>0</v>
      </c>
      <c r="AB130" s="347" t="b">
        <f t="shared" ref="AB130:AB149" si="15">IF(AND(M31="E(Con)",U31="1.Jan"),1)</f>
        <v>0</v>
      </c>
      <c r="AC130" s="348" t="b">
        <f>IF(AND(M31="P",U31="1.Jan"),1)</f>
        <v>0</v>
      </c>
      <c r="AD130" s="349" t="b">
        <f t="shared" ref="AD130:AD149" si="16">IF(AND(M31="E(FTE)",U31="1.Jan"),1)</f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  <c r="AR130" s="1"/>
      <c r="AS130" s="1"/>
    </row>
    <row r="131" ht="14.25" customHeight="1">
      <c r="A131" s="1"/>
      <c r="B131" s="7"/>
      <c r="C131" s="7"/>
      <c r="D131" s="7"/>
      <c r="E131" s="350"/>
      <c r="F131" s="197"/>
      <c r="G131" s="197"/>
      <c r="H131" s="197"/>
      <c r="I131" s="198"/>
      <c r="J131" s="7"/>
      <c r="K131" s="7"/>
      <c r="L131" s="7"/>
      <c r="M131" s="351"/>
      <c r="N131" s="352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3"/>
      <c r="Y131" s="345" t="b">
        <f>IF(U18="✔",1)</f>
        <v>0</v>
      </c>
      <c r="Z131" s="346" t="b">
        <f>IF(U18="✔",1)</f>
        <v>0</v>
      </c>
      <c r="AA131" s="346" t="b">
        <f t="shared" si="14"/>
        <v>0</v>
      </c>
      <c r="AB131" s="354" t="b">
        <f t="shared" si="15"/>
        <v>0</v>
      </c>
      <c r="AC131" s="355" t="b">
        <f>IF(AND(M32="P",U32="1-Jan"),1)</f>
        <v>0</v>
      </c>
      <c r="AD131" s="349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ref="E132:E140" si="17">IF(F33="Mail Netz DG",1)</f>
        <v>0</v>
      </c>
      <c r="F132" s="341" t="b">
        <f t="shared" ref="F132:F140" si="18">IF(F33="Mail Legal ",1)</f>
        <v>0</v>
      </c>
      <c r="G132" s="341" t="b">
        <f t="shared" ref="G132:G140" si="19">IF(F33="Incident Report",1)</f>
        <v>0</v>
      </c>
      <c r="H132" s="341" t="b">
        <f t="shared" ref="H132:H140" si="20">IF(F33="Lost and Found",1)</f>
        <v>0</v>
      </c>
      <c r="I132" s="341" t="b">
        <f t="shared" ref="I132:I140" si="21">IF(F33="User Walk-in",1)</f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56"/>
      <c r="Y132" s="345" t="b">
        <f t="shared" ref="Y132:Y134" si="22">IF(U16="✔",1)</f>
        <v>0</v>
      </c>
      <c r="Z132" s="357"/>
      <c r="AA132" s="346" t="b">
        <f t="shared" si="14"/>
        <v>0</v>
      </c>
      <c r="AB132" s="347" t="b">
        <f t="shared" si="15"/>
        <v>0</v>
      </c>
      <c r="AC132" s="355" t="b">
        <f t="shared" ref="AC132:AC149" si="23">IF(AND(M33="P",U33="1.Jan"),1)</f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7"/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ref="X133:X134" si="24">IF(Q19="✔",1)</f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58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0" t="s">
        <v>107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44" t="b">
        <f t="shared" si="24"/>
        <v>0</v>
      </c>
      <c r="Y134" s="345" t="b">
        <f t="shared" si="22"/>
        <v>0</v>
      </c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1">
        <v>44805.0</v>
      </c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ref="X135:X137" si="25">IF(Q16="✔",1)</f>
        <v>0</v>
      </c>
      <c r="Y135" s="363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364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46" t="b">
        <f t="shared" si="14"/>
        <v>0</v>
      </c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si="25"/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ref="X138:X139" si="26">IF(O19="✔",1)</f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4.25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62" t="b">
        <f t="shared" si="26"/>
        <v>0</v>
      </c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0" customHeight="1">
      <c r="A140" s="1"/>
      <c r="B140" s="7"/>
      <c r="C140" s="7"/>
      <c r="D140" s="7"/>
      <c r="E140" s="341" t="b">
        <f t="shared" si="17"/>
        <v>0</v>
      </c>
      <c r="F140" s="341" t="b">
        <f t="shared" si="18"/>
        <v>0</v>
      </c>
      <c r="G140" s="341" t="b">
        <f t="shared" si="19"/>
        <v>0</v>
      </c>
      <c r="H140" s="341" t="b">
        <f t="shared" si="20"/>
        <v>0</v>
      </c>
      <c r="I140" s="341" t="b">
        <f t="shared" si="21"/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3"/>
      <c r="Y140" s="337"/>
      <c r="Z140" s="359"/>
      <c r="AA140" s="365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5.75" customHeight="1">
      <c r="A141" s="1"/>
      <c r="B141" s="7"/>
      <c r="C141" s="7"/>
      <c r="D141" s="7"/>
      <c r="E141" s="341" t="b">
        <f>IF(F81="Mail Netz DG",1)</f>
        <v>0</v>
      </c>
      <c r="F141" s="341" t="b">
        <f>IF(F81="Mail Legal ",1)</f>
        <v>0</v>
      </c>
      <c r="G141" s="341" t="b">
        <f>IF(F81="Incident Report",1)</f>
        <v>0</v>
      </c>
      <c r="H141" s="341" t="b">
        <f>IF(F81="Lost and Found",1)</f>
        <v>0</v>
      </c>
      <c r="I141" s="341" t="b">
        <f>IF(F81="User Walk-in",1)</f>
        <v>0</v>
      </c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50"/>
      <c r="Y141" s="197"/>
      <c r="Z141" s="366"/>
      <c r="AA141" s="367"/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68">
        <f t="shared" ref="X142:AA142" si="27">SUM(X130:X141)</f>
        <v>0</v>
      </c>
      <c r="Y142" s="369">
        <f t="shared" si="27"/>
        <v>0</v>
      </c>
      <c r="Z142" s="370">
        <f t="shared" si="27"/>
        <v>0</v>
      </c>
      <c r="AA142" s="370">
        <f t="shared" si="27"/>
        <v>0</v>
      </c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41"/>
      <c r="F143" s="341"/>
      <c r="G143" s="341"/>
      <c r="H143" s="341"/>
      <c r="I143" s="341"/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56"/>
      <c r="Y143" s="371"/>
      <c r="Z143" s="372"/>
      <c r="AA143" s="372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73">
        <f t="shared" ref="E144:I144" si="28">SUM(E132:E143)</f>
        <v>0</v>
      </c>
      <c r="F144" s="374">
        <f t="shared" si="28"/>
        <v>0</v>
      </c>
      <c r="G144" s="375">
        <f t="shared" si="28"/>
        <v>0</v>
      </c>
      <c r="H144" s="376">
        <f t="shared" si="28"/>
        <v>0</v>
      </c>
      <c r="I144" s="376">
        <f t="shared" si="28"/>
        <v>0</v>
      </c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377">
        <f>SUM(X142:AA143)</f>
        <v>0</v>
      </c>
      <c r="Y144" s="378"/>
      <c r="Z144" s="378"/>
      <c r="AA144" s="379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380">
        <f>SUM(E144:F144)</f>
        <v>0</v>
      </c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si="8"/>
        <v>0</v>
      </c>
      <c r="Q146" s="342" t="b">
        <f t="shared" si="9"/>
        <v>0</v>
      </c>
      <c r="R146" s="342" t="b">
        <f t="shared" si="10"/>
        <v>0</v>
      </c>
      <c r="S146" s="7"/>
      <c r="T146" s="341" t="b">
        <f t="shared" si="11"/>
        <v>0</v>
      </c>
      <c r="U146" s="341" t="b">
        <f t="shared" si="12"/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ref="P147:P149" si="29">IF(M49="E(Con)",1)</f>
        <v>0</v>
      </c>
      <c r="Q147" s="342" t="b">
        <f t="shared" ref="Q147:Q149" si="30">IF(M49="P",1)</f>
        <v>0</v>
      </c>
      <c r="R147" s="342" t="b">
        <f t="shared" ref="R147:R149" si="31">IF(M49="E(FTE)",1)</f>
        <v>0</v>
      </c>
      <c r="S147" s="7"/>
      <c r="T147" s="341" t="b">
        <f t="shared" ref="T147:T149" si="32">IF(AND(V49="✔",M49="E(Con)"),1)</f>
        <v>0</v>
      </c>
      <c r="U147" s="341" t="b">
        <f t="shared" ref="U147:U149" si="33">IF(AND(V49="✔",M49="P"),1)</f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47" t="b">
        <f t="shared" si="15"/>
        <v>0</v>
      </c>
      <c r="AC148" s="355" t="b">
        <f t="shared" si="23"/>
        <v>0</v>
      </c>
      <c r="AD148" s="349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41" t="b">
        <f t="shared" si="29"/>
        <v>0</v>
      </c>
      <c r="Q149" s="342" t="b">
        <f t="shared" si="30"/>
        <v>0</v>
      </c>
      <c r="R149" s="342" t="b">
        <f t="shared" si="31"/>
        <v>0</v>
      </c>
      <c r="S149" s="7"/>
      <c r="T149" s="341" t="b">
        <f t="shared" si="32"/>
        <v>0</v>
      </c>
      <c r="U149" s="341" t="b">
        <f t="shared" si="33"/>
        <v>0</v>
      </c>
      <c r="V149" s="343" t="b">
        <f t="shared" si="13"/>
        <v>0</v>
      </c>
      <c r="W149" s="7"/>
      <c r="X149" s="7"/>
      <c r="Y149" s="7"/>
      <c r="Z149" s="7"/>
      <c r="AA149" s="1"/>
      <c r="AB149" s="381" t="b">
        <f t="shared" si="15"/>
        <v>0</v>
      </c>
      <c r="AC149" s="382" t="b">
        <f t="shared" si="23"/>
        <v>0</v>
      </c>
      <c r="AD149" s="383" t="b">
        <f t="shared" si="1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4">
        <f t="shared" ref="P150:R150" si="34">SUM(P130:P149)</f>
        <v>0</v>
      </c>
      <c r="Q150" s="385">
        <f t="shared" si="34"/>
        <v>0</v>
      </c>
      <c r="R150" s="385">
        <f t="shared" si="34"/>
        <v>0</v>
      </c>
      <c r="S150" s="7"/>
      <c r="T150" s="384">
        <f t="shared" ref="T150:U150" si="35">SUM(T130:T149)</f>
        <v>0</v>
      </c>
      <c r="U150" s="385">
        <f t="shared" si="35"/>
        <v>0</v>
      </c>
      <c r="V150" s="385">
        <f>SUM(V131:V149)</f>
        <v>0</v>
      </c>
      <c r="W150" s="7"/>
      <c r="X150" s="7"/>
      <c r="Y150" s="7"/>
      <c r="Z150" s="7"/>
      <c r="AA150" s="1"/>
      <c r="AB150" s="386">
        <f t="shared" ref="AB150:AD150" si="36">SUM(AB130:AB149)</f>
        <v>0</v>
      </c>
      <c r="AC150" s="387">
        <f t="shared" si="36"/>
        <v>0</v>
      </c>
      <c r="AD150" s="388">
        <f t="shared" si="36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89">
        <f>N128-P150</f>
        <v>6</v>
      </c>
      <c r="Q151" s="390">
        <f>N129-Q150</f>
        <v>5</v>
      </c>
      <c r="R151" s="390">
        <f>N130-R150</f>
        <v>10</v>
      </c>
      <c r="S151" s="7"/>
      <c r="T151" s="389"/>
      <c r="U151" s="390"/>
      <c r="V151" s="390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391">
        <f t="shared" ref="P152:R152" si="37">P151+T150</f>
        <v>6</v>
      </c>
      <c r="Q152" s="391">
        <f t="shared" si="37"/>
        <v>5</v>
      </c>
      <c r="R152" s="391">
        <f t="shared" si="37"/>
        <v>10</v>
      </c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7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392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3" t="s">
        <v>108</v>
      </c>
      <c r="K156" s="394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109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110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7"/>
      <c r="I159" s="7"/>
      <c r="J159" s="395" t="s">
        <v>103</v>
      </c>
      <c r="K159" s="396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7" t="s">
        <v>111</v>
      </c>
      <c r="I160" s="394"/>
      <c r="J160" s="395" t="s">
        <v>104</v>
      </c>
      <c r="K160" s="396"/>
      <c r="L160" s="7"/>
      <c r="M160" s="7"/>
      <c r="N160" s="398" t="s">
        <v>112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113</v>
      </c>
      <c r="I161" s="396"/>
      <c r="J161" s="400"/>
      <c r="K161" s="401"/>
      <c r="L161" s="7"/>
      <c r="M161" s="7"/>
      <c r="N161" s="402" t="s">
        <v>114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115</v>
      </c>
      <c r="I162" s="396"/>
      <c r="J162" s="7"/>
      <c r="K162" s="7"/>
      <c r="L162" s="7"/>
      <c r="M162" s="7"/>
      <c r="N162" s="402" t="s">
        <v>116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117</v>
      </c>
      <c r="I163" s="396"/>
      <c r="J163" s="7"/>
      <c r="K163" s="7"/>
      <c r="L163" s="7"/>
      <c r="M163" s="7"/>
      <c r="N163" s="403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118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119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399" t="s">
        <v>120</v>
      </c>
      <c r="I166" s="396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404"/>
      <c r="I167" s="401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5" t="s">
        <v>121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6" t="s">
        <v>122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407" t="s">
        <v>123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L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4.25" customHeight="1">
      <c r="A370" s="1"/>
      <c r="W370" s="1"/>
      <c r="X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7"/>
      <c r="AR370" s="1"/>
      <c r="AS370" s="1"/>
      <c r="AT370" s="1"/>
    </row>
    <row r="371" ht="15.75" customHeight="1">
      <c r="W371" s="1"/>
      <c r="X371" s="1"/>
      <c r="AQ371" s="7"/>
    </row>
    <row r="372" ht="15.75" customHeight="1">
      <c r="X372" s="1"/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  <row r="1000" ht="15.75" customHeight="1">
      <c r="AQ1000" s="7"/>
    </row>
  </sheetData>
  <mergeCells count="397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8:I128"/>
    <mergeCell ref="E129:E131"/>
    <mergeCell ref="F129:F131"/>
    <mergeCell ref="G129:G131"/>
    <mergeCell ref="H129:H131"/>
    <mergeCell ref="I129:I131"/>
    <mergeCell ref="AB127:AD128"/>
    <mergeCell ref="P128:R128"/>
    <mergeCell ref="T128:V128"/>
    <mergeCell ref="X128:X129"/>
    <mergeCell ref="Y128:Y129"/>
    <mergeCell ref="AA128:AA129"/>
    <mergeCell ref="X131:X132"/>
    <mergeCell ref="AA142:AA143"/>
    <mergeCell ref="X144:AA144"/>
    <mergeCell ref="Z128:Z129"/>
    <mergeCell ref="Z132:Z141"/>
    <mergeCell ref="Y135:Y141"/>
    <mergeCell ref="X140:X141"/>
    <mergeCell ref="X142:X143"/>
    <mergeCell ref="Y142:Y143"/>
    <mergeCell ref="Z142:Z143"/>
    <mergeCell ref="B63:E63"/>
    <mergeCell ref="F63:I63"/>
    <mergeCell ref="J63:K63"/>
    <mergeCell ref="L63:M63"/>
    <mergeCell ref="N63:O63"/>
    <mergeCell ref="P63:Q63"/>
    <mergeCell ref="R63:S63"/>
    <mergeCell ref="AA69:AB69"/>
    <mergeCell ref="AC69:AF69"/>
    <mergeCell ref="AG69:AJ69"/>
    <mergeCell ref="AA70:AB70"/>
    <mergeCell ref="AC70:AF70"/>
    <mergeCell ref="AG70:AJ70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howErrorMessage="1" sqref="F33:F41 AC69:AC70">
      <formula1>$J$156:$J$160</formula1>
    </dataValidation>
    <dataValidation type="list" allowBlank="1" sqref="F56:F65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list" allowBlank="1" showErrorMessage="1" sqref="AG35:AG48">
      <formula1>$C$170:$C$172</formula1>
    </dataValidation>
    <dataValidation type="custom" allowBlank="1" showDropDown="1" sqref="U38:U51 L56:L65 P56:P65">
      <formula1>OR(NOT(ISERROR(DATEVALUE(L38))), AND(ISNUMBER(L38), LEFT(CELL("format", L38))="D"))</formula1>
    </dataValidation>
    <dataValidation type="list" allowBlank="1" sqref="B45:B51">
      <formula1>"Medical Equipment,Key Audit,Badge Audit,L&amp;F Audit,PPE Audit,IT Equipment,AED Audit"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45057.0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531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532"/>
      <c r="C7" s="33"/>
      <c r="D7" s="440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8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532"/>
      <c r="C8" s="33"/>
      <c r="D8" s="440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532"/>
      <c r="C9" s="33"/>
      <c r="D9" s="533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69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408"/>
      <c r="C10" s="33"/>
      <c r="D10" s="307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408"/>
      <c r="C11" s="33"/>
      <c r="D11" s="307"/>
      <c r="E11" s="35"/>
      <c r="F11" s="35"/>
      <c r="G11" s="35"/>
      <c r="H11" s="35"/>
      <c r="I11" s="35"/>
      <c r="J11" s="35"/>
      <c r="K11" s="67"/>
      <c r="L11" s="1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06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148</v>
      </c>
      <c r="U22" s="143" t="s">
        <v>149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SUM(E146)</f>
        <v>0</v>
      </c>
      <c r="N23" s="150">
        <f t="shared" ref="N23:P23" si="6">SUM(G145)</f>
        <v>0</v>
      </c>
      <c r="O23" s="150">
        <f t="shared" si="6"/>
        <v>0</v>
      </c>
      <c r="P23" s="150">
        <f t="shared" si="6"/>
        <v>0</v>
      </c>
      <c r="Q23" s="150">
        <f>SUM(X145)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152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72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176"/>
      <c r="Q26" s="415"/>
      <c r="R26" s="416"/>
      <c r="S26" s="180"/>
      <c r="T26" s="181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534" t="s">
        <v>150</v>
      </c>
      <c r="D28" s="35"/>
      <c r="E28" s="33"/>
      <c r="F28" s="535" t="s">
        <v>151</v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SUM(P153)</f>
        <v>6</v>
      </c>
      <c r="Q29" s="189" t="s">
        <v>67</v>
      </c>
      <c r="R29" s="191">
        <f>SUM(Q153)</f>
        <v>5</v>
      </c>
      <c r="S29" s="189" t="s">
        <v>68</v>
      </c>
      <c r="T29" s="191">
        <f>SUM(R153)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224" t="s">
        <v>73</v>
      </c>
      <c r="E32" s="225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536"/>
      <c r="C33" s="147"/>
      <c r="D33" s="147"/>
      <c r="E33" s="38"/>
      <c r="F33" s="537"/>
      <c r="G33" s="147"/>
      <c r="H33" s="147"/>
      <c r="I33" s="38"/>
      <c r="J33" s="4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538"/>
      <c r="C34" s="35"/>
      <c r="D34" s="35"/>
      <c r="E34" s="33"/>
      <c r="F34" s="457"/>
      <c r="G34" s="35"/>
      <c r="H34" s="35"/>
      <c r="I34" s="33"/>
      <c r="J34" s="431"/>
      <c r="K34" s="54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539"/>
      <c r="C35" s="53"/>
      <c r="D35" s="53"/>
      <c r="E35" s="63"/>
      <c r="F35" s="307"/>
      <c r="G35" s="35"/>
      <c r="H35" s="35"/>
      <c r="I35" s="33"/>
      <c r="J35" s="307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518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408"/>
      <c r="C36" s="35"/>
      <c r="D36" s="35"/>
      <c r="E36" s="33"/>
      <c r="F36" s="307"/>
      <c r="G36" s="35"/>
      <c r="H36" s="35"/>
      <c r="I36" s="33"/>
      <c r="J36" s="307"/>
      <c r="K36" s="67"/>
      <c r="L36" s="16"/>
      <c r="M36" s="514"/>
      <c r="N36" s="517"/>
      <c r="O36" s="222"/>
      <c r="P36" s="53"/>
      <c r="Q36" s="53"/>
      <c r="R36" s="53"/>
      <c r="S36" s="53"/>
      <c r="T36" s="6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408"/>
      <c r="C37" s="35"/>
      <c r="D37" s="35"/>
      <c r="E37" s="33"/>
      <c r="F37" s="307"/>
      <c r="G37" s="35"/>
      <c r="H37" s="35"/>
      <c r="I37" s="33"/>
      <c r="J37" s="307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408"/>
      <c r="C38" s="35"/>
      <c r="D38" s="35"/>
      <c r="E38" s="33"/>
      <c r="F38" s="307"/>
      <c r="G38" s="35"/>
      <c r="H38" s="35"/>
      <c r="I38" s="33"/>
      <c r="J38" s="307"/>
      <c r="K38" s="67"/>
      <c r="L38" s="16"/>
      <c r="M38" s="256"/>
      <c r="N38" s="257"/>
      <c r="O38" s="254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56"/>
      <c r="N42" s="439"/>
      <c r="O42" s="440"/>
      <c r="P42" s="35"/>
      <c r="Q42" s="35"/>
      <c r="R42" s="35"/>
      <c r="S42" s="35"/>
      <c r="T42" s="33"/>
      <c r="U42" s="272"/>
      <c r="V42" s="441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56"/>
      <c r="N43" s="439"/>
      <c r="O43" s="440"/>
      <c r="P43" s="35"/>
      <c r="Q43" s="35"/>
      <c r="R43" s="35"/>
      <c r="S43" s="35"/>
      <c r="T43" s="33"/>
      <c r="U43" s="272"/>
      <c r="V43" s="441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56"/>
      <c r="N44" s="439"/>
      <c r="O44" s="440"/>
      <c r="P44" s="35"/>
      <c r="Q44" s="35"/>
      <c r="R44" s="35"/>
      <c r="S44" s="35"/>
      <c r="T44" s="33"/>
      <c r="U44" s="272"/>
      <c r="V44" s="441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56"/>
      <c r="N45" s="439"/>
      <c r="O45" s="440"/>
      <c r="P45" s="35"/>
      <c r="Q45" s="35"/>
      <c r="R45" s="35"/>
      <c r="S45" s="35"/>
      <c r="T45" s="33"/>
      <c r="U45" s="272"/>
      <c r="V45" s="441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12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456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8"/>
      <c r="B65" s="307"/>
      <c r="C65" s="35"/>
      <c r="D65" s="35"/>
      <c r="E65" s="33"/>
      <c r="F65" s="64"/>
      <c r="G65" s="53"/>
      <c r="H65" s="53"/>
      <c r="I65" s="63"/>
      <c r="J65" s="307"/>
      <c r="K65" s="33"/>
      <c r="L65" s="308"/>
      <c r="M65" s="33"/>
      <c r="N65" s="309"/>
      <c r="O65" s="33"/>
      <c r="P65" s="456"/>
      <c r="Q65" s="33"/>
      <c r="R65" s="309"/>
      <c r="S65" s="33"/>
      <c r="T65" s="307"/>
      <c r="U65" s="7"/>
      <c r="V65" s="7"/>
      <c r="W65" s="7"/>
      <c r="X65" s="31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8"/>
      <c r="B66" s="307"/>
      <c r="C66" s="35"/>
      <c r="D66" s="35"/>
      <c r="E66" s="33"/>
      <c r="F66" s="64"/>
      <c r="G66" s="53"/>
      <c r="H66" s="53"/>
      <c r="I66" s="63"/>
      <c r="J66" s="307"/>
      <c r="K66" s="33"/>
      <c r="L66" s="308"/>
      <c r="M66" s="33"/>
      <c r="N66" s="309"/>
      <c r="O66" s="33"/>
      <c r="P66" s="456"/>
      <c r="Q66" s="33"/>
      <c r="R66" s="309"/>
      <c r="S66" s="33"/>
      <c r="T66" s="307"/>
      <c r="U66" s="7"/>
      <c r="V66" s="7"/>
      <c r="W66" s="7"/>
      <c r="X66" s="31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313"/>
      <c r="C67" s="18"/>
      <c r="D67" s="18"/>
      <c r="E67" s="18"/>
      <c r="F67" s="18"/>
      <c r="G67" s="18"/>
      <c r="H67" s="18"/>
      <c r="I67" s="18"/>
      <c r="J67" s="18"/>
      <c r="K67" s="18"/>
      <c r="L67" s="18"/>
      <c r="M67" s="18"/>
      <c r="N67" s="18"/>
      <c r="O67" s="18"/>
      <c r="P67" s="18"/>
      <c r="Q67" s="18"/>
      <c r="R67" s="18"/>
      <c r="S67" s="18"/>
      <c r="T67" s="18"/>
      <c r="U67" s="18"/>
      <c r="V67" s="18"/>
      <c r="W67" s="18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0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7"/>
    </row>
    <row r="70" ht="15.75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314"/>
      <c r="AB70" s="315"/>
      <c r="AC70" s="316"/>
      <c r="AD70" s="315"/>
      <c r="AE70" s="315"/>
      <c r="AF70" s="315"/>
      <c r="AG70" s="314"/>
      <c r="AH70" s="315"/>
      <c r="AI70" s="315"/>
      <c r="AJ70" s="315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314"/>
      <c r="AB71" s="315"/>
      <c r="AC71" s="316"/>
      <c r="AD71" s="315"/>
      <c r="AE71" s="315"/>
      <c r="AF71" s="315"/>
      <c r="AG71" s="314"/>
      <c r="AH71" s="315"/>
      <c r="AI71" s="315"/>
      <c r="AJ71" s="315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5.0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5.0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7"/>
      <c r="F127" s="7"/>
      <c r="G127" s="7"/>
      <c r="H127" s="7"/>
      <c r="I127" s="7"/>
      <c r="J127" s="7"/>
      <c r="K127" s="7"/>
      <c r="L127" s="7"/>
      <c r="M127" s="7"/>
      <c r="N127" s="7"/>
      <c r="O127" s="7"/>
      <c r="P127" s="7"/>
      <c r="Q127" s="7"/>
      <c r="R127" s="7"/>
      <c r="S127" s="7"/>
      <c r="T127" s="7"/>
      <c r="U127" s="7"/>
      <c r="V127" s="7"/>
      <c r="W127" s="7"/>
      <c r="X127" s="7"/>
      <c r="Y127" s="7"/>
      <c r="Z127" s="7"/>
      <c r="AA127" s="1"/>
      <c r="AB127" s="5"/>
      <c r="AC127" s="5"/>
      <c r="AD127" s="5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</row>
    <row r="128" ht="14.25" customHeight="1">
      <c r="A128" s="1"/>
      <c r="B128" s="7"/>
      <c r="C128" s="7"/>
      <c r="D128" s="7"/>
      <c r="E128" s="7"/>
      <c r="F128" s="7"/>
      <c r="G128" s="7"/>
      <c r="H128" s="7"/>
      <c r="I128" s="7"/>
      <c r="J128" s="7"/>
      <c r="K128" s="7"/>
      <c r="L128" s="7"/>
      <c r="M128" s="7"/>
      <c r="N128" s="7"/>
      <c r="O128" s="7"/>
      <c r="P128" s="7"/>
      <c r="Q128" s="7"/>
      <c r="R128" s="7"/>
      <c r="S128" s="7"/>
      <c r="T128" s="7"/>
      <c r="U128" s="7"/>
      <c r="V128" s="7"/>
      <c r="W128" s="7"/>
      <c r="X128" s="7"/>
      <c r="Y128" s="7"/>
      <c r="Z128" s="7"/>
      <c r="AA128" s="8"/>
      <c r="AB128" s="317" t="s">
        <v>94</v>
      </c>
      <c r="AC128" s="318"/>
      <c r="AD128" s="319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</row>
    <row r="129" ht="14.25" customHeight="1">
      <c r="A129" s="1"/>
      <c r="B129" s="7"/>
      <c r="C129" s="7"/>
      <c r="D129" s="7"/>
      <c r="E129" s="320" t="s">
        <v>95</v>
      </c>
      <c r="F129" s="160"/>
      <c r="G129" s="160"/>
      <c r="H129" s="160"/>
      <c r="I129" s="161"/>
      <c r="J129" s="7"/>
      <c r="K129" s="7"/>
      <c r="L129" s="7"/>
      <c r="M129" s="321" t="s">
        <v>66</v>
      </c>
      <c r="N129" s="322">
        <v>6.0</v>
      </c>
      <c r="O129" s="7"/>
      <c r="P129" s="320" t="s">
        <v>96</v>
      </c>
      <c r="Q129" s="160"/>
      <c r="R129" s="160"/>
      <c r="S129" s="7"/>
      <c r="T129" s="320" t="s">
        <v>97</v>
      </c>
      <c r="U129" s="160"/>
      <c r="V129" s="160"/>
      <c r="W129" s="7"/>
      <c r="X129" s="323" t="s">
        <v>25</v>
      </c>
      <c r="Y129" s="324" t="s">
        <v>98</v>
      </c>
      <c r="Z129" s="325" t="s">
        <v>99</v>
      </c>
      <c r="AA129" s="326" t="s">
        <v>100</v>
      </c>
      <c r="AB129" s="327"/>
      <c r="AC129" s="46"/>
      <c r="AD129" s="48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  <c r="AT129" s="1"/>
    </row>
    <row r="130" ht="15.75" customHeight="1">
      <c r="A130" s="1"/>
      <c r="B130" s="7"/>
      <c r="C130" s="7"/>
      <c r="D130" s="7"/>
      <c r="E130" s="328" t="s">
        <v>101</v>
      </c>
      <c r="F130" s="329" t="s">
        <v>102</v>
      </c>
      <c r="G130" s="329" t="s">
        <v>103</v>
      </c>
      <c r="H130" s="329" t="s">
        <v>104</v>
      </c>
      <c r="I130" s="330" t="s">
        <v>105</v>
      </c>
      <c r="J130" s="7"/>
      <c r="K130" s="7"/>
      <c r="L130" s="7"/>
      <c r="M130" s="331" t="s">
        <v>67</v>
      </c>
      <c r="N130" s="332">
        <v>5.0</v>
      </c>
      <c r="O130" s="7"/>
      <c r="P130" s="333" t="s">
        <v>66</v>
      </c>
      <c r="Q130" s="334" t="s">
        <v>67</v>
      </c>
      <c r="R130" s="334" t="s">
        <v>68</v>
      </c>
      <c r="S130" s="7"/>
      <c r="T130" s="333" t="s">
        <v>66</v>
      </c>
      <c r="U130" s="334" t="s">
        <v>67</v>
      </c>
      <c r="V130" s="335" t="s">
        <v>68</v>
      </c>
      <c r="W130" s="7"/>
      <c r="X130" s="336"/>
      <c r="Y130" s="337"/>
      <c r="Z130" s="338"/>
      <c r="AA130" s="338"/>
      <c r="AB130" s="339" t="s">
        <v>66</v>
      </c>
      <c r="AC130" s="340" t="s">
        <v>67</v>
      </c>
      <c r="AD130" s="340" t="s">
        <v>68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  <c r="AR130" s="1"/>
      <c r="AS130" s="1"/>
      <c r="AT130" s="1"/>
    </row>
    <row r="131" ht="15.75" customHeight="1">
      <c r="A131" s="1"/>
      <c r="B131" s="7"/>
      <c r="C131" s="7"/>
      <c r="D131" s="7"/>
      <c r="E131" s="336"/>
      <c r="F131" s="337"/>
      <c r="G131" s="337"/>
      <c r="H131" s="337"/>
      <c r="I131" s="338"/>
      <c r="J131" s="7"/>
      <c r="K131" s="7"/>
      <c r="L131" s="7"/>
      <c r="M131" s="331" t="s">
        <v>106</v>
      </c>
      <c r="N131" s="332">
        <v>10.0</v>
      </c>
      <c r="O131" s="7"/>
      <c r="P131" s="341" t="b">
        <f t="shared" ref="P131:P147" si="8">IF(M31="E(Con)",1)</f>
        <v>0</v>
      </c>
      <c r="Q131" s="342" t="b">
        <f t="shared" ref="Q131:Q147" si="9">IF(M31="P",1)</f>
        <v>0</v>
      </c>
      <c r="R131" s="342" t="b">
        <f t="shared" ref="R131:R147" si="10">IF(M31="E(FTE)",1)</f>
        <v>0</v>
      </c>
      <c r="S131" s="7"/>
      <c r="T131" s="341" t="b">
        <f t="shared" ref="T131:T147" si="11">IF(AND(V31="✔",M31="E(Con)"),1)</f>
        <v>0</v>
      </c>
      <c r="U131" s="341" t="b">
        <f t="shared" ref="U131:U147" si="12">IF(AND(V31="✔",M31="P"),1)</f>
        <v>0</v>
      </c>
      <c r="V131" s="343" t="b">
        <f t="shared" ref="V131:V150" si="13">IF(AND(V31="✔",M31="E(FTE)"),1)</f>
        <v>0</v>
      </c>
      <c r="W131" s="7"/>
      <c r="X131" s="344" t="b">
        <f>IF(O16="✔",1)</f>
        <v>0</v>
      </c>
      <c r="Y131" s="345" t="b">
        <f>IF(S16="✔",1)</f>
        <v>0</v>
      </c>
      <c r="Z131" s="346" t="b">
        <f>IF(U16="✔",1)</f>
        <v>0</v>
      </c>
      <c r="AA131" s="346" t="b">
        <f t="shared" ref="AA131:AA137" si="14">IF(H45="✔",1)</f>
        <v>0</v>
      </c>
      <c r="AB131" s="347" t="b">
        <f t="shared" ref="AB131:AB150" si="15">IF(AND(M31="E(Con)",U31="1.Jan"),1)</f>
        <v>0</v>
      </c>
      <c r="AC131" s="348" t="b">
        <f>IF(AND(M31="P",U31="1.Jan"),1)</f>
        <v>0</v>
      </c>
      <c r="AD131" s="349" t="b">
        <f t="shared" ref="AD131:AD150" si="16">IF(AND(M31="E(FTE)",U31="1.Jan"),1)</f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  <c r="AR131" s="1"/>
      <c r="AS131" s="1"/>
    </row>
    <row r="132" ht="14.25" customHeight="1">
      <c r="A132" s="1"/>
      <c r="B132" s="7"/>
      <c r="C132" s="7"/>
      <c r="D132" s="7"/>
      <c r="E132" s="350"/>
      <c r="F132" s="197"/>
      <c r="G132" s="197"/>
      <c r="H132" s="197"/>
      <c r="I132" s="198"/>
      <c r="J132" s="7"/>
      <c r="K132" s="7"/>
      <c r="L132" s="7"/>
      <c r="M132" s="351"/>
      <c r="N132" s="352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53"/>
      <c r="Y132" s="345" t="b">
        <f>IF(U18="✔",1)</f>
        <v>0</v>
      </c>
      <c r="Z132" s="346" t="b">
        <f>IF(U18="✔",1)</f>
        <v>0</v>
      </c>
      <c r="AA132" s="346" t="b">
        <f t="shared" si="14"/>
        <v>0</v>
      </c>
      <c r="AB132" s="354" t="b">
        <f t="shared" si="15"/>
        <v>0</v>
      </c>
      <c r="AC132" s="355" t="b">
        <f>IF(AND(M32="P",U32="1-Jan"),1)</f>
        <v>0</v>
      </c>
      <c r="AD132" s="349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ref="E133:E141" si="17">IF(F33="Mail Netz DG",1)</f>
        <v>0</v>
      </c>
      <c r="F133" s="341" t="b">
        <f t="shared" ref="F133:F141" si="18">IF(F33="Mail Legal ",1)</f>
        <v>0</v>
      </c>
      <c r="G133" s="341" t="b">
        <f t="shared" ref="G133:G141" si="19">IF(F33="Incident Report",1)</f>
        <v>0</v>
      </c>
      <c r="H133" s="341" t="b">
        <f t="shared" ref="H133:H141" si="20">IF(F33="Lost and Found",1)</f>
        <v>0</v>
      </c>
      <c r="I133" s="341" t="b">
        <f t="shared" ref="I133:I141" si="21">IF(F33="User Walk-in",1)</f>
        <v>0</v>
      </c>
      <c r="J133" s="7"/>
      <c r="K133" s="7"/>
      <c r="L133" s="7"/>
      <c r="M133" s="7"/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56"/>
      <c r="Y133" s="345" t="b">
        <f t="shared" ref="Y133:Y135" si="22">IF(U16="✔",1)</f>
        <v>0</v>
      </c>
      <c r="Z133" s="357"/>
      <c r="AA133" s="346" t="b">
        <f t="shared" si="14"/>
        <v>0</v>
      </c>
      <c r="AB133" s="347" t="b">
        <f t="shared" si="15"/>
        <v>0</v>
      </c>
      <c r="AC133" s="355" t="b">
        <f t="shared" ref="AC133:AC150" si="23">IF(AND(M33="P",U33="1.Jan"),1)</f>
        <v>0</v>
      </c>
      <c r="AD133" s="358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7"/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44" t="b">
        <f t="shared" ref="X134:X135" si="24">IF(Q19="✔",1)</f>
        <v>0</v>
      </c>
      <c r="Y134" s="345" t="b">
        <f t="shared" si="22"/>
        <v>0</v>
      </c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58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0" t="s">
        <v>107</v>
      </c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44" t="b">
        <f t="shared" si="24"/>
        <v>0</v>
      </c>
      <c r="Y135" s="345" t="b">
        <f t="shared" si="22"/>
        <v>0</v>
      </c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361">
        <v>44805.0</v>
      </c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ref="X136:X138" si="25">IF(Q16="✔",1)</f>
        <v>0</v>
      </c>
      <c r="Y136" s="363"/>
      <c r="Z136" s="359"/>
      <c r="AA136" s="346" t="b">
        <f t="shared" si="14"/>
        <v>0</v>
      </c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364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si="25"/>
        <v>0</v>
      </c>
      <c r="Y137" s="337"/>
      <c r="Z137" s="359"/>
      <c r="AA137" s="346" t="b">
        <f t="shared" si="14"/>
        <v>0</v>
      </c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5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4.25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62" t="b">
        <f t="shared" ref="X139:X140" si="26">IF(O19="✔",1)</f>
        <v>0</v>
      </c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4.25" customHeight="1">
      <c r="A140" s="1"/>
      <c r="B140" s="7"/>
      <c r="C140" s="7"/>
      <c r="D140" s="7"/>
      <c r="E140" s="341" t="b">
        <f t="shared" si="17"/>
        <v>0</v>
      </c>
      <c r="F140" s="341" t="b">
        <f t="shared" si="18"/>
        <v>0</v>
      </c>
      <c r="G140" s="341" t="b">
        <f t="shared" si="19"/>
        <v>0</v>
      </c>
      <c r="H140" s="341" t="b">
        <f t="shared" si="20"/>
        <v>0</v>
      </c>
      <c r="I140" s="341" t="b">
        <f t="shared" si="21"/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62" t="b">
        <f t="shared" si="26"/>
        <v>0</v>
      </c>
      <c r="Y140" s="337"/>
      <c r="Z140" s="359"/>
      <c r="AA140" s="365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5.0" customHeight="1">
      <c r="A141" s="1"/>
      <c r="B141" s="7"/>
      <c r="C141" s="7"/>
      <c r="D141" s="7"/>
      <c r="E141" s="341" t="b">
        <f t="shared" si="17"/>
        <v>0</v>
      </c>
      <c r="F141" s="341" t="b">
        <f t="shared" si="18"/>
        <v>0</v>
      </c>
      <c r="G141" s="341" t="b">
        <f t="shared" si="19"/>
        <v>0</v>
      </c>
      <c r="H141" s="341" t="b">
        <f t="shared" si="20"/>
        <v>0</v>
      </c>
      <c r="I141" s="341" t="b">
        <f t="shared" si="21"/>
        <v>0</v>
      </c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53"/>
      <c r="Y141" s="337"/>
      <c r="Z141" s="359"/>
      <c r="AA141" s="365"/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5.75" customHeight="1">
      <c r="A142" s="1"/>
      <c r="B142" s="7"/>
      <c r="C142" s="7"/>
      <c r="D142" s="7"/>
      <c r="E142" s="341" t="b">
        <f>IF(F82="Mail Netz DG",1)</f>
        <v>0</v>
      </c>
      <c r="F142" s="341" t="b">
        <f>IF(F82="Mail Legal ",1)</f>
        <v>0</v>
      </c>
      <c r="G142" s="341" t="b">
        <f>IF(F82="Incident Report",1)</f>
        <v>0</v>
      </c>
      <c r="H142" s="341" t="b">
        <f>IF(F82="Lost and Found",1)</f>
        <v>0</v>
      </c>
      <c r="I142" s="341" t="b">
        <f>IF(F82="User Walk-in",1)</f>
        <v>0</v>
      </c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0"/>
      <c r="Y142" s="197"/>
      <c r="Z142" s="366"/>
      <c r="AA142" s="367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41"/>
      <c r="F143" s="341"/>
      <c r="G143" s="341"/>
      <c r="H143" s="341"/>
      <c r="I143" s="341"/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68">
        <f t="shared" ref="X143:AA143" si="27">SUM(X131:X142)</f>
        <v>0</v>
      </c>
      <c r="Y143" s="369">
        <f t="shared" si="27"/>
        <v>0</v>
      </c>
      <c r="Z143" s="370">
        <f t="shared" si="27"/>
        <v>0</v>
      </c>
      <c r="AA143" s="370">
        <f t="shared" si="27"/>
        <v>0</v>
      </c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41"/>
      <c r="F144" s="341"/>
      <c r="G144" s="341"/>
      <c r="H144" s="341"/>
      <c r="I144" s="341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356"/>
      <c r="Y144" s="371"/>
      <c r="Z144" s="372"/>
      <c r="AA144" s="372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373">
        <f t="shared" ref="E145:I145" si="28">SUM(E133:E144)</f>
        <v>0</v>
      </c>
      <c r="F145" s="374">
        <f t="shared" si="28"/>
        <v>0</v>
      </c>
      <c r="G145" s="375">
        <f t="shared" si="28"/>
        <v>0</v>
      </c>
      <c r="H145" s="376">
        <f t="shared" si="28"/>
        <v>0</v>
      </c>
      <c r="I145" s="376">
        <f t="shared" si="28"/>
        <v>0</v>
      </c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377">
        <f>SUM(X143:AA144)</f>
        <v>0</v>
      </c>
      <c r="Y145" s="378"/>
      <c r="Z145" s="378"/>
      <c r="AA145" s="379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380">
        <f>SUM(E145:F145)</f>
        <v>0</v>
      </c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si="8"/>
        <v>0</v>
      </c>
      <c r="Q146" s="342" t="b">
        <f t="shared" si="9"/>
        <v>0</v>
      </c>
      <c r="R146" s="342" t="b">
        <f t="shared" si="10"/>
        <v>0</v>
      </c>
      <c r="S146" s="7"/>
      <c r="T146" s="341" t="b">
        <f t="shared" si="11"/>
        <v>0</v>
      </c>
      <c r="U146" s="341" t="b">
        <f t="shared" si="12"/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8"/>
        <v>0</v>
      </c>
      <c r="Q147" s="342" t="b">
        <f t="shared" si="9"/>
        <v>0</v>
      </c>
      <c r="R147" s="342" t="b">
        <f t="shared" si="10"/>
        <v>0</v>
      </c>
      <c r="S147" s="7"/>
      <c r="T147" s="341" t="b">
        <f t="shared" si="11"/>
        <v>0</v>
      </c>
      <c r="U147" s="341" t="b">
        <f t="shared" si="12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ref="P148:P150" si="29">IF(M49="E(Con)",1)</f>
        <v>0</v>
      </c>
      <c r="Q148" s="342" t="b">
        <f t="shared" ref="Q148:Q150" si="30">IF(M49="P",1)</f>
        <v>0</v>
      </c>
      <c r="R148" s="342" t="b">
        <f t="shared" ref="R148:R150" si="31">IF(M49="E(FTE)",1)</f>
        <v>0</v>
      </c>
      <c r="S148" s="7"/>
      <c r="T148" s="341" t="b">
        <f t="shared" ref="T148:T150" si="32">IF(AND(V49="✔",M49="E(Con)"),1)</f>
        <v>0</v>
      </c>
      <c r="U148" s="341" t="b">
        <f t="shared" ref="U148:U150" si="33">IF(AND(V49="✔",M49="P"),1)</f>
        <v>0</v>
      </c>
      <c r="V148" s="343" t="b">
        <f t="shared" si="13"/>
        <v>0</v>
      </c>
      <c r="W148" s="7"/>
      <c r="X148" s="7"/>
      <c r="Y148" s="7"/>
      <c r="Z148" s="7"/>
      <c r="AA148" s="1"/>
      <c r="AB148" s="347" t="b">
        <f t="shared" si="15"/>
        <v>0</v>
      </c>
      <c r="AC148" s="355" t="b">
        <f t="shared" si="23"/>
        <v>0</v>
      </c>
      <c r="AD148" s="349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41" t="b">
        <f t="shared" si="29"/>
        <v>0</v>
      </c>
      <c r="Q149" s="342" t="b">
        <f t="shared" si="30"/>
        <v>0</v>
      </c>
      <c r="R149" s="342" t="b">
        <f t="shared" si="31"/>
        <v>0</v>
      </c>
      <c r="S149" s="7"/>
      <c r="T149" s="341" t="b">
        <f t="shared" si="32"/>
        <v>0</v>
      </c>
      <c r="U149" s="341" t="b">
        <f t="shared" si="33"/>
        <v>0</v>
      </c>
      <c r="V149" s="343" t="b">
        <f t="shared" si="13"/>
        <v>0</v>
      </c>
      <c r="W149" s="7"/>
      <c r="X149" s="7"/>
      <c r="Y149" s="7"/>
      <c r="Z149" s="7"/>
      <c r="AA149" s="1"/>
      <c r="AB149" s="347" t="b">
        <f t="shared" si="15"/>
        <v>0</v>
      </c>
      <c r="AC149" s="355" t="b">
        <f t="shared" si="23"/>
        <v>0</v>
      </c>
      <c r="AD149" s="349" t="b">
        <f t="shared" si="1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41" t="b">
        <f t="shared" si="29"/>
        <v>0</v>
      </c>
      <c r="Q150" s="342" t="b">
        <f t="shared" si="30"/>
        <v>0</v>
      </c>
      <c r="R150" s="342" t="b">
        <f t="shared" si="31"/>
        <v>0</v>
      </c>
      <c r="S150" s="7"/>
      <c r="T150" s="341" t="b">
        <f t="shared" si="32"/>
        <v>0</v>
      </c>
      <c r="U150" s="341" t="b">
        <f t="shared" si="33"/>
        <v>0</v>
      </c>
      <c r="V150" s="343" t="b">
        <f t="shared" si="13"/>
        <v>0</v>
      </c>
      <c r="W150" s="7"/>
      <c r="X150" s="7"/>
      <c r="Y150" s="7"/>
      <c r="Z150" s="7"/>
      <c r="AA150" s="1"/>
      <c r="AB150" s="381" t="b">
        <f t="shared" si="15"/>
        <v>0</v>
      </c>
      <c r="AC150" s="382" t="b">
        <f t="shared" si="23"/>
        <v>0</v>
      </c>
      <c r="AD150" s="383" t="b">
        <f t="shared" si="16"/>
        <v>0</v>
      </c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84">
        <f t="shared" ref="P151:R151" si="34">SUM(P131:P150)</f>
        <v>0</v>
      </c>
      <c r="Q151" s="385">
        <f t="shared" si="34"/>
        <v>0</v>
      </c>
      <c r="R151" s="385">
        <f t="shared" si="34"/>
        <v>0</v>
      </c>
      <c r="S151" s="7"/>
      <c r="T151" s="384">
        <f t="shared" ref="T151:U151" si="35">SUM(T131:T150)</f>
        <v>0</v>
      </c>
      <c r="U151" s="385">
        <f t="shared" si="35"/>
        <v>0</v>
      </c>
      <c r="V151" s="385">
        <f>SUM(V132:V150)</f>
        <v>0</v>
      </c>
      <c r="W151" s="7"/>
      <c r="X151" s="7"/>
      <c r="Y151" s="7"/>
      <c r="Z151" s="7"/>
      <c r="AA151" s="1"/>
      <c r="AB151" s="386">
        <f t="shared" ref="AB151:AD151" si="36">SUM(AB131:AB150)</f>
        <v>0</v>
      </c>
      <c r="AC151" s="387">
        <f t="shared" si="36"/>
        <v>0</v>
      </c>
      <c r="AD151" s="388">
        <f t="shared" si="36"/>
        <v>0</v>
      </c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389">
        <f>N129-P151</f>
        <v>6</v>
      </c>
      <c r="Q152" s="390">
        <f>N130-Q151</f>
        <v>5</v>
      </c>
      <c r="R152" s="390">
        <f>N131-R151</f>
        <v>10</v>
      </c>
      <c r="S152" s="7"/>
      <c r="T152" s="389"/>
      <c r="U152" s="390"/>
      <c r="V152" s="390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391">
        <f t="shared" ref="P153:R153" si="37">P152+T151</f>
        <v>6</v>
      </c>
      <c r="Q153" s="391">
        <f t="shared" si="37"/>
        <v>5</v>
      </c>
      <c r="R153" s="391">
        <f t="shared" si="37"/>
        <v>10</v>
      </c>
      <c r="S153" s="7"/>
      <c r="T153" s="7"/>
      <c r="U153" s="7"/>
      <c r="V153" s="7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7"/>
      <c r="K155" s="7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392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7"/>
      <c r="K156" s="7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3" t="s">
        <v>108</v>
      </c>
      <c r="K157" s="394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109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7"/>
      <c r="I159" s="7"/>
      <c r="J159" s="395" t="s">
        <v>110</v>
      </c>
      <c r="K159" s="396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7"/>
      <c r="I160" s="7"/>
      <c r="J160" s="395" t="s">
        <v>103</v>
      </c>
      <c r="K160" s="396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7" t="s">
        <v>111</v>
      </c>
      <c r="I161" s="394"/>
      <c r="J161" s="395" t="s">
        <v>104</v>
      </c>
      <c r="K161" s="396"/>
      <c r="L161" s="7"/>
      <c r="M161" s="7"/>
      <c r="N161" s="398" t="s">
        <v>112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113</v>
      </c>
      <c r="I162" s="396"/>
      <c r="J162" s="400"/>
      <c r="K162" s="401"/>
      <c r="L162" s="7"/>
      <c r="M162" s="7"/>
      <c r="N162" s="402" t="s">
        <v>114</v>
      </c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115</v>
      </c>
      <c r="I163" s="396"/>
      <c r="J163" s="7"/>
      <c r="K163" s="7"/>
      <c r="L163" s="7"/>
      <c r="M163" s="7"/>
      <c r="N163" s="402" t="s">
        <v>116</v>
      </c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117</v>
      </c>
      <c r="I164" s="396"/>
      <c r="J164" s="7"/>
      <c r="K164" s="7"/>
      <c r="L164" s="7"/>
      <c r="M164" s="7"/>
      <c r="N164" s="403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118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399" t="s">
        <v>119</v>
      </c>
      <c r="I166" s="396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399" t="s">
        <v>120</v>
      </c>
      <c r="I167" s="396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404"/>
      <c r="I168" s="401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5" t="s">
        <v>121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406" t="s">
        <v>122</v>
      </c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7"/>
      <c r="C173" s="407" t="s">
        <v>123</v>
      </c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7"/>
      <c r="S174" s="7"/>
      <c r="T174" s="7"/>
      <c r="U174" s="7"/>
      <c r="V174" s="7"/>
      <c r="W174" s="7"/>
      <c r="X174" s="7"/>
      <c r="Y174" s="7"/>
      <c r="Z174" s="7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B355" s="1"/>
      <c r="C355" s="1"/>
      <c r="D355" s="1"/>
      <c r="E355" s="1"/>
      <c r="F355" s="1"/>
      <c r="G355" s="1"/>
      <c r="H355" s="1"/>
      <c r="I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B356" s="1"/>
      <c r="C356" s="1"/>
      <c r="D356" s="1"/>
      <c r="E356" s="1"/>
      <c r="F356" s="1"/>
      <c r="G356" s="1"/>
      <c r="H356" s="1"/>
      <c r="I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L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L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4.25" customHeight="1">
      <c r="A370" s="1"/>
      <c r="W370" s="1"/>
      <c r="X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7"/>
      <c r="AR370" s="1"/>
      <c r="AS370" s="1"/>
      <c r="AT370" s="1"/>
    </row>
    <row r="371" ht="14.25" customHeight="1">
      <c r="A371" s="1"/>
      <c r="W371" s="1"/>
      <c r="X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7"/>
      <c r="AR371" s="1"/>
      <c r="AS371" s="1"/>
      <c r="AT371" s="1"/>
    </row>
    <row r="372" ht="15.75" customHeight="1">
      <c r="W372" s="1"/>
      <c r="X372" s="1"/>
      <c r="AQ372" s="7"/>
    </row>
    <row r="373" ht="15.75" customHeight="1">
      <c r="X373" s="1"/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  <row r="1000" ht="15.75" customHeight="1">
      <c r="AQ1000" s="7"/>
    </row>
    <row r="1001" ht="15.75" customHeight="1">
      <c r="AQ1001" s="7"/>
    </row>
  </sheetData>
  <mergeCells count="404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9:I129"/>
    <mergeCell ref="E130:E132"/>
    <mergeCell ref="F130:F132"/>
    <mergeCell ref="G130:G132"/>
    <mergeCell ref="H130:H132"/>
    <mergeCell ref="I130:I132"/>
    <mergeCell ref="AB128:AD129"/>
    <mergeCell ref="P129:R129"/>
    <mergeCell ref="T129:V129"/>
    <mergeCell ref="X129:X130"/>
    <mergeCell ref="Y129:Y130"/>
    <mergeCell ref="AA129:AA130"/>
    <mergeCell ref="X132:X133"/>
    <mergeCell ref="AA143:AA144"/>
    <mergeCell ref="X145:AA145"/>
    <mergeCell ref="Z129:Z130"/>
    <mergeCell ref="Z133:Z142"/>
    <mergeCell ref="Y136:Y142"/>
    <mergeCell ref="X141:X142"/>
    <mergeCell ref="X143:X144"/>
    <mergeCell ref="Y143:Y144"/>
    <mergeCell ref="Z143:Z144"/>
    <mergeCell ref="B63:E63"/>
    <mergeCell ref="F63:I63"/>
    <mergeCell ref="J63:K63"/>
    <mergeCell ref="L63:M63"/>
    <mergeCell ref="N63:O63"/>
    <mergeCell ref="P63:Q63"/>
    <mergeCell ref="R63:S63"/>
    <mergeCell ref="AA70:AB70"/>
    <mergeCell ref="AC70:AF70"/>
    <mergeCell ref="AG70:AJ70"/>
    <mergeCell ref="AA71:AB71"/>
    <mergeCell ref="AC71:AF71"/>
    <mergeCell ref="AG71:AJ71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6:E66"/>
    <mergeCell ref="F66:I66"/>
    <mergeCell ref="J66:K66"/>
    <mergeCell ref="L66:M66"/>
    <mergeCell ref="N66:O66"/>
    <mergeCell ref="P66:Q66"/>
    <mergeCell ref="R66:S66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howErrorMessage="1" sqref="AG35:AG48">
      <formula1>$C$171:$C$173</formula1>
    </dataValidation>
    <dataValidation type="list" allowBlank="1" sqref="F56:F66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51 L56:L66 P56:P66">
      <formula1>OR(NOT(ISERROR(DATEVALUE(L38))), AND(ISNUMBER(L38), LEFT(CELL("format", L38))="D"))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F33:F41 AC70:AC71">
      <formula1>$J$157:$J$161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58"/>
    </row>
    <row r="2" ht="14.25" customHeight="1"/>
    <row r="3" ht="14.25" customHeight="1"/>
    <row r="4" ht="14.25" customHeight="1"/>
    <row r="5" ht="14.25" customHeight="1"/>
    <row r="6" ht="19.5" customHeight="1">
      <c r="B6" s="465" t="s">
        <v>8</v>
      </c>
      <c r="C6" s="466" t="s">
        <v>9</v>
      </c>
      <c r="D6" s="466" t="s">
        <v>10</v>
      </c>
      <c r="E6" s="466" t="s">
        <v>11</v>
      </c>
      <c r="F6" s="466" t="s">
        <v>12</v>
      </c>
      <c r="G6" s="466" t="s">
        <v>13</v>
      </c>
      <c r="H6" s="467" t="s">
        <v>14</v>
      </c>
      <c r="I6" s="468" t="s">
        <v>15</v>
      </c>
      <c r="J6" s="469"/>
      <c r="K6" s="469"/>
    </row>
    <row r="7" ht="19.5" customHeight="1">
      <c r="B7" s="470">
        <f>SUM('5th'!O11,'6th'!O11,'7th'!O11,'8th'!O11,'9th'!O11,'10th'!O11,'11th'!O11)+B21</f>
        <v>0</v>
      </c>
      <c r="C7" s="470">
        <f>SUM('5th'!P11,'6th'!P11,'7th'!P11,'8th'!P11,'9th'!P11,'10th'!P11,'11th'!P11)+C21</f>
        <v>0</v>
      </c>
      <c r="D7" s="470">
        <f>SUM('5th'!Q11,'6th'!Q11,'7th'!Q11,'8th'!Q11,'9th'!Q11,'10th'!Q11,'11th'!Q11)+D21</f>
        <v>0</v>
      </c>
      <c r="E7" s="470">
        <f>SUM('5th'!R11,'6th'!R11,'7th'!R11,'8th'!R11,'9th'!R11,'10th'!R11,'11th'!R11)+E21</f>
        <v>0</v>
      </c>
      <c r="F7" s="470">
        <f>SUM('5th'!S11,'6th'!S11,'7th'!S11,'8th'!S11,'9th'!S11,'10th'!S11,'11th'!S11)+F21</f>
        <v>0</v>
      </c>
      <c r="G7" s="470">
        <f>SUM('5th'!T11,'6th'!T11,'7th'!T11,'8th'!T11,'9th'!T11,'10th'!T11,'11th'!T11)+G21</f>
        <v>0</v>
      </c>
      <c r="H7" s="470">
        <f>SUM('5th'!U11,'6th'!U11,'7th'!U11,'8th'!U11,'9th'!U11,'10th'!U11,'11th'!U11)+H21</f>
        <v>0</v>
      </c>
      <c r="I7" s="470">
        <f>SUM('5th'!V11,'6th'!V11,'7th'!V11,'8th'!V11,'9th'!V11,'10th'!V11,'11th'!V11)+I21</f>
        <v>0</v>
      </c>
      <c r="J7" s="469"/>
      <c r="K7" s="469"/>
    </row>
    <row r="8" ht="19.5" customHeight="1">
      <c r="B8" s="471"/>
      <c r="C8" s="471"/>
      <c r="D8" s="471"/>
      <c r="E8" s="471"/>
      <c r="F8" s="471"/>
      <c r="G8" s="471"/>
      <c r="H8" s="471"/>
      <c r="I8" s="471"/>
      <c r="J8" s="471"/>
      <c r="K8" s="471"/>
    </row>
    <row r="9" ht="19.5" customHeight="1">
      <c r="B9" s="472" t="s">
        <v>41</v>
      </c>
      <c r="C9" s="473" t="s">
        <v>42</v>
      </c>
      <c r="D9" s="473" t="s">
        <v>43</v>
      </c>
      <c r="E9" s="473" t="s">
        <v>44</v>
      </c>
      <c r="F9" s="473" t="s">
        <v>45</v>
      </c>
      <c r="G9" s="473" t="s">
        <v>4</v>
      </c>
      <c r="H9" s="474" t="s">
        <v>46</v>
      </c>
      <c r="I9" s="475" t="s">
        <v>68</v>
      </c>
      <c r="J9" s="475" t="s">
        <v>132</v>
      </c>
      <c r="K9" s="476" t="s">
        <v>49</v>
      </c>
    </row>
    <row r="10" ht="19.5" customHeight="1">
      <c r="B10" s="477">
        <f>SUM('5th'!M23,'6th'!M23,'7th'!M23,'8th'!M23,'9th'!M23,'10th'!M23,'11th'!M23)+B24</f>
        <v>0</v>
      </c>
      <c r="C10" s="477">
        <f>SUM('5th'!N23,'6th'!N23,'7th'!N23,'8th'!N23,'9th'!N23,'10th'!N23,'11th'!N23)+C24</f>
        <v>0</v>
      </c>
      <c r="D10" s="477">
        <f>SUM('5th'!O23,'6th'!O23,'7th'!O23,'8th'!O23,'9th'!O23,'10th'!O23,'11th'!O23)+D24</f>
        <v>0</v>
      </c>
      <c r="E10" s="477">
        <f>SUM('5th'!P23,'6th'!P23,'7th'!P23,'8th'!P23,'9th'!P23,'10th'!P23,'11th'!P23)+E24</f>
        <v>0</v>
      </c>
      <c r="F10" s="477">
        <f>SUM('5th'!Q23,'6th'!Q23,'7th'!Q23,'8th'!Q23,'9th'!Q23,'10th'!Q23,'11th'!Q23)+F24</f>
        <v>0</v>
      </c>
      <c r="G10" s="477">
        <f>SUM('5th'!R23,'6th'!R23,'7th'!R23,'8th'!R23,'9th'!R23,'10th'!R23,'11th'!R23)+G24</f>
        <v>0</v>
      </c>
      <c r="H10" s="477">
        <f>SUM('5th'!S23,'6th'!S23,'7th'!S23,'8th'!S23,'9th'!S23,'10th'!S23,'11th'!S23)+H24</f>
        <v>0</v>
      </c>
      <c r="I10" s="477">
        <f>SUM('5th'!T23,'6th'!T23,'7th'!T23,'8th'!T23,'9th'!T23,'10th'!T23,'11th'!T23)+I24</f>
        <v>0</v>
      </c>
      <c r="J10" s="477">
        <f>SUM('5th'!U23,'6th'!U23,'7th'!U23,'8th'!U23,'9th'!U23,'10th'!U23,'11th'!U23)+J24</f>
        <v>0</v>
      </c>
      <c r="K10" s="477">
        <f>SUM('5th'!V23,'6th'!V23,'7th'!V23,'8th'!V23,'9th'!V23,'10th'!V23,'11th'!V23)+K24</f>
        <v>0</v>
      </c>
    </row>
    <row r="11" ht="19.5" customHeight="1">
      <c r="B11" s="471"/>
      <c r="C11" s="471"/>
      <c r="D11" s="471"/>
      <c r="E11" s="471"/>
      <c r="F11" s="471"/>
      <c r="G11" s="471"/>
      <c r="H11" s="471"/>
      <c r="I11" s="471"/>
      <c r="J11" s="471"/>
      <c r="K11" s="469"/>
    </row>
    <row r="12" ht="19.5" customHeight="1">
      <c r="B12" s="478" t="s">
        <v>50</v>
      </c>
      <c r="C12" s="54"/>
      <c r="D12" s="479" t="s">
        <v>51</v>
      </c>
      <c r="E12" s="54"/>
      <c r="F12" s="479" t="s">
        <v>52</v>
      </c>
      <c r="G12" s="54"/>
      <c r="H12" s="479" t="s">
        <v>133</v>
      </c>
      <c r="I12" s="53"/>
      <c r="J12" s="54"/>
      <c r="K12" s="469"/>
    </row>
    <row r="13" ht="19.5" customHeight="1">
      <c r="B13" s="480" t="s">
        <v>12</v>
      </c>
      <c r="C13" s="481" t="s">
        <v>55</v>
      </c>
      <c r="D13" s="482" t="s">
        <v>56</v>
      </c>
      <c r="E13" s="483" t="s">
        <v>57</v>
      </c>
      <c r="F13" s="484" t="s">
        <v>58</v>
      </c>
      <c r="G13" s="485" t="s">
        <v>59</v>
      </c>
      <c r="H13" s="486" t="s">
        <v>60</v>
      </c>
      <c r="I13" s="486" t="s">
        <v>134</v>
      </c>
      <c r="J13" s="487" t="s">
        <v>62</v>
      </c>
      <c r="K13" s="469"/>
    </row>
    <row r="14" ht="19.5" customHeight="1">
      <c r="B14" s="477">
        <f>SUM('5th'!M26,'6th'!M26,'7th'!M26,'8th'!M27,'9th'!M27,'10th'!M27,'11th'!M27)+B28</f>
        <v>0</v>
      </c>
      <c r="C14" s="477">
        <f>SUM('5th'!N26,'6th'!N26,'7th'!N26,'8th'!N27,'9th'!N27,'10th'!N27,'11th'!N27)+C28</f>
        <v>0</v>
      </c>
      <c r="D14" s="477">
        <f>SUM('5th'!O26,'6th'!O26,'7th'!O26,'8th'!O27,'9th'!O27,'10th'!O27,'11th'!O27)+D28</f>
        <v>0</v>
      </c>
      <c r="E14" s="477">
        <f>SUM('5th'!P26,'6th'!P26,'7th'!P26,'8th'!P27,'9th'!P27,'10th'!P27,'11th'!P27)+E28</f>
        <v>0</v>
      </c>
      <c r="F14" s="477">
        <f>SUM('5th'!Q26,'6th'!Q26,'7th'!Q26,'8th'!Q27,'9th'!Q27,'10th'!Q27,'11th'!Q27)+F28</f>
        <v>0</v>
      </c>
      <c r="G14" s="477">
        <f>SUM('5th'!R26,'6th'!R26,'7th'!R26,'8th'!R27,'9th'!R27,'10th'!R27,'11th'!R27)+G28</f>
        <v>0</v>
      </c>
      <c r="H14" s="477">
        <f>SUM('5th'!S26,'6th'!S26,'7th'!S26,'8th'!S27,'9th'!S27,'10th'!S27,'11th'!S27)+H28</f>
        <v>0</v>
      </c>
      <c r="I14" s="477">
        <f>SUM('5th'!T26,'6th'!T26,'7th'!T26,'8th'!T27,'9th'!T27,'10th'!T27,'11th'!T27)+I28</f>
        <v>0</v>
      </c>
      <c r="J14" s="477">
        <f>SUM('5th'!U26,'6th'!U26,'7th'!U26,'8th'!U27,'9th'!U27,'10th'!U27,'11th'!U27)+J28</f>
        <v>0</v>
      </c>
      <c r="K14" s="469"/>
    </row>
    <row r="15" ht="19.5" customHeight="1">
      <c r="B15" s="540"/>
      <c r="C15" s="540"/>
      <c r="D15" s="540"/>
      <c r="E15" s="540"/>
      <c r="F15" s="540"/>
      <c r="G15" s="540"/>
      <c r="H15" s="540"/>
      <c r="I15" s="540"/>
      <c r="J15" s="540"/>
      <c r="K15" s="540"/>
    </row>
    <row r="16" ht="19.5" customHeight="1">
      <c r="D16" s="540"/>
      <c r="E16" s="540"/>
      <c r="F16" s="540"/>
      <c r="G16" s="540"/>
      <c r="H16" s="540"/>
      <c r="I16" s="540"/>
      <c r="J16" s="540"/>
      <c r="K16" s="540"/>
    </row>
    <row r="17" ht="19.5" customHeight="1">
      <c r="D17" s="540"/>
      <c r="E17" s="540"/>
      <c r="F17" s="540"/>
      <c r="G17" s="540"/>
      <c r="H17" s="540"/>
      <c r="I17" s="540"/>
      <c r="J17" s="540"/>
      <c r="K17" s="540"/>
    </row>
    <row r="18" ht="19.5" customHeight="1">
      <c r="D18" s="540"/>
      <c r="E18" s="540"/>
      <c r="F18" s="540"/>
      <c r="G18" s="540"/>
      <c r="H18" s="540"/>
      <c r="I18" s="540"/>
      <c r="J18" s="540"/>
      <c r="K18" s="54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45058.0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/>
      <c r="C7" s="33"/>
      <c r="D7" s="307"/>
      <c r="E7" s="35"/>
      <c r="F7" s="35"/>
      <c r="G7" s="35"/>
      <c r="H7" s="35"/>
      <c r="I7" s="35"/>
      <c r="J7" s="35"/>
      <c r="K7" s="67"/>
      <c r="L7" s="16"/>
      <c r="M7" s="55" t="s">
        <v>20</v>
      </c>
      <c r="N7" s="33"/>
      <c r="O7" s="56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408"/>
      <c r="C9" s="33"/>
      <c r="D9" s="43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152</v>
      </c>
      <c r="U22" s="143" t="s">
        <v>153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152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177"/>
      <c r="P26" s="176"/>
      <c r="Q26" s="415"/>
      <c r="R26" s="416"/>
      <c r="S26" s="180"/>
      <c r="T26" s="181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541" t="s">
        <v>150</v>
      </c>
      <c r="D28" s="126"/>
      <c r="E28" s="82"/>
      <c r="F28" s="535" t="s">
        <v>154</v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417"/>
      <c r="C33" s="147"/>
      <c r="D33" s="147"/>
      <c r="E33" s="38"/>
      <c r="F33" s="418"/>
      <c r="G33" s="147"/>
      <c r="H33" s="147"/>
      <c r="I33" s="38"/>
      <c r="J33" s="4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408"/>
      <c r="C34" s="35"/>
      <c r="D34" s="35"/>
      <c r="E34" s="33"/>
      <c r="F34" s="307"/>
      <c r="G34" s="35"/>
      <c r="H34" s="35"/>
      <c r="I34" s="33"/>
      <c r="J34" s="307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408"/>
      <c r="C35" s="35"/>
      <c r="D35" s="35"/>
      <c r="E35" s="33"/>
      <c r="F35" s="307"/>
      <c r="G35" s="35"/>
      <c r="H35" s="35"/>
      <c r="I35" s="33"/>
      <c r="J35" s="307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518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257"/>
      <c r="O36" s="254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440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307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456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456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07"/>
      <c r="C65" s="35"/>
      <c r="D65" s="35"/>
      <c r="E65" s="33"/>
      <c r="F65" s="64"/>
      <c r="G65" s="53"/>
      <c r="H65" s="53"/>
      <c r="I65" s="63"/>
      <c r="J65" s="307"/>
      <c r="K65" s="33"/>
      <c r="L65" s="308"/>
      <c r="M65" s="33"/>
      <c r="N65" s="309"/>
      <c r="O65" s="33"/>
      <c r="P65" s="456"/>
      <c r="Q65" s="33"/>
      <c r="R65" s="309"/>
      <c r="S65" s="33"/>
      <c r="T65" s="307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307"/>
      <c r="C66" s="35"/>
      <c r="D66" s="35"/>
      <c r="E66" s="33"/>
      <c r="F66" s="64"/>
      <c r="G66" s="53"/>
      <c r="H66" s="53"/>
      <c r="I66" s="63"/>
      <c r="J66" s="307"/>
      <c r="K66" s="33"/>
      <c r="L66" s="308"/>
      <c r="M66" s="33"/>
      <c r="N66" s="309"/>
      <c r="O66" s="33"/>
      <c r="P66" s="456"/>
      <c r="Q66" s="33"/>
      <c r="R66" s="309"/>
      <c r="S66" s="33"/>
      <c r="T66" s="307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7"/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7"/>
      <c r="C68" s="7"/>
      <c r="D68" s="7"/>
      <c r="E68" s="7"/>
      <c r="F68" s="7"/>
      <c r="G68" s="7"/>
      <c r="H68" s="7"/>
      <c r="I68" s="7"/>
      <c r="J68" s="7"/>
      <c r="K68" s="7"/>
      <c r="L68" s="7"/>
      <c r="M68" s="7"/>
      <c r="N68" s="7"/>
      <c r="O68" s="7"/>
      <c r="P68" s="7"/>
      <c r="Q68" s="7"/>
      <c r="R68" s="7"/>
      <c r="S68" s="7"/>
      <c r="T68" s="7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7"/>
      <c r="C69" s="7"/>
      <c r="D69" s="7"/>
      <c r="E69" s="7"/>
      <c r="F69" s="7"/>
      <c r="G69" s="7"/>
      <c r="H69" s="7"/>
      <c r="I69" s="7"/>
      <c r="J69" s="7"/>
      <c r="K69" s="7"/>
      <c r="L69" s="7"/>
      <c r="M69" s="7"/>
      <c r="N69" s="7"/>
      <c r="O69" s="7"/>
      <c r="P69" s="7"/>
      <c r="Q69" s="7"/>
      <c r="R69" s="7"/>
      <c r="S69" s="7"/>
      <c r="T69" s="7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04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63:E63"/>
    <mergeCell ref="F63:I63"/>
    <mergeCell ref="J63:K63"/>
    <mergeCell ref="L63:M63"/>
    <mergeCell ref="N63:O63"/>
    <mergeCell ref="P63:Q63"/>
    <mergeCell ref="R63:S63"/>
    <mergeCell ref="AA68:AB68"/>
    <mergeCell ref="AC68:AF68"/>
    <mergeCell ref="AG68:AJ68"/>
    <mergeCell ref="AA69:AB69"/>
    <mergeCell ref="AC69:AF69"/>
    <mergeCell ref="AG69:AJ69"/>
    <mergeCell ref="B64:E64"/>
    <mergeCell ref="F64:I64"/>
    <mergeCell ref="J64:K64"/>
    <mergeCell ref="L64:M64"/>
    <mergeCell ref="N64:O64"/>
    <mergeCell ref="P64:Q64"/>
    <mergeCell ref="R64:S64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66:E66"/>
    <mergeCell ref="F66:I66"/>
    <mergeCell ref="J66:K66"/>
    <mergeCell ref="L66:M66"/>
    <mergeCell ref="N66:O66"/>
    <mergeCell ref="P66:Q66"/>
    <mergeCell ref="R66:S66"/>
    <mergeCell ref="B65:E65"/>
    <mergeCell ref="F65:I65"/>
    <mergeCell ref="J65:K65"/>
    <mergeCell ref="L65:M65"/>
    <mergeCell ref="N65:O65"/>
    <mergeCell ref="P65:Q65"/>
    <mergeCell ref="R65:S65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66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51 L56:L66 P56:P66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45059.0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532"/>
      <c r="C7" s="33"/>
      <c r="D7" s="307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8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408"/>
      <c r="C8" s="33"/>
      <c r="D8" s="307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69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408"/>
      <c r="C9" s="33"/>
      <c r="D9" s="43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408"/>
      <c r="C10" s="33"/>
      <c r="D10" s="307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72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72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72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06"/>
      <c r="U16" s="107" t="str">
        <f>IF(ISTEXT(V16),"✔" , "✘")</f>
        <v>✘</v>
      </c>
      <c r="V16" s="108"/>
      <c r="W16" s="31"/>
      <c r="X16" s="61">
        <v>10.0</v>
      </c>
      <c r="Y16" s="72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509" t="str">
        <f t="shared" si="3"/>
        <v>✘</v>
      </c>
      <c r="T17" s="113"/>
      <c r="U17" s="114" t="s">
        <v>34</v>
      </c>
      <c r="V17" s="94"/>
      <c r="W17" s="115"/>
      <c r="X17" s="61">
        <v>11.0</v>
      </c>
      <c r="Y17" s="72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123"/>
      <c r="W18" s="31"/>
      <c r="X18" s="61">
        <v>12.0</v>
      </c>
      <c r="Y18" s="72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72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72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72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155</v>
      </c>
      <c r="U22" s="143" t="s">
        <v>156</v>
      </c>
      <c r="V22" s="144" t="s">
        <v>49</v>
      </c>
      <c r="W22" s="31"/>
      <c r="X22" s="61">
        <v>16.0</v>
      </c>
      <c r="Y22" s="72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152"/>
      <c r="W23" s="31"/>
      <c r="X23" s="61">
        <v>17.0</v>
      </c>
      <c r="Y23" s="72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72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72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176"/>
      <c r="O26" s="414"/>
      <c r="P26" s="455"/>
      <c r="Q26" s="415"/>
      <c r="R26" s="416"/>
      <c r="S26" s="180"/>
      <c r="T26" s="181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417"/>
      <c r="C33" s="147"/>
      <c r="D33" s="147"/>
      <c r="E33" s="38"/>
      <c r="F33" s="418"/>
      <c r="G33" s="147"/>
      <c r="H33" s="147"/>
      <c r="I33" s="38"/>
      <c r="J33" s="4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408"/>
      <c r="C34" s="35"/>
      <c r="D34" s="35"/>
      <c r="E34" s="33"/>
      <c r="F34" s="307"/>
      <c r="G34" s="35"/>
      <c r="H34" s="35"/>
      <c r="I34" s="33"/>
      <c r="J34" s="307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222"/>
      <c r="P35" s="53"/>
      <c r="Q35" s="53"/>
      <c r="R35" s="53"/>
      <c r="S35" s="53"/>
      <c r="T35" s="6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257"/>
      <c r="O36" s="254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254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440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56"/>
      <c r="N42" s="439"/>
      <c r="O42" s="440"/>
      <c r="P42" s="35"/>
      <c r="Q42" s="35"/>
      <c r="R42" s="35"/>
      <c r="S42" s="35"/>
      <c r="T42" s="33"/>
      <c r="U42" s="272"/>
      <c r="V42" s="441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56"/>
      <c r="N43" s="439"/>
      <c r="O43" s="440"/>
      <c r="P43" s="35"/>
      <c r="Q43" s="35"/>
      <c r="R43" s="35"/>
      <c r="S43" s="35"/>
      <c r="T43" s="33"/>
      <c r="U43" s="272"/>
      <c r="V43" s="441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442"/>
      <c r="C45" s="53"/>
      <c r="D45" s="63"/>
      <c r="E45" s="522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444"/>
      <c r="C46" s="35"/>
      <c r="D46" s="33"/>
      <c r="E46" s="288"/>
      <c r="F46" s="33"/>
      <c r="G46" s="450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444"/>
      <c r="C47" s="35"/>
      <c r="D47" s="33"/>
      <c r="E47" s="288"/>
      <c r="F47" s="33"/>
      <c r="G47" s="450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446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446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446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542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456"/>
      <c r="Q56" s="33"/>
      <c r="R56" s="309"/>
      <c r="S56" s="33"/>
      <c r="T56" s="307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307"/>
      <c r="K57" s="33"/>
      <c r="L57" s="308"/>
      <c r="M57" s="33"/>
      <c r="N57" s="309"/>
      <c r="O57" s="33"/>
      <c r="P57" s="456"/>
      <c r="Q57" s="33"/>
      <c r="R57" s="309"/>
      <c r="S57" s="33"/>
      <c r="T57" s="307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307"/>
      <c r="K58" s="33"/>
      <c r="L58" s="308"/>
      <c r="M58" s="33"/>
      <c r="N58" s="309"/>
      <c r="O58" s="33"/>
      <c r="P58" s="456"/>
      <c r="Q58" s="33"/>
      <c r="R58" s="309"/>
      <c r="S58" s="33"/>
      <c r="T58" s="307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307"/>
      <c r="K59" s="33"/>
      <c r="L59" s="308"/>
      <c r="M59" s="33"/>
      <c r="N59" s="309"/>
      <c r="O59" s="33"/>
      <c r="P59" s="456"/>
      <c r="Q59" s="33"/>
      <c r="R59" s="309"/>
      <c r="S59" s="33"/>
      <c r="T59" s="307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307"/>
      <c r="K60" s="33"/>
      <c r="L60" s="308"/>
      <c r="M60" s="33"/>
      <c r="N60" s="309"/>
      <c r="O60" s="33"/>
      <c r="P60" s="456"/>
      <c r="Q60" s="33"/>
      <c r="R60" s="309"/>
      <c r="S60" s="33"/>
      <c r="T60" s="307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307"/>
      <c r="K61" s="33"/>
      <c r="L61" s="308"/>
      <c r="M61" s="33"/>
      <c r="N61" s="309"/>
      <c r="O61" s="33"/>
      <c r="P61" s="456"/>
      <c r="Q61" s="33"/>
      <c r="R61" s="309"/>
      <c r="S61" s="33"/>
      <c r="T61" s="307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307"/>
      <c r="K62" s="33"/>
      <c r="L62" s="308"/>
      <c r="M62" s="33"/>
      <c r="N62" s="309"/>
      <c r="O62" s="33"/>
      <c r="P62" s="456"/>
      <c r="Q62" s="33"/>
      <c r="R62" s="309"/>
      <c r="S62" s="33"/>
      <c r="T62" s="307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307"/>
      <c r="C63" s="35"/>
      <c r="D63" s="35"/>
      <c r="E63" s="33"/>
      <c r="F63" s="64"/>
      <c r="G63" s="53"/>
      <c r="H63" s="53"/>
      <c r="I63" s="63"/>
      <c r="J63" s="307"/>
      <c r="K63" s="33"/>
      <c r="L63" s="308"/>
      <c r="M63" s="33"/>
      <c r="N63" s="309"/>
      <c r="O63" s="33"/>
      <c r="P63" s="456"/>
      <c r="Q63" s="33"/>
      <c r="R63" s="309"/>
      <c r="S63" s="33"/>
      <c r="T63" s="307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307"/>
      <c r="C64" s="35"/>
      <c r="D64" s="35"/>
      <c r="E64" s="33"/>
      <c r="F64" s="64"/>
      <c r="G64" s="53"/>
      <c r="H64" s="53"/>
      <c r="I64" s="63"/>
      <c r="J64" s="307"/>
      <c r="K64" s="33"/>
      <c r="L64" s="308"/>
      <c r="M64" s="33"/>
      <c r="N64" s="309"/>
      <c r="O64" s="33"/>
      <c r="P64" s="456"/>
      <c r="Q64" s="33"/>
      <c r="R64" s="309"/>
      <c r="S64" s="33"/>
      <c r="T64" s="307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307"/>
      <c r="C65" s="35"/>
      <c r="D65" s="35"/>
      <c r="E65" s="33"/>
      <c r="F65" s="64"/>
      <c r="G65" s="53"/>
      <c r="H65" s="53"/>
      <c r="I65" s="63"/>
      <c r="J65" s="307"/>
      <c r="K65" s="33"/>
      <c r="L65" s="308"/>
      <c r="M65" s="33"/>
      <c r="N65" s="309"/>
      <c r="O65" s="33"/>
      <c r="P65" s="456"/>
      <c r="Q65" s="33"/>
      <c r="R65" s="309"/>
      <c r="S65" s="33"/>
      <c r="T65" s="307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451"/>
      <c r="C71" s="35"/>
      <c r="D71" s="35"/>
      <c r="E71" s="33"/>
      <c r="F71" s="64"/>
      <c r="G71" s="53"/>
      <c r="H71" s="53"/>
      <c r="I71" s="63"/>
      <c r="J71" s="101"/>
      <c r="K71" s="33"/>
      <c r="L71" s="308"/>
      <c r="M71" s="33"/>
      <c r="N71" s="452"/>
      <c r="O71" s="33"/>
      <c r="P71" s="100"/>
      <c r="Q71" s="33"/>
      <c r="R71" s="452"/>
      <c r="S71" s="33"/>
      <c r="T71" s="101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9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B69:E69"/>
    <mergeCell ref="F69:I69"/>
    <mergeCell ref="J69:K69"/>
    <mergeCell ref="L69:M69"/>
    <mergeCell ref="N69:O69"/>
    <mergeCell ref="P69:Q69"/>
    <mergeCell ref="R69:S69"/>
    <mergeCell ref="B70:E70"/>
    <mergeCell ref="F70:I70"/>
    <mergeCell ref="J70:K70"/>
    <mergeCell ref="L70:M70"/>
    <mergeCell ref="N70:O70"/>
    <mergeCell ref="P70:Q70"/>
    <mergeCell ref="R70:S70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1:E71"/>
    <mergeCell ref="F71:I71"/>
    <mergeCell ref="J71:K71"/>
    <mergeCell ref="L71:M71"/>
    <mergeCell ref="N71:O71"/>
    <mergeCell ref="P71:Q71"/>
    <mergeCell ref="R71:S71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1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51 L56:L71 P56:P71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45060.0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62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72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72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72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72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72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108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157</v>
      </c>
      <c r="U22" s="143" t="s">
        <v>158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202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214"/>
      <c r="P32" s="53"/>
      <c r="Q32" s="53"/>
      <c r="R32" s="53"/>
      <c r="S32" s="53"/>
      <c r="T32" s="6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214"/>
      <c r="P33" s="53"/>
      <c r="Q33" s="53"/>
      <c r="R33" s="53"/>
      <c r="S33" s="53"/>
      <c r="T33" s="6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214"/>
      <c r="P34" s="53"/>
      <c r="Q34" s="53"/>
      <c r="R34" s="53"/>
      <c r="S34" s="53"/>
      <c r="T34" s="6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257"/>
      <c r="O35" s="254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257"/>
      <c r="O36" s="254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4"/>
      <c r="N37" s="257"/>
      <c r="O37" s="440"/>
      <c r="P37" s="35"/>
      <c r="Q37" s="35"/>
      <c r="R37" s="35"/>
      <c r="S37" s="35"/>
      <c r="T37" s="33"/>
      <c r="U37" s="272"/>
      <c r="V37" s="259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56"/>
      <c r="N38" s="257"/>
      <c r="O38" s="440"/>
      <c r="P38" s="35"/>
      <c r="Q38" s="35"/>
      <c r="R38" s="35"/>
      <c r="S38" s="35"/>
      <c r="T38" s="33"/>
      <c r="U38" s="258"/>
      <c r="V38" s="259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56"/>
      <c r="N39" s="257"/>
      <c r="O39" s="440"/>
      <c r="P39" s="35"/>
      <c r="Q39" s="35"/>
      <c r="R39" s="35"/>
      <c r="S39" s="35"/>
      <c r="T39" s="33"/>
      <c r="U39" s="258"/>
      <c r="V39" s="259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56"/>
      <c r="N40" s="257"/>
      <c r="O40" s="440"/>
      <c r="P40" s="35"/>
      <c r="Q40" s="35"/>
      <c r="R40" s="35"/>
      <c r="S40" s="35"/>
      <c r="T40" s="33"/>
      <c r="U40" s="258"/>
      <c r="V40" s="259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56"/>
      <c r="N41" s="439"/>
      <c r="O41" s="440"/>
      <c r="P41" s="35"/>
      <c r="Q41" s="35"/>
      <c r="R41" s="35"/>
      <c r="S41" s="35"/>
      <c r="T41" s="33"/>
      <c r="U41" s="272"/>
      <c r="V41" s="441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56"/>
      <c r="N42" s="439"/>
      <c r="O42" s="440"/>
      <c r="P42" s="35"/>
      <c r="Q42" s="35"/>
      <c r="R42" s="35"/>
      <c r="S42" s="35"/>
      <c r="T42" s="33"/>
      <c r="U42" s="272"/>
      <c r="V42" s="441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309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8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Haider,Selina Cepni,Stacie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8:U51 L56:L70 P56:P70">
      <formula1>OR(NOT(ISERROR(DATEVALUE(L38))), AND(ISNUMBER(L38), LEFT(CELL("format", L38))="D"))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45061.0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159</v>
      </c>
      <c r="U22" s="143" t="s">
        <v>160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Lind-Stein,Silvia Lupoaie,Youssef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45062.0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161</v>
      </c>
      <c r="U22" s="143" t="s">
        <v>162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Haider,Selina Cepni,Stacie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45063.0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408" t="s">
        <v>163</v>
      </c>
      <c r="C7" s="33"/>
      <c r="D7" s="307" t="s">
        <v>164</v>
      </c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165</v>
      </c>
      <c r="U22" s="143" t="s">
        <v>166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45064.0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167</v>
      </c>
      <c r="U22" s="143" t="s">
        <v>168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58"/>
    </row>
    <row r="2" ht="14.25" customHeight="1"/>
    <row r="3" ht="14.25" customHeight="1"/>
    <row r="4" ht="14.25" customHeight="1"/>
    <row r="5" ht="14.25" customHeight="1"/>
    <row r="6" ht="19.5" customHeight="1">
      <c r="B6" s="465" t="s">
        <v>8</v>
      </c>
      <c r="C6" s="466" t="s">
        <v>9</v>
      </c>
      <c r="D6" s="466" t="s">
        <v>10</v>
      </c>
      <c r="E6" s="466" t="s">
        <v>11</v>
      </c>
      <c r="F6" s="466" t="s">
        <v>12</v>
      </c>
      <c r="G6" s="466" t="s">
        <v>13</v>
      </c>
      <c r="H6" s="467" t="s">
        <v>14</v>
      </c>
      <c r="I6" s="468" t="s">
        <v>15</v>
      </c>
      <c r="J6" s="469"/>
      <c r="K6" s="469"/>
    </row>
    <row r="7" ht="19.5" customHeight="1">
      <c r="B7" s="470">
        <f>SUM('12th'!O11,'13th'!O11,'14th'!O11,'15th'!O11,'16th'!O11,'17th'!O11,'18th'!O11)+B21</f>
        <v>0</v>
      </c>
      <c r="C7" s="470">
        <f>SUM('12th'!P11,'13th'!P11,'14th'!P11,'15th'!P11,'16th'!P11,'17th'!P11,'18th'!P11)+C21</f>
        <v>0</v>
      </c>
      <c r="D7" s="470">
        <f>SUM('12th'!Q11,'13th'!Q11,'14th'!Q11,'15th'!Q11,'16th'!Q11,'17th'!Q11,'18th'!Q11)+D21</f>
        <v>0</v>
      </c>
      <c r="E7" s="470">
        <f>SUM('12th'!R11,'13th'!R11,'14th'!R11,'15th'!R11,'16th'!R11,'17th'!R11,'18th'!R11)+E21</f>
        <v>0</v>
      </c>
      <c r="F7" s="470">
        <f>SUM('12th'!S11,'13th'!S11,'14th'!S11,'15th'!S11,'16th'!S11,'17th'!S11,'18th'!S11)+F21</f>
        <v>0</v>
      </c>
      <c r="G7" s="470">
        <f>SUM('12th'!T11,'13th'!T11,'14th'!T11,'15th'!T11,'16th'!T11,'17th'!T11,'18th'!T11)+G21</f>
        <v>0</v>
      </c>
      <c r="H7" s="470">
        <f>SUM('12th'!U11,'13th'!U11,'14th'!U11,'15th'!U11,'16th'!U11,'17th'!U11,'18th'!U11)+H21</f>
        <v>0</v>
      </c>
      <c r="I7" s="470">
        <f>SUM('12th'!V11,'13th'!V11,'14th'!V11,'15th'!V11,'16th'!V11,'17th'!V11,'18th'!V11)+I21</f>
        <v>0</v>
      </c>
      <c r="J7" s="469"/>
      <c r="K7" s="469"/>
    </row>
    <row r="8" ht="19.5" customHeight="1">
      <c r="B8" s="471"/>
      <c r="C8" s="471"/>
      <c r="D8" s="471"/>
      <c r="E8" s="471"/>
      <c r="F8" s="471"/>
      <c r="G8" s="471"/>
      <c r="H8" s="471"/>
      <c r="I8" s="471"/>
      <c r="J8" s="471"/>
      <c r="K8" s="471"/>
    </row>
    <row r="9" ht="19.5" customHeight="1">
      <c r="B9" s="472" t="s">
        <v>41</v>
      </c>
      <c r="C9" s="473" t="s">
        <v>42</v>
      </c>
      <c r="D9" s="473" t="s">
        <v>43</v>
      </c>
      <c r="E9" s="473" t="s">
        <v>44</v>
      </c>
      <c r="F9" s="473" t="s">
        <v>45</v>
      </c>
      <c r="G9" s="473" t="s">
        <v>4</v>
      </c>
      <c r="H9" s="474" t="s">
        <v>46</v>
      </c>
      <c r="I9" s="475" t="s">
        <v>68</v>
      </c>
      <c r="J9" s="475" t="s">
        <v>132</v>
      </c>
      <c r="K9" s="476" t="s">
        <v>49</v>
      </c>
    </row>
    <row r="10" ht="19.5" customHeight="1">
      <c r="B10" s="477">
        <f>SUM('12th'!M23,'13th'!M23,'14th'!M23,'15th'!M23,'16th'!M23,'17th'!M23,'18th'!M23)+B24</f>
        <v>0</v>
      </c>
      <c r="C10" s="477">
        <f>SUM('12th'!N23,'13th'!N23,'14th'!N23,'15th'!N23,'16th'!N23,'17th'!N23,'18th'!N23)+C24</f>
        <v>0</v>
      </c>
      <c r="D10" s="477">
        <f>SUM('12th'!O23,'13th'!O23,'14th'!O23,'15th'!O23,'16th'!O23,'17th'!O23,'18th'!O23)+D24</f>
        <v>0</v>
      </c>
      <c r="E10" s="477">
        <f>SUM('12th'!P23,'13th'!P23,'14th'!P23,'15th'!P23,'16th'!P23,'17th'!P23,'18th'!P23)+E24</f>
        <v>0</v>
      </c>
      <c r="F10" s="477">
        <f>SUM('12th'!Q23,'13th'!Q23,'14th'!Q23,'15th'!Q23,'16th'!Q23,'17th'!Q23,'18th'!Q23)+F24</f>
        <v>0</v>
      </c>
      <c r="G10" s="477">
        <f>SUM('12th'!R23,'13th'!R23,'14th'!R23,'15th'!R23,'16th'!R23,'17th'!R23,'18th'!R23)+G24</f>
        <v>0</v>
      </c>
      <c r="H10" s="477">
        <f>SUM('12th'!S23,'13th'!S23,'14th'!S23,'15th'!S23,'16th'!S23,'17th'!S23,'18th'!S23)+H24</f>
        <v>0</v>
      </c>
      <c r="I10" s="477">
        <f>SUM('12th'!T23,'13th'!T23,'14th'!T23,'15th'!T23,'16th'!T23,'17th'!T23,'18th'!T23)+I24</f>
        <v>0</v>
      </c>
      <c r="J10" s="477">
        <f>SUM('12th'!U23,'13th'!U23,'14th'!U23,'15th'!U23,'16th'!U23,'17th'!U23,'18th'!U23)+J24</f>
        <v>0</v>
      </c>
      <c r="K10" s="477">
        <f>SUM('12th'!V23,'13th'!V23,'14th'!V23,'15th'!V23,'16th'!V23,'17th'!V23,'18th'!V23)+K24</f>
        <v>0</v>
      </c>
    </row>
    <row r="11" ht="19.5" customHeight="1">
      <c r="B11" s="471"/>
      <c r="C11" s="471"/>
      <c r="D11" s="471"/>
      <c r="E11" s="471"/>
      <c r="F11" s="471"/>
      <c r="G11" s="471"/>
      <c r="H11" s="471"/>
      <c r="I11" s="471"/>
      <c r="J11" s="471"/>
      <c r="K11" s="469"/>
    </row>
    <row r="12" ht="19.5" customHeight="1">
      <c r="B12" s="478" t="s">
        <v>50</v>
      </c>
      <c r="C12" s="54"/>
      <c r="D12" s="479" t="s">
        <v>51</v>
      </c>
      <c r="E12" s="54"/>
      <c r="F12" s="479" t="s">
        <v>52</v>
      </c>
      <c r="G12" s="54"/>
      <c r="H12" s="479" t="s">
        <v>133</v>
      </c>
      <c r="I12" s="53"/>
      <c r="J12" s="54"/>
      <c r="K12" s="469"/>
    </row>
    <row r="13" ht="19.5" customHeight="1">
      <c r="B13" s="480" t="s">
        <v>12</v>
      </c>
      <c r="C13" s="481" t="s">
        <v>55</v>
      </c>
      <c r="D13" s="482" t="s">
        <v>56</v>
      </c>
      <c r="E13" s="483" t="s">
        <v>57</v>
      </c>
      <c r="F13" s="484" t="s">
        <v>58</v>
      </c>
      <c r="G13" s="485" t="s">
        <v>59</v>
      </c>
      <c r="H13" s="486" t="s">
        <v>60</v>
      </c>
      <c r="I13" s="486" t="s">
        <v>134</v>
      </c>
      <c r="J13" s="487" t="s">
        <v>62</v>
      </c>
      <c r="K13" s="469"/>
    </row>
    <row r="14" ht="19.5" customHeight="1">
      <c r="B14" s="477">
        <f>SUM('12th'!M26,'13th'!M26,'14th'!M26,'15th'!M27,'16th'!M27,'17th'!M27,'18th'!M27)+B28</f>
        <v>0</v>
      </c>
      <c r="C14" s="477">
        <f>SUM('12th'!N26,'13th'!N26,'14th'!N26,'15th'!N27,'16th'!N27,'17th'!N27,'18th'!N27)+C28</f>
        <v>0</v>
      </c>
      <c r="D14" s="477">
        <f>SUM('12th'!O26,'13th'!O26,'14th'!O26,'15th'!O27,'16th'!O27,'17th'!O27,'18th'!O27)+D28</f>
        <v>0</v>
      </c>
      <c r="E14" s="477">
        <f>SUM('12th'!P26,'13th'!P26,'14th'!P26,'15th'!P27,'16th'!P27,'17th'!P27,'18th'!P27)+E28</f>
        <v>0</v>
      </c>
      <c r="F14" s="477">
        <f>SUM('12th'!Q26,'13th'!Q26,'14th'!Q26,'15th'!Q27,'16th'!Q27,'17th'!Q27,'18th'!Q27)+F28</f>
        <v>0</v>
      </c>
      <c r="G14" s="477">
        <f>SUM('12th'!R26,'13th'!R26,'14th'!R26,'15th'!R27,'16th'!R27,'17th'!R27,'18th'!R27)+G28</f>
        <v>0</v>
      </c>
      <c r="H14" s="477">
        <f>SUM('12th'!S26,'13th'!S26,'14th'!S26,'15th'!S27,'16th'!S27,'17th'!S27,'18th'!S27)+H28</f>
        <v>0</v>
      </c>
      <c r="I14" s="477">
        <f>SUM('12th'!T26,'13th'!T26,'14th'!T26,'15th'!T27,'16th'!T27,'17th'!T27,'18th'!T27)+I28</f>
        <v>0</v>
      </c>
      <c r="J14" s="477">
        <f>SUM('12th'!U26,'13th'!U26,'14th'!U26,'15th'!U27,'16th'!U27,'17th'!U27,'18th'!U27)+J28</f>
        <v>0</v>
      </c>
      <c r="K14" s="469"/>
    </row>
    <row r="15" ht="19.5" customHeight="1">
      <c r="B15" s="540"/>
      <c r="C15" s="540"/>
      <c r="D15" s="540"/>
      <c r="E15" s="540"/>
      <c r="F15" s="540"/>
      <c r="G15" s="540"/>
      <c r="H15" s="540"/>
      <c r="I15" s="540"/>
      <c r="J15" s="540"/>
      <c r="K15" s="540"/>
    </row>
    <row r="16" ht="19.5" customHeight="1">
      <c r="D16" s="540"/>
      <c r="E16" s="540"/>
      <c r="F16" s="540"/>
      <c r="G16" s="540"/>
      <c r="H16" s="540"/>
      <c r="I16" s="540"/>
      <c r="J16" s="540"/>
      <c r="K16" s="540"/>
    </row>
    <row r="17" ht="19.5" customHeight="1">
      <c r="D17" s="540"/>
      <c r="E17" s="540"/>
      <c r="F17" s="540"/>
      <c r="G17" s="540"/>
      <c r="H17" s="540"/>
      <c r="I17" s="540"/>
      <c r="J17" s="540"/>
      <c r="K17" s="540"/>
    </row>
    <row r="18" ht="19.5" customHeight="1">
      <c r="D18" s="540"/>
      <c r="E18" s="540"/>
      <c r="F18" s="540"/>
      <c r="G18" s="540"/>
      <c r="H18" s="540"/>
      <c r="I18" s="540"/>
      <c r="J18" s="540"/>
      <c r="K18" s="54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45065.0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169</v>
      </c>
      <c r="U22" s="143" t="s">
        <v>170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45066.0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171</v>
      </c>
      <c r="U22" s="143" t="s">
        <v>172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45067.0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173</v>
      </c>
      <c r="U22" s="143" t="s">
        <v>174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45068.0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175</v>
      </c>
      <c r="U22" s="143" t="s">
        <v>176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45069.0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177</v>
      </c>
      <c r="U22" s="143" t="s">
        <v>178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45070.0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179</v>
      </c>
      <c r="U22" s="143" t="s">
        <v>180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45071.0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532" t="s">
        <v>181</v>
      </c>
      <c r="C7" s="33"/>
      <c r="D7" s="440" t="s">
        <v>182</v>
      </c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183</v>
      </c>
      <c r="U22" s="143" t="s">
        <v>184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58"/>
    </row>
    <row r="2" ht="14.25" customHeight="1"/>
    <row r="3" ht="14.25" customHeight="1"/>
    <row r="4" ht="14.25" customHeight="1"/>
    <row r="5" ht="14.25" customHeight="1"/>
    <row r="6" ht="19.5" customHeight="1">
      <c r="B6" s="465" t="s">
        <v>8</v>
      </c>
      <c r="C6" s="466" t="s">
        <v>9</v>
      </c>
      <c r="D6" s="466" t="s">
        <v>10</v>
      </c>
      <c r="E6" s="466" t="s">
        <v>11</v>
      </c>
      <c r="F6" s="466" t="s">
        <v>12</v>
      </c>
      <c r="G6" s="466" t="s">
        <v>13</v>
      </c>
      <c r="H6" s="467" t="s">
        <v>14</v>
      </c>
      <c r="I6" s="468" t="s">
        <v>15</v>
      </c>
      <c r="J6" s="469"/>
      <c r="K6" s="469"/>
    </row>
    <row r="7" ht="19.5" customHeight="1">
      <c r="B7" s="470">
        <f>SUM('19th'!O11,'20th'!O11,'21th'!O11,'22th'!O11,'23th'!O11,'24th'!O11,'25th'!O11)+B21</f>
        <v>0</v>
      </c>
      <c r="C7" s="470">
        <f>SUM('19th'!P11,'20th'!P11,'21th'!P11,'22th'!P11,'23th'!P11,'24th'!P11,'25th'!P11)+C21</f>
        <v>0</v>
      </c>
      <c r="D7" s="470">
        <f>SUM('19th'!Q11,'20th'!Q11,'21th'!Q11,'22th'!Q11,'23th'!Q11,'24th'!Q11,'25th'!Q11)+D21</f>
        <v>0</v>
      </c>
      <c r="E7" s="470">
        <f>SUM('19th'!R11,'20th'!R11,'21th'!R11,'22th'!R11,'23th'!R11,'24th'!R11,'25th'!R11)+E21</f>
        <v>0</v>
      </c>
      <c r="F7" s="470">
        <f>SUM('19th'!S11,'20th'!S11,'21th'!S11,'22th'!S11,'23th'!S11,'24th'!S11,'25th'!S11)+F21</f>
        <v>0</v>
      </c>
      <c r="G7" s="470">
        <f>SUM('19th'!T11,'20th'!T11,'21th'!T11,'22th'!T11,'23th'!T11,'24th'!T11,'25th'!T11)+G21</f>
        <v>0</v>
      </c>
      <c r="H7" s="470">
        <f>SUM('19th'!U11,'20th'!U11,'21th'!U11,'22th'!U11,'23th'!U11,'24th'!U11,'25th'!U11)+H21</f>
        <v>0</v>
      </c>
      <c r="I7" s="470">
        <f>SUM('19th'!V11,'20th'!V11,'21th'!V11,'22th'!V11,'23th'!V11,'24th'!V11,'25th'!V11)+I21</f>
        <v>0</v>
      </c>
      <c r="J7" s="469"/>
      <c r="K7" s="469"/>
    </row>
    <row r="8" ht="19.5" customHeight="1">
      <c r="B8" s="471"/>
      <c r="C8" s="471"/>
      <c r="D8" s="471"/>
      <c r="E8" s="471"/>
      <c r="F8" s="471"/>
      <c r="G8" s="471"/>
      <c r="H8" s="471"/>
      <c r="I8" s="471"/>
      <c r="J8" s="471"/>
      <c r="K8" s="471"/>
    </row>
    <row r="9" ht="19.5" customHeight="1">
      <c r="B9" s="472" t="s">
        <v>41</v>
      </c>
      <c r="C9" s="473" t="s">
        <v>42</v>
      </c>
      <c r="D9" s="473" t="s">
        <v>43</v>
      </c>
      <c r="E9" s="473" t="s">
        <v>44</v>
      </c>
      <c r="F9" s="473" t="s">
        <v>45</v>
      </c>
      <c r="G9" s="473" t="s">
        <v>4</v>
      </c>
      <c r="H9" s="474" t="s">
        <v>46</v>
      </c>
      <c r="I9" s="475" t="s">
        <v>68</v>
      </c>
      <c r="J9" s="475" t="s">
        <v>132</v>
      </c>
      <c r="K9" s="476" t="s">
        <v>49</v>
      </c>
    </row>
    <row r="10" ht="19.5" customHeight="1">
      <c r="B10" s="477">
        <f>SUM('19th'!M23,'20th'!M23,'21th'!M23,'22th'!M23,'23th'!M23,'24th'!M23,'25th'!M23)+B24</f>
        <v>0</v>
      </c>
      <c r="C10" s="477">
        <f>SUM('19th'!N23,'20th'!N23,'21th'!N23,'22th'!N23,'23th'!N23,'24th'!N23,'25th'!N23)+C24</f>
        <v>0</v>
      </c>
      <c r="D10" s="477">
        <f>SUM('19th'!O23,'20th'!O23,'21th'!O23,'22th'!O23,'23th'!O23,'24th'!O23,'25th'!O23)+D24</f>
        <v>0</v>
      </c>
      <c r="E10" s="477">
        <f>SUM('19th'!P23,'20th'!P23,'21th'!P23,'22th'!P23,'23th'!P23,'24th'!P23,'25th'!P23)+E24</f>
        <v>0</v>
      </c>
      <c r="F10" s="477">
        <f>SUM('19th'!Q23,'20th'!Q23,'21th'!Q23,'22th'!Q23,'23th'!Q23,'24th'!Q23,'25th'!Q23)+F24</f>
        <v>0</v>
      </c>
      <c r="G10" s="477">
        <f>SUM('19th'!R23,'20th'!R23,'21th'!R23,'22th'!R23,'23th'!R23,'24th'!R23,'25th'!R23)+G24</f>
        <v>0</v>
      </c>
      <c r="H10" s="477">
        <f>SUM('19th'!S23,'20th'!S23,'21th'!S23,'22th'!S23,'23th'!S23,'24th'!S23,'25th'!S23)+H24</f>
        <v>0</v>
      </c>
      <c r="I10" s="477">
        <f>SUM('19th'!T23,'20th'!T23,'21th'!T23,'22th'!T23,'23th'!T23,'24th'!T23,'25th'!T23)+I24</f>
        <v>0</v>
      </c>
      <c r="J10" s="477">
        <f>SUM('19th'!U23,'20th'!U23,'21th'!U23,'22th'!U23,'23th'!U23,'24th'!U23,'25th'!U23)+J24</f>
        <v>0</v>
      </c>
      <c r="K10" s="477">
        <f>SUM('19th'!V23,'20th'!V23,'21th'!V23,'22th'!V23,'23th'!V23,'24th'!V23,'25th'!V23)+K24</f>
        <v>0</v>
      </c>
    </row>
    <row r="11" ht="19.5" customHeight="1">
      <c r="B11" s="471"/>
      <c r="C11" s="471"/>
      <c r="D11" s="471"/>
      <c r="E11" s="471"/>
      <c r="F11" s="471"/>
      <c r="G11" s="471"/>
      <c r="H11" s="471"/>
      <c r="I11" s="471"/>
      <c r="J11" s="471"/>
      <c r="K11" s="469"/>
    </row>
    <row r="12" ht="19.5" customHeight="1">
      <c r="B12" s="478" t="s">
        <v>50</v>
      </c>
      <c r="C12" s="54"/>
      <c r="D12" s="479" t="s">
        <v>51</v>
      </c>
      <c r="E12" s="54"/>
      <c r="F12" s="479" t="s">
        <v>52</v>
      </c>
      <c r="G12" s="54"/>
      <c r="H12" s="479" t="s">
        <v>133</v>
      </c>
      <c r="I12" s="53"/>
      <c r="J12" s="54"/>
      <c r="K12" s="469"/>
    </row>
    <row r="13" ht="19.5" customHeight="1">
      <c r="B13" s="480" t="s">
        <v>12</v>
      </c>
      <c r="C13" s="481" t="s">
        <v>55</v>
      </c>
      <c r="D13" s="482" t="s">
        <v>56</v>
      </c>
      <c r="E13" s="483" t="s">
        <v>57</v>
      </c>
      <c r="F13" s="484" t="s">
        <v>58</v>
      </c>
      <c r="G13" s="485" t="s">
        <v>59</v>
      </c>
      <c r="H13" s="486" t="s">
        <v>60</v>
      </c>
      <c r="I13" s="486" t="s">
        <v>134</v>
      </c>
      <c r="J13" s="487" t="s">
        <v>62</v>
      </c>
      <c r="K13" s="469"/>
    </row>
    <row r="14" ht="19.5" customHeight="1">
      <c r="B14" s="477">
        <f>SUM('19th'!M26,'20th'!M26,'21th'!M26,'22th'!M27,'23th'!M27,'24th'!M27,'25th'!M27)+B28</f>
        <v>0</v>
      </c>
      <c r="C14" s="477">
        <f>SUM('19th'!N26,'20th'!N26,'21th'!N26,'22th'!N27,'23th'!N27,'24th'!N27,'25th'!N27)+C28</f>
        <v>0</v>
      </c>
      <c r="D14" s="477">
        <f>SUM('19th'!O26,'20th'!O26,'21th'!O26,'22th'!O27,'23th'!O27,'24th'!O27,'25th'!O27)+D28</f>
        <v>0</v>
      </c>
      <c r="E14" s="477">
        <f>SUM('19th'!P26,'20th'!P26,'21th'!P26,'22th'!P27,'23th'!P27,'24th'!P27,'25th'!P27)+E28</f>
        <v>0</v>
      </c>
      <c r="F14" s="477">
        <f>SUM('19th'!Q26,'20th'!Q26,'21th'!Q26,'22th'!Q27,'23th'!Q27,'24th'!Q27,'25th'!Q27)+F28</f>
        <v>0</v>
      </c>
      <c r="G14" s="477">
        <f>SUM('19th'!R26,'20th'!R26,'21th'!R26,'22th'!R27,'23th'!R27,'24th'!R27,'25th'!R27)+G28</f>
        <v>0</v>
      </c>
      <c r="H14" s="477">
        <f>SUM('19th'!S26,'20th'!S26,'21th'!S26,'22th'!S27,'23th'!S27,'24th'!S27,'25th'!S27)+H28</f>
        <v>0</v>
      </c>
      <c r="I14" s="477">
        <f>SUM('19th'!T26,'20th'!T26,'21th'!T26,'22th'!T27,'23th'!T27,'24th'!T27,'25th'!T27)+I28</f>
        <v>0</v>
      </c>
      <c r="J14" s="477">
        <f>SUM('19th'!U26,'20th'!U26,'21th'!U26,'22th'!U27,'23th'!U27,'24th'!U27,'25th'!U27)+J28</f>
        <v>0</v>
      </c>
      <c r="K14" s="469"/>
    </row>
    <row r="15" ht="19.5" customHeight="1">
      <c r="B15" s="540"/>
      <c r="C15" s="540"/>
      <c r="D15" s="540"/>
      <c r="E15" s="540"/>
      <c r="F15" s="540"/>
      <c r="G15" s="540"/>
      <c r="H15" s="540"/>
      <c r="I15" s="540"/>
      <c r="J15" s="540"/>
      <c r="K15" s="540"/>
    </row>
    <row r="16" ht="19.5" customHeight="1">
      <c r="D16" s="540"/>
      <c r="E16" s="540"/>
      <c r="F16" s="540"/>
      <c r="G16" s="540"/>
      <c r="H16" s="540"/>
      <c r="I16" s="540"/>
      <c r="J16" s="540"/>
      <c r="K16" s="540"/>
    </row>
    <row r="17" ht="19.5" customHeight="1">
      <c r="D17" s="540"/>
      <c r="E17" s="540"/>
      <c r="F17" s="540"/>
      <c r="G17" s="540"/>
      <c r="H17" s="540"/>
      <c r="I17" s="540"/>
      <c r="J17" s="540"/>
      <c r="K17" s="540"/>
    </row>
    <row r="18" ht="19.5" customHeight="1">
      <c r="D18" s="540"/>
      <c r="E18" s="540"/>
      <c r="F18" s="540"/>
      <c r="G18" s="540"/>
      <c r="H18" s="540"/>
      <c r="I18" s="540"/>
      <c r="J18" s="540"/>
      <c r="K18" s="54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45072.0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185</v>
      </c>
      <c r="U22" s="143" t="s">
        <v>186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45073.0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187</v>
      </c>
      <c r="U22" s="143" t="s">
        <v>188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45074.0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189</v>
      </c>
      <c r="U22" s="143" t="s">
        <v>190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45075.0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191</v>
      </c>
      <c r="U22" s="143" t="s">
        <v>192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45076.0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193</v>
      </c>
      <c r="U22" s="143" t="s">
        <v>194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B0F0"/>
    <pageSetUpPr/>
  </sheetPr>
  <sheetViews>
    <sheetView workbookViewId="0"/>
  </sheetViews>
  <sheetFormatPr customHeight="1" defaultColWidth="14.43" defaultRowHeight="15.0"/>
  <cols>
    <col customWidth="1" min="1" max="1" width="2.43"/>
    <col customWidth="1" min="2" max="2" width="5.57"/>
    <col customWidth="1" min="3" max="3" width="4.43"/>
    <col customWidth="1" min="4" max="4" width="9.0"/>
    <col customWidth="1" min="5" max="5" width="10.71"/>
    <col customWidth="1" min="6" max="10" width="9.14"/>
    <col customWidth="1" min="11" max="11" width="8.71"/>
    <col customWidth="1" min="12" max="12" width="3.71"/>
    <col customWidth="1" min="13" max="16" width="9.14"/>
    <col customWidth="1" min="17" max="17" width="9.57"/>
    <col customWidth="1" min="18" max="22" width="9.14"/>
    <col customWidth="1" min="23" max="23" width="4.0"/>
    <col customWidth="1" min="24" max="24" width="12.0"/>
    <col customWidth="1" min="25" max="25" width="10.0"/>
    <col customWidth="1" min="26" max="29" width="8.71"/>
    <col customWidth="1" min="30" max="30" width="8.86"/>
    <col customWidth="1" min="31" max="32" width="8.71"/>
    <col customWidth="1" min="33" max="33" width="5.86"/>
    <col customWidth="1" min="34" max="46" width="8.71"/>
  </cols>
  <sheetData>
    <row r="1" ht="15.75" customHeight="1">
      <c r="A1" s="1"/>
      <c r="B1" s="2" t="s">
        <v>0</v>
      </c>
      <c r="C1" s="3"/>
      <c r="D1" s="3"/>
      <c r="E1" s="4"/>
      <c r="F1" s="5"/>
      <c r="G1" s="5"/>
      <c r="H1" s="5"/>
      <c r="I1" s="5"/>
      <c r="J1" s="5"/>
      <c r="K1" s="5"/>
      <c r="L1" s="1"/>
      <c r="M1" s="5"/>
      <c r="N1" s="5"/>
      <c r="O1" s="5"/>
      <c r="P1" s="5"/>
      <c r="Q1" s="5"/>
      <c r="R1" s="5"/>
      <c r="S1" s="5"/>
      <c r="T1" s="5"/>
      <c r="U1" s="5"/>
      <c r="V1" s="5"/>
      <c r="W1" s="1"/>
      <c r="X1" s="5"/>
      <c r="Y1" s="5"/>
      <c r="Z1" s="5"/>
      <c r="AA1" s="5"/>
      <c r="AB1" s="5"/>
      <c r="AC1" s="5"/>
      <c r="AD1" s="5"/>
      <c r="AE1" s="5"/>
      <c r="AF1" s="5"/>
      <c r="AG1" s="5"/>
      <c r="AH1" s="6"/>
      <c r="AI1" s="1"/>
      <c r="AJ1" s="1"/>
      <c r="AK1" s="1"/>
      <c r="AL1" s="7"/>
      <c r="AM1" s="7"/>
      <c r="AN1" s="7"/>
      <c r="AO1" s="7"/>
      <c r="AP1" s="7"/>
      <c r="AQ1" s="7"/>
    </row>
    <row r="2" ht="33.75" customHeight="1">
      <c r="A2" s="8"/>
      <c r="B2" s="9"/>
      <c r="C2" s="10"/>
      <c r="D2" s="11"/>
      <c r="E2" s="12" t="s">
        <v>1</v>
      </c>
      <c r="F2" s="10"/>
      <c r="G2" s="10"/>
      <c r="H2" s="10"/>
      <c r="I2" s="10"/>
      <c r="J2" s="10"/>
      <c r="K2" s="11"/>
      <c r="L2" s="13"/>
      <c r="M2" s="14">
        <v>45077.0</v>
      </c>
      <c r="N2" s="10"/>
      <c r="O2" s="10"/>
      <c r="P2" s="10"/>
      <c r="Q2" s="10"/>
      <c r="R2" s="10"/>
      <c r="S2" s="10"/>
      <c r="T2" s="11"/>
      <c r="U2" s="15"/>
      <c r="V2" s="11"/>
      <c r="W2" s="16"/>
      <c r="X2" s="12" t="s">
        <v>1</v>
      </c>
      <c r="Y2" s="10"/>
      <c r="Z2" s="10"/>
      <c r="AA2" s="10"/>
      <c r="AB2" s="10"/>
      <c r="AC2" s="10"/>
      <c r="AD2" s="11"/>
      <c r="AE2" s="9"/>
      <c r="AF2" s="10"/>
      <c r="AG2" s="11"/>
      <c r="AH2" s="17"/>
      <c r="AI2" s="1"/>
      <c r="AJ2" s="1"/>
      <c r="AK2" s="1"/>
      <c r="AL2" s="7"/>
      <c r="AM2" s="7"/>
      <c r="AN2" s="7"/>
      <c r="AO2" s="7"/>
      <c r="AP2" s="7"/>
      <c r="AQ2" s="7"/>
    </row>
    <row r="3" ht="6.0" customHeight="1">
      <c r="A3" s="1"/>
      <c r="B3" s="18"/>
      <c r="C3" s="18"/>
      <c r="D3" s="18"/>
      <c r="E3" s="18"/>
      <c r="F3" s="18"/>
      <c r="G3" s="18"/>
      <c r="H3" s="18"/>
      <c r="I3" s="18"/>
      <c r="J3" s="18"/>
      <c r="K3" s="18"/>
      <c r="L3" s="7"/>
      <c r="M3" s="18"/>
      <c r="N3" s="18"/>
      <c r="O3" s="18"/>
      <c r="P3" s="18"/>
      <c r="Q3" s="18"/>
      <c r="R3" s="18"/>
      <c r="S3" s="18"/>
      <c r="T3" s="18"/>
      <c r="U3" s="18"/>
      <c r="V3" s="18"/>
      <c r="W3" s="7"/>
      <c r="X3" s="18"/>
      <c r="Y3" s="18"/>
      <c r="Z3" s="18"/>
      <c r="AA3" s="19"/>
      <c r="AB3" s="19"/>
      <c r="AC3" s="19"/>
      <c r="AD3" s="19"/>
      <c r="AE3" s="19"/>
      <c r="AF3" s="19"/>
      <c r="AG3" s="19"/>
      <c r="AH3" s="1"/>
      <c r="AI3" s="1"/>
      <c r="AJ3" s="1"/>
      <c r="AK3" s="1"/>
      <c r="AL3" s="7"/>
      <c r="AM3" s="7"/>
      <c r="AN3" s="7"/>
      <c r="AO3" s="7"/>
      <c r="AP3" s="7"/>
      <c r="AQ3" s="7"/>
    </row>
    <row r="4" ht="5.25" customHeight="1">
      <c r="A4" s="1"/>
      <c r="B4" s="20"/>
      <c r="C4" s="20"/>
      <c r="D4" s="20"/>
      <c r="E4" s="20"/>
      <c r="F4" s="20"/>
      <c r="G4" s="20"/>
      <c r="H4" s="20"/>
      <c r="I4" s="20"/>
      <c r="J4" s="20"/>
      <c r="K4" s="20"/>
      <c r="L4" s="7"/>
      <c r="M4" s="20"/>
      <c r="N4" s="20"/>
      <c r="O4" s="20"/>
      <c r="P4" s="20"/>
      <c r="Q4" s="20"/>
      <c r="R4" s="20"/>
      <c r="S4" s="20"/>
      <c r="T4" s="20"/>
      <c r="U4" s="20"/>
      <c r="V4" s="20"/>
      <c r="W4" s="7"/>
      <c r="X4" s="20"/>
      <c r="Y4" s="20"/>
      <c r="Z4" s="20"/>
      <c r="AA4" s="5"/>
      <c r="AB4" s="5"/>
      <c r="AC4" s="5"/>
      <c r="AD4" s="5"/>
      <c r="AE4" s="5"/>
      <c r="AF4" s="5"/>
      <c r="AG4" s="5"/>
      <c r="AH4" s="1"/>
      <c r="AI4" s="5"/>
      <c r="AJ4" s="5"/>
      <c r="AK4" s="5"/>
      <c r="AL4" s="20"/>
      <c r="AM4" s="20"/>
      <c r="AN4" s="7"/>
      <c r="AO4" s="7"/>
      <c r="AP4" s="7"/>
      <c r="AQ4" s="7"/>
    </row>
    <row r="5" ht="15.0" customHeight="1">
      <c r="A5" s="8"/>
      <c r="B5" s="21" t="s">
        <v>2</v>
      </c>
      <c r="C5" s="22"/>
      <c r="D5" s="22"/>
      <c r="E5" s="22"/>
      <c r="F5" s="22"/>
      <c r="G5" s="22"/>
      <c r="H5" s="22"/>
      <c r="I5" s="22"/>
      <c r="J5" s="22"/>
      <c r="K5" s="23"/>
      <c r="L5" s="16"/>
      <c r="M5" s="24" t="s">
        <v>3</v>
      </c>
      <c r="N5" s="25"/>
      <c r="O5" s="25"/>
      <c r="P5" s="25"/>
      <c r="Q5" s="25"/>
      <c r="R5" s="25"/>
      <c r="S5" s="25"/>
      <c r="T5" s="25"/>
      <c r="U5" s="25"/>
      <c r="V5" s="26"/>
      <c r="W5" s="16"/>
      <c r="X5" s="21" t="s">
        <v>4</v>
      </c>
      <c r="Y5" s="22"/>
      <c r="Z5" s="22"/>
      <c r="AA5" s="22"/>
      <c r="AB5" s="22"/>
      <c r="AC5" s="22"/>
      <c r="AD5" s="22"/>
      <c r="AE5" s="22"/>
      <c r="AF5" s="22"/>
      <c r="AG5" s="23"/>
      <c r="AH5" s="27"/>
      <c r="AI5" s="28" t="s">
        <v>5</v>
      </c>
      <c r="AJ5" s="29"/>
      <c r="AK5" s="29"/>
      <c r="AL5" s="29"/>
      <c r="AM5" s="30"/>
      <c r="AN5" s="31"/>
      <c r="AO5" s="7"/>
      <c r="AP5" s="7"/>
      <c r="AQ5" s="7"/>
    </row>
    <row r="6" ht="15.0" customHeight="1">
      <c r="A6" s="8"/>
      <c r="B6" s="32" t="s">
        <v>6</v>
      </c>
      <c r="C6" s="33"/>
      <c r="D6" s="34"/>
      <c r="E6" s="35"/>
      <c r="F6" s="35"/>
      <c r="G6" s="35"/>
      <c r="H6" s="35"/>
      <c r="I6" s="35"/>
      <c r="J6" s="35"/>
      <c r="K6" s="33"/>
      <c r="L6" s="36"/>
      <c r="M6" s="37" t="s">
        <v>7</v>
      </c>
      <c r="N6" s="38"/>
      <c r="O6" s="39" t="s">
        <v>8</v>
      </c>
      <c r="P6" s="39" t="s">
        <v>9</v>
      </c>
      <c r="Q6" s="39" t="s">
        <v>10</v>
      </c>
      <c r="R6" s="40" t="s">
        <v>11</v>
      </c>
      <c r="S6" s="41" t="s">
        <v>12</v>
      </c>
      <c r="T6" s="42" t="s">
        <v>13</v>
      </c>
      <c r="U6" s="39" t="s">
        <v>14</v>
      </c>
      <c r="V6" s="43" t="s">
        <v>15</v>
      </c>
      <c r="W6" s="31"/>
      <c r="X6" s="44" t="s">
        <v>16</v>
      </c>
      <c r="Y6" s="45" t="s">
        <v>17</v>
      </c>
      <c r="Z6" s="46"/>
      <c r="AA6" s="47"/>
      <c r="AB6" s="45" t="s">
        <v>18</v>
      </c>
      <c r="AC6" s="47"/>
      <c r="AD6" s="45" t="s">
        <v>19</v>
      </c>
      <c r="AE6" s="46"/>
      <c r="AF6" s="46"/>
      <c r="AG6" s="48"/>
      <c r="AH6" s="8"/>
      <c r="AI6" s="49"/>
      <c r="AM6" s="50"/>
      <c r="AN6" s="31"/>
      <c r="AO6" s="7"/>
      <c r="AP6" s="7"/>
      <c r="AQ6" s="7"/>
    </row>
    <row r="7" ht="15.0" customHeight="1">
      <c r="A7" s="8"/>
      <c r="B7" s="100"/>
      <c r="C7" s="33"/>
      <c r="D7" s="101"/>
      <c r="E7" s="35"/>
      <c r="F7" s="35"/>
      <c r="G7" s="35"/>
      <c r="H7" s="35"/>
      <c r="I7" s="35"/>
      <c r="J7" s="35"/>
      <c r="K7" s="67"/>
      <c r="L7" s="36"/>
      <c r="M7" s="55" t="s">
        <v>20</v>
      </c>
      <c r="N7" s="33"/>
      <c r="O7" s="409"/>
      <c r="P7" s="57"/>
      <c r="Q7" s="57"/>
      <c r="R7" s="57"/>
      <c r="S7" s="57"/>
      <c r="T7" s="57"/>
      <c r="U7" s="410"/>
      <c r="V7" s="60"/>
      <c r="W7" s="31"/>
      <c r="X7" s="61">
        <v>1.0</v>
      </c>
      <c r="Y7" s="544"/>
      <c r="Z7" s="53"/>
      <c r="AA7" s="63"/>
      <c r="AB7" s="64"/>
      <c r="AC7" s="63"/>
      <c r="AD7" s="65"/>
      <c r="AE7" s="53"/>
      <c r="AF7" s="53"/>
      <c r="AG7" s="54"/>
      <c r="AH7" s="8"/>
      <c r="AI7" s="49"/>
      <c r="AM7" s="50"/>
      <c r="AN7" s="31"/>
      <c r="AO7" s="7"/>
      <c r="AP7" s="7"/>
      <c r="AQ7" s="7"/>
    </row>
    <row r="8" ht="15.0" customHeight="1">
      <c r="A8" s="8"/>
      <c r="B8" s="100"/>
      <c r="C8" s="33"/>
      <c r="D8" s="101"/>
      <c r="E8" s="35"/>
      <c r="F8" s="35"/>
      <c r="G8" s="35"/>
      <c r="H8" s="35"/>
      <c r="I8" s="35"/>
      <c r="J8" s="35"/>
      <c r="K8" s="67"/>
      <c r="L8" s="36"/>
      <c r="M8" s="55" t="s">
        <v>21</v>
      </c>
      <c r="N8" s="33"/>
      <c r="O8" s="68"/>
      <c r="P8" s="70"/>
      <c r="Q8" s="70"/>
      <c r="R8" s="70"/>
      <c r="S8" s="70"/>
      <c r="T8" s="70"/>
      <c r="U8" s="71"/>
      <c r="V8" s="60"/>
      <c r="W8" s="31"/>
      <c r="X8" s="61">
        <v>2.0</v>
      </c>
      <c r="Y8" s="174"/>
      <c r="Z8" s="35"/>
      <c r="AA8" s="33"/>
      <c r="AB8" s="64"/>
      <c r="AC8" s="63"/>
      <c r="AD8" s="73"/>
      <c r="AE8" s="35"/>
      <c r="AF8" s="35"/>
      <c r="AG8" s="67"/>
      <c r="AH8" s="8"/>
      <c r="AI8" s="49"/>
      <c r="AM8" s="50"/>
      <c r="AN8" s="31"/>
      <c r="AO8" s="7"/>
      <c r="AP8" s="7"/>
      <c r="AQ8" s="7"/>
    </row>
    <row r="9" ht="15.0" customHeight="1">
      <c r="A9" s="8"/>
      <c r="B9" s="100"/>
      <c r="C9" s="33"/>
      <c r="D9" s="411"/>
      <c r="E9" s="53"/>
      <c r="F9" s="53"/>
      <c r="G9" s="53"/>
      <c r="H9" s="53"/>
      <c r="I9" s="53"/>
      <c r="J9" s="53"/>
      <c r="K9" s="54"/>
      <c r="L9" s="36"/>
      <c r="M9" s="55" t="s">
        <v>22</v>
      </c>
      <c r="N9" s="33"/>
      <c r="O9" s="75"/>
      <c r="P9" s="70"/>
      <c r="Q9" s="70"/>
      <c r="R9" s="70"/>
      <c r="S9" s="70"/>
      <c r="T9" s="70"/>
      <c r="U9" s="71"/>
      <c r="V9" s="60"/>
      <c r="W9" s="31"/>
      <c r="X9" s="61">
        <v>3.0</v>
      </c>
      <c r="Y9" s="545"/>
      <c r="Z9" s="35"/>
      <c r="AA9" s="33"/>
      <c r="AB9" s="64"/>
      <c r="AC9" s="63"/>
      <c r="AD9" s="73"/>
      <c r="AE9" s="35"/>
      <c r="AF9" s="35"/>
      <c r="AG9" s="67"/>
      <c r="AH9" s="8"/>
      <c r="AI9" s="49"/>
      <c r="AM9" s="50"/>
      <c r="AN9" s="31"/>
      <c r="AO9" s="7"/>
      <c r="AP9" s="7"/>
      <c r="AQ9" s="7"/>
    </row>
    <row r="10" ht="15.0" customHeight="1">
      <c r="A10" s="8"/>
      <c r="B10" s="100"/>
      <c r="C10" s="33"/>
      <c r="D10" s="101"/>
      <c r="E10" s="35"/>
      <c r="F10" s="35"/>
      <c r="G10" s="35"/>
      <c r="H10" s="35"/>
      <c r="I10" s="35"/>
      <c r="J10" s="35"/>
      <c r="K10" s="67"/>
      <c r="L10" s="36"/>
      <c r="M10" s="55" t="s">
        <v>23</v>
      </c>
      <c r="N10" s="33"/>
      <c r="O10" s="76"/>
      <c r="P10" s="77"/>
      <c r="Q10" s="77"/>
      <c r="R10" s="77"/>
      <c r="S10" s="77"/>
      <c r="T10" s="77"/>
      <c r="U10" s="78"/>
      <c r="V10" s="60"/>
      <c r="W10" s="31"/>
      <c r="X10" s="61">
        <v>4.0</v>
      </c>
      <c r="Y10" s="186"/>
      <c r="Z10" s="35"/>
      <c r="AA10" s="33"/>
      <c r="AB10" s="64"/>
      <c r="AC10" s="63"/>
      <c r="AD10" s="73"/>
      <c r="AE10" s="35"/>
      <c r="AF10" s="35"/>
      <c r="AG10" s="67"/>
      <c r="AH10" s="8"/>
      <c r="AI10" s="49"/>
      <c r="AM10" s="50"/>
      <c r="AN10" s="31"/>
      <c r="AO10" s="7"/>
      <c r="AP10" s="7"/>
      <c r="AQ10" s="7"/>
    </row>
    <row r="11" ht="15.0" customHeight="1">
      <c r="A11" s="8"/>
      <c r="B11" s="100"/>
      <c r="C11" s="33"/>
      <c r="D11" s="101"/>
      <c r="E11" s="35"/>
      <c r="F11" s="35"/>
      <c r="G11" s="35"/>
      <c r="H11" s="35"/>
      <c r="I11" s="35"/>
      <c r="J11" s="35"/>
      <c r="K11" s="67"/>
      <c r="L11" s="36"/>
      <c r="M11" s="81"/>
      <c r="N11" s="82"/>
      <c r="O11" s="83">
        <f t="shared" ref="O11:U11" si="1">SUM(O7:O10)</f>
        <v>0</v>
      </c>
      <c r="P11" s="83">
        <f t="shared" si="1"/>
        <v>0</v>
      </c>
      <c r="Q11" s="83">
        <f t="shared" si="1"/>
        <v>0</v>
      </c>
      <c r="R11" s="83">
        <f t="shared" si="1"/>
        <v>0</v>
      </c>
      <c r="S11" s="83">
        <f t="shared" si="1"/>
        <v>0</v>
      </c>
      <c r="T11" s="83">
        <f t="shared" si="1"/>
        <v>0</v>
      </c>
      <c r="U11" s="83">
        <f t="shared" si="1"/>
        <v>0</v>
      </c>
      <c r="V11" s="84">
        <f>SUM(O11:U11)</f>
        <v>0</v>
      </c>
      <c r="W11" s="31"/>
      <c r="X11" s="61">
        <v>5.0</v>
      </c>
      <c r="Y11" s="186"/>
      <c r="Z11" s="35"/>
      <c r="AA11" s="33"/>
      <c r="AB11" s="64"/>
      <c r="AC11" s="63"/>
      <c r="AD11" s="73"/>
      <c r="AE11" s="35"/>
      <c r="AF11" s="35"/>
      <c r="AG11" s="67"/>
      <c r="AH11" s="8"/>
      <c r="AI11" s="85"/>
      <c r="AJ11" s="86"/>
      <c r="AK11" s="86"/>
      <c r="AL11" s="86"/>
      <c r="AM11" s="87"/>
      <c r="AN11" s="31"/>
      <c r="AO11" s="7"/>
      <c r="AP11" s="7"/>
      <c r="AQ11" s="7"/>
    </row>
    <row r="12">
      <c r="A12" s="1"/>
      <c r="B12" s="100"/>
      <c r="C12" s="33"/>
      <c r="D12" s="101"/>
      <c r="E12" s="35"/>
      <c r="F12" s="35"/>
      <c r="G12" s="35"/>
      <c r="H12" s="35"/>
      <c r="I12" s="35"/>
      <c r="J12" s="35"/>
      <c r="K12" s="67"/>
      <c r="L12" s="7"/>
      <c r="M12" s="88"/>
      <c r="N12" s="88"/>
      <c r="O12" s="88"/>
      <c r="P12" s="88"/>
      <c r="Q12" s="88"/>
      <c r="R12" s="88"/>
      <c r="S12" s="88"/>
      <c r="T12" s="88"/>
      <c r="U12" s="88"/>
      <c r="V12" s="88"/>
      <c r="W12" s="7"/>
      <c r="X12" s="61">
        <v>6.0</v>
      </c>
      <c r="Y12" s="186"/>
      <c r="Z12" s="35"/>
      <c r="AA12" s="33"/>
      <c r="AB12" s="64"/>
      <c r="AC12" s="63"/>
      <c r="AD12" s="73"/>
      <c r="AE12" s="35"/>
      <c r="AF12" s="35"/>
      <c r="AG12" s="67"/>
      <c r="AH12" s="1"/>
      <c r="AI12" s="18"/>
      <c r="AJ12" s="18"/>
      <c r="AK12" s="18"/>
      <c r="AL12" s="18"/>
      <c r="AM12" s="18"/>
      <c r="AN12" s="7"/>
      <c r="AO12" s="7"/>
      <c r="AP12" s="7"/>
      <c r="AQ12" s="7"/>
    </row>
    <row r="13" ht="15.0" customHeight="1">
      <c r="A13" s="8"/>
      <c r="B13" s="100"/>
      <c r="C13" s="33"/>
      <c r="D13" s="101"/>
      <c r="E13" s="35"/>
      <c r="F13" s="35"/>
      <c r="G13" s="35"/>
      <c r="H13" s="35"/>
      <c r="I13" s="35"/>
      <c r="J13" s="35"/>
      <c r="K13" s="67"/>
      <c r="L13" s="16"/>
      <c r="M13" s="24" t="s">
        <v>24</v>
      </c>
      <c r="N13" s="25"/>
      <c r="O13" s="25"/>
      <c r="P13" s="25"/>
      <c r="Q13" s="25"/>
      <c r="R13" s="25"/>
      <c r="S13" s="25"/>
      <c r="T13" s="25"/>
      <c r="U13" s="25"/>
      <c r="V13" s="26"/>
      <c r="W13" s="16"/>
      <c r="X13" s="61">
        <v>7.0</v>
      </c>
      <c r="Y13" s="186"/>
      <c r="Z13" s="35"/>
      <c r="AA13" s="33"/>
      <c r="AB13" s="64"/>
      <c r="AC13" s="63"/>
      <c r="AD13" s="73"/>
      <c r="AE13" s="35"/>
      <c r="AF13" s="35"/>
      <c r="AG13" s="67"/>
      <c r="AH13" s="17"/>
      <c r="AI13" s="7"/>
      <c r="AJ13" s="7"/>
      <c r="AK13" s="7"/>
      <c r="AL13" s="7"/>
      <c r="AM13" s="7"/>
      <c r="AN13" s="7"/>
      <c r="AO13" s="7"/>
      <c r="AP13" s="7"/>
      <c r="AQ13" s="7"/>
    </row>
    <row r="14" ht="15.0" customHeight="1">
      <c r="A14" s="1"/>
      <c r="B14" s="100"/>
      <c r="C14" s="33"/>
      <c r="D14" s="101"/>
      <c r="E14" s="35"/>
      <c r="F14" s="35"/>
      <c r="G14" s="35"/>
      <c r="H14" s="35"/>
      <c r="I14" s="35"/>
      <c r="J14" s="35"/>
      <c r="K14" s="67"/>
      <c r="L14" s="36"/>
      <c r="M14" s="89" t="s">
        <v>25</v>
      </c>
      <c r="N14" s="90"/>
      <c r="O14" s="91" t="s">
        <v>26</v>
      </c>
      <c r="P14" s="38"/>
      <c r="Q14" s="91" t="s">
        <v>27</v>
      </c>
      <c r="R14" s="38"/>
      <c r="S14" s="92" t="s">
        <v>28</v>
      </c>
      <c r="T14" s="38"/>
      <c r="U14" s="93" t="s">
        <v>29</v>
      </c>
      <c r="V14" s="94"/>
      <c r="W14" s="31"/>
      <c r="X14" s="61">
        <v>8.0</v>
      </c>
      <c r="Y14" s="186"/>
      <c r="Z14" s="35"/>
      <c r="AA14" s="33"/>
      <c r="AB14" s="64"/>
      <c r="AC14" s="63"/>
      <c r="AD14" s="73"/>
      <c r="AE14" s="35"/>
      <c r="AF14" s="35"/>
      <c r="AG14" s="67"/>
      <c r="AH14" s="17"/>
      <c r="AI14" s="7"/>
      <c r="AJ14" s="7"/>
      <c r="AK14" s="95"/>
      <c r="AL14" s="7"/>
      <c r="AM14" s="7"/>
      <c r="AN14" s="7"/>
      <c r="AO14" s="7"/>
      <c r="AP14" s="7"/>
      <c r="AQ14" s="7"/>
    </row>
    <row r="15" ht="15.0" customHeight="1">
      <c r="A15" s="8"/>
      <c r="B15" s="100"/>
      <c r="C15" s="33"/>
      <c r="D15" s="101"/>
      <c r="E15" s="35"/>
      <c r="F15" s="35"/>
      <c r="G15" s="35"/>
      <c r="H15" s="35"/>
      <c r="I15" s="35"/>
      <c r="J15" s="35"/>
      <c r="K15" s="67"/>
      <c r="L15" s="16"/>
      <c r="M15" s="96"/>
      <c r="N15" s="63"/>
      <c r="O15" s="97" t="s">
        <v>30</v>
      </c>
      <c r="P15" s="97" t="s">
        <v>18</v>
      </c>
      <c r="Q15" s="97" t="s">
        <v>30</v>
      </c>
      <c r="R15" s="97" t="s">
        <v>18</v>
      </c>
      <c r="S15" s="97" t="s">
        <v>30</v>
      </c>
      <c r="T15" s="97" t="s">
        <v>18</v>
      </c>
      <c r="U15" s="98" t="s">
        <v>30</v>
      </c>
      <c r="V15" s="99" t="s">
        <v>18</v>
      </c>
      <c r="W15" s="31"/>
      <c r="X15" s="61">
        <v>9.0</v>
      </c>
      <c r="Y15" s="186"/>
      <c r="Z15" s="35"/>
      <c r="AA15" s="33"/>
      <c r="AB15" s="64"/>
      <c r="AC15" s="63"/>
      <c r="AD15" s="73"/>
      <c r="AE15" s="35"/>
      <c r="AF15" s="35"/>
      <c r="AG15" s="67"/>
      <c r="AH15" s="17"/>
      <c r="AI15" s="7"/>
      <c r="AJ15" s="7"/>
      <c r="AK15" s="7"/>
      <c r="AL15" s="7"/>
      <c r="AM15" s="7"/>
      <c r="AN15" s="7"/>
      <c r="AO15" s="7"/>
      <c r="AP15" s="7"/>
      <c r="AQ15" s="7"/>
    </row>
    <row r="16" ht="15.0" customHeight="1">
      <c r="A16" s="1"/>
      <c r="B16" s="100"/>
      <c r="C16" s="33"/>
      <c r="D16" s="101"/>
      <c r="E16" s="35"/>
      <c r="F16" s="35"/>
      <c r="G16" s="35"/>
      <c r="H16" s="35"/>
      <c r="I16" s="35"/>
      <c r="J16" s="35"/>
      <c r="K16" s="67"/>
      <c r="L16" s="36"/>
      <c r="M16" s="102" t="s">
        <v>31</v>
      </c>
      <c r="N16" s="67"/>
      <c r="O16" s="103" t="str">
        <f>IF(ISTEXT(P16),"✔" , "✘")</f>
        <v>✘</v>
      </c>
      <c r="P16" s="104"/>
      <c r="Q16" s="105" t="str">
        <f t="shared" ref="Q16:Q20" si="2">IF(ISTEXT(R16),"✔" , "✘")</f>
        <v>✘</v>
      </c>
      <c r="R16" s="104"/>
      <c r="S16" s="105" t="str">
        <f t="shared" ref="S16:S17" si="3">IF(ISTEXT(T16),"✔" , "✘")</f>
        <v>✘</v>
      </c>
      <c r="T16" s="128"/>
      <c r="U16" s="107" t="str">
        <f>IF(ISTEXT(V16),"✔" , "✘")</f>
        <v>✘</v>
      </c>
      <c r="V16" s="546"/>
      <c r="W16" s="31"/>
      <c r="X16" s="61">
        <v>10.0</v>
      </c>
      <c r="Y16" s="186"/>
      <c r="Z16" s="35"/>
      <c r="AA16" s="33"/>
      <c r="AB16" s="64"/>
      <c r="AC16" s="63"/>
      <c r="AD16" s="73"/>
      <c r="AE16" s="35"/>
      <c r="AF16" s="35"/>
      <c r="AG16" s="67"/>
      <c r="AH16" s="17"/>
      <c r="AI16" s="7"/>
      <c r="AJ16" s="7"/>
      <c r="AK16" s="7"/>
      <c r="AL16" s="7"/>
      <c r="AM16" s="7"/>
      <c r="AN16" s="7"/>
      <c r="AO16" s="7"/>
      <c r="AP16" s="7"/>
      <c r="AQ16" s="7"/>
    </row>
    <row r="17" ht="15.0" customHeight="1">
      <c r="A17" s="1"/>
      <c r="B17" s="100"/>
      <c r="C17" s="33"/>
      <c r="D17" s="101"/>
      <c r="E17" s="35"/>
      <c r="F17" s="35"/>
      <c r="G17" s="35"/>
      <c r="H17" s="35"/>
      <c r="I17" s="35"/>
      <c r="J17" s="35"/>
      <c r="K17" s="67"/>
      <c r="L17" s="36"/>
      <c r="M17" s="109" t="s">
        <v>32</v>
      </c>
      <c r="N17" s="67"/>
      <c r="O17" s="110" t="s">
        <v>33</v>
      </c>
      <c r="P17" s="33"/>
      <c r="Q17" s="111" t="str">
        <f t="shared" si="2"/>
        <v>✘</v>
      </c>
      <c r="R17" s="112"/>
      <c r="S17" s="111" t="str">
        <f t="shared" si="3"/>
        <v>✘</v>
      </c>
      <c r="T17" s="524"/>
      <c r="U17" s="114" t="s">
        <v>34</v>
      </c>
      <c r="V17" s="94"/>
      <c r="W17" s="115"/>
      <c r="X17" s="61">
        <v>11.0</v>
      </c>
      <c r="Y17" s="186"/>
      <c r="Z17" s="35"/>
      <c r="AA17" s="33"/>
      <c r="AB17" s="64"/>
      <c r="AC17" s="63"/>
      <c r="AD17" s="73"/>
      <c r="AE17" s="35"/>
      <c r="AF17" s="35"/>
      <c r="AG17" s="67"/>
      <c r="AH17" s="17"/>
      <c r="AI17" s="7"/>
      <c r="AJ17" s="7"/>
      <c r="AK17" s="7"/>
      <c r="AL17" s="7"/>
      <c r="AM17" s="7"/>
      <c r="AN17" s="7"/>
      <c r="AO17" s="7"/>
      <c r="AP17" s="7"/>
      <c r="AQ17" s="7"/>
    </row>
    <row r="18" ht="15.0" customHeight="1">
      <c r="A18" s="1"/>
      <c r="B18" s="100"/>
      <c r="C18" s="33"/>
      <c r="D18" s="101"/>
      <c r="E18" s="35"/>
      <c r="F18" s="35"/>
      <c r="G18" s="35"/>
      <c r="H18" s="35"/>
      <c r="I18" s="35"/>
      <c r="J18" s="35"/>
      <c r="K18" s="67"/>
      <c r="L18" s="36"/>
      <c r="M18" s="102" t="s">
        <v>35</v>
      </c>
      <c r="N18" s="67"/>
      <c r="O18" s="116" t="s">
        <v>33</v>
      </c>
      <c r="P18" s="117"/>
      <c r="Q18" s="118" t="str">
        <f t="shared" si="2"/>
        <v>✘</v>
      </c>
      <c r="R18" s="119"/>
      <c r="S18" s="120" t="s">
        <v>33</v>
      </c>
      <c r="T18" s="121"/>
      <c r="U18" s="122" t="str">
        <f>IF(ISTEXT(V18),"✔" , "✘")</f>
        <v>✘</v>
      </c>
      <c r="V18" s="543"/>
      <c r="W18" s="31"/>
      <c r="X18" s="61">
        <v>12.0</v>
      </c>
      <c r="Y18" s="186"/>
      <c r="Z18" s="35"/>
      <c r="AA18" s="33"/>
      <c r="AB18" s="64"/>
      <c r="AC18" s="63"/>
      <c r="AD18" s="73"/>
      <c r="AE18" s="35"/>
      <c r="AF18" s="35"/>
      <c r="AG18" s="67"/>
      <c r="AH18" s="17"/>
      <c r="AI18" s="7"/>
      <c r="AJ18" s="7"/>
      <c r="AK18" s="7"/>
      <c r="AL18" s="7"/>
      <c r="AM18" s="7"/>
      <c r="AN18" s="7"/>
      <c r="AO18" s="7"/>
      <c r="AP18" s="7"/>
      <c r="AQ18" s="7"/>
    </row>
    <row r="19" ht="15.0" customHeight="1">
      <c r="A19" s="1"/>
      <c r="B19" s="124"/>
      <c r="C19" s="82"/>
      <c r="D19" s="125"/>
      <c r="E19" s="126"/>
      <c r="F19" s="126"/>
      <c r="G19" s="126"/>
      <c r="H19" s="126"/>
      <c r="I19" s="126"/>
      <c r="J19" s="126"/>
      <c r="K19" s="127"/>
      <c r="L19" s="36"/>
      <c r="M19" s="102" t="s">
        <v>36</v>
      </c>
      <c r="N19" s="67"/>
      <c r="O19" s="453" t="str">
        <f t="shared" ref="O19:O20" si="4">IF(ISTEXT(P19),"✔" , "✘")</f>
        <v>✘</v>
      </c>
      <c r="P19" s="104"/>
      <c r="Q19" s="105" t="str">
        <f t="shared" si="2"/>
        <v>✘</v>
      </c>
      <c r="R19" s="104"/>
      <c r="S19" s="105" t="str">
        <f t="shared" ref="S19:S20" si="5">IF(ISTEXT(T19),"✔" , "✘")</f>
        <v>✘</v>
      </c>
      <c r="T19" s="128"/>
      <c r="U19" s="129"/>
      <c r="V19" s="130"/>
      <c r="W19" s="31"/>
      <c r="X19" s="61">
        <v>13.0</v>
      </c>
      <c r="Y19" s="186"/>
      <c r="Z19" s="35"/>
      <c r="AA19" s="33"/>
      <c r="AB19" s="64"/>
      <c r="AC19" s="63"/>
      <c r="AD19" s="73"/>
      <c r="AE19" s="35"/>
      <c r="AF19" s="35"/>
      <c r="AG19" s="67"/>
      <c r="AH19" s="17"/>
      <c r="AI19" s="7"/>
      <c r="AJ19" s="7"/>
      <c r="AK19" s="7"/>
      <c r="AL19" s="7"/>
      <c r="AM19" s="7"/>
      <c r="AN19" s="7"/>
      <c r="AO19" s="7"/>
      <c r="AP19" s="7"/>
      <c r="AQ19" s="7"/>
    </row>
    <row r="20" ht="15.0" customHeight="1">
      <c r="A20" s="1"/>
      <c r="B20" s="88"/>
      <c r="C20" s="88"/>
      <c r="D20" s="88"/>
      <c r="E20" s="88"/>
      <c r="F20" s="88"/>
      <c r="G20" s="88"/>
      <c r="H20" s="88"/>
      <c r="I20" s="88"/>
      <c r="J20" s="88"/>
      <c r="K20" s="88"/>
      <c r="L20" s="36"/>
      <c r="M20" s="131" t="s">
        <v>37</v>
      </c>
      <c r="N20" s="127"/>
      <c r="O20" s="132" t="str">
        <f t="shared" si="4"/>
        <v>✘</v>
      </c>
      <c r="P20" s="133"/>
      <c r="Q20" s="122" t="str">
        <f t="shared" si="2"/>
        <v>✘</v>
      </c>
      <c r="R20" s="133"/>
      <c r="S20" s="122" t="str">
        <f t="shared" si="5"/>
        <v>✘</v>
      </c>
      <c r="T20" s="134"/>
      <c r="U20" s="46"/>
      <c r="V20" s="48"/>
      <c r="W20" s="31"/>
      <c r="X20" s="61">
        <v>14.0</v>
      </c>
      <c r="Y20" s="186"/>
      <c r="Z20" s="35"/>
      <c r="AA20" s="33"/>
      <c r="AB20" s="64"/>
      <c r="AC20" s="63"/>
      <c r="AD20" s="73"/>
      <c r="AE20" s="35"/>
      <c r="AF20" s="35"/>
      <c r="AG20" s="67"/>
      <c r="AH20" s="17"/>
      <c r="AI20" s="7"/>
      <c r="AJ20" s="7"/>
      <c r="AK20" s="7"/>
      <c r="AL20" s="7"/>
      <c r="AM20" s="7"/>
      <c r="AN20" s="7"/>
      <c r="AO20" s="7"/>
      <c r="AP20" s="7"/>
      <c r="AQ20" s="7"/>
    </row>
    <row r="21" ht="15.0" customHeight="1">
      <c r="A21" s="1"/>
      <c r="B21" s="136" t="s">
        <v>38</v>
      </c>
      <c r="C21" s="25"/>
      <c r="D21" s="25"/>
      <c r="E21" s="25"/>
      <c r="F21" s="25"/>
      <c r="G21" s="25"/>
      <c r="H21" s="25"/>
      <c r="I21" s="25"/>
      <c r="J21" s="25"/>
      <c r="K21" s="26"/>
      <c r="L21" s="36"/>
      <c r="M21" s="137"/>
      <c r="N21" s="137"/>
      <c r="O21" s="137"/>
      <c r="P21" s="137"/>
      <c r="Q21" s="137"/>
      <c r="R21" s="137"/>
      <c r="S21" s="137"/>
      <c r="T21" s="137"/>
      <c r="U21" s="137"/>
      <c r="V21" s="137"/>
      <c r="W21" s="36"/>
      <c r="X21" s="61">
        <v>15.0</v>
      </c>
      <c r="Y21" s="186"/>
      <c r="Z21" s="35"/>
      <c r="AA21" s="33"/>
      <c r="AB21" s="64"/>
      <c r="AC21" s="63"/>
      <c r="AD21" s="73"/>
      <c r="AE21" s="35"/>
      <c r="AF21" s="35"/>
      <c r="AG21" s="67"/>
      <c r="AH21" s="17"/>
      <c r="AI21" s="7"/>
      <c r="AJ21" s="7"/>
      <c r="AK21" s="7"/>
      <c r="AL21" s="7"/>
      <c r="AM21" s="7"/>
      <c r="AN21" s="7"/>
      <c r="AO21" s="7"/>
      <c r="AP21" s="7"/>
      <c r="AQ21" s="7"/>
    </row>
    <row r="22" ht="15.0" customHeight="1">
      <c r="A22" s="8"/>
      <c r="B22" s="138" t="s">
        <v>16</v>
      </c>
      <c r="C22" s="139" t="s">
        <v>39</v>
      </c>
      <c r="D22" s="140"/>
      <c r="E22" s="117"/>
      <c r="F22" s="141" t="s">
        <v>40</v>
      </c>
      <c r="G22" s="140"/>
      <c r="H22" s="140"/>
      <c r="I22" s="140"/>
      <c r="J22" s="140"/>
      <c r="K22" s="121"/>
      <c r="L22" s="16"/>
      <c r="M22" s="142" t="s">
        <v>41</v>
      </c>
      <c r="N22" s="143" t="s">
        <v>42</v>
      </c>
      <c r="O22" s="143" t="s">
        <v>43</v>
      </c>
      <c r="P22" s="143" t="s">
        <v>44</v>
      </c>
      <c r="Q22" s="143" t="s">
        <v>45</v>
      </c>
      <c r="R22" s="143" t="s">
        <v>4</v>
      </c>
      <c r="S22" s="143" t="s">
        <v>46</v>
      </c>
      <c r="T22" s="143" t="s">
        <v>195</v>
      </c>
      <c r="U22" s="143" t="s">
        <v>196</v>
      </c>
      <c r="V22" s="144" t="s">
        <v>49</v>
      </c>
      <c r="W22" s="31"/>
      <c r="X22" s="61">
        <v>16.0</v>
      </c>
      <c r="Y22" s="186"/>
      <c r="Z22" s="35"/>
      <c r="AA22" s="33"/>
      <c r="AB22" s="64"/>
      <c r="AC22" s="63"/>
      <c r="AD22" s="73"/>
      <c r="AE22" s="35"/>
      <c r="AF22" s="35"/>
      <c r="AG22" s="67"/>
      <c r="AH22" s="17"/>
      <c r="AI22" s="7"/>
      <c r="AJ22" s="7"/>
      <c r="AK22" s="7"/>
      <c r="AL22" s="7"/>
      <c r="AM22" s="7"/>
      <c r="AN22" s="7"/>
      <c r="AO22" s="7"/>
      <c r="AP22" s="7"/>
      <c r="AQ22" s="7"/>
    </row>
    <row r="23" ht="15.0" customHeight="1">
      <c r="A23" s="8"/>
      <c r="B23" s="145">
        <v>1.0</v>
      </c>
      <c r="C23" s="146" t="str">
        <f>IFERROR(__xludf.DUMMYFUNCTION("IMPORTRANGE(""https://docs.google.com/spreadsheets/d/19OrDsju-g-QuKxa5og6CSN5i_A7h1stai7A2t5aBjZw/edit#gid=0"",""Tasks!B3"")"),"T148286657")</f>
        <v>T148286657</v>
      </c>
      <c r="D23" s="147"/>
      <c r="E23" s="38"/>
      <c r="F23" s="148" t="str">
        <f>IFERROR(__xludf.DUMMYFUNCTION("IMPORTRANGE(""https://docs.google.com/spreadsheets/d/19OrDsju-g-QuKxa5og6CSN5i_A7h1stai7A2t5aBjZw/edit#gid=0"",""Tasks!E3"")"),"BER0001 (06.A.11) [CR 6.03] Vestibule to West Office")</f>
        <v>BER0001 (06.A.11) [CR 6.03] Vestibule to West Office</v>
      </c>
      <c r="G23" s="147"/>
      <c r="H23" s="147"/>
      <c r="I23" s="147"/>
      <c r="J23" s="147"/>
      <c r="K23" s="94"/>
      <c r="L23" s="16"/>
      <c r="M23" s="149">
        <f>SUM(E144)</f>
        <v>0</v>
      </c>
      <c r="N23" s="150">
        <f t="shared" ref="N23:P23" si="6">SUM(G143)</f>
        <v>0</v>
      </c>
      <c r="O23" s="150">
        <f t="shared" si="6"/>
        <v>0</v>
      </c>
      <c r="P23" s="150">
        <f t="shared" si="6"/>
        <v>0</v>
      </c>
      <c r="Q23" s="150">
        <f>SUM(X143)</f>
        <v>0</v>
      </c>
      <c r="R23" s="150">
        <f>COUNTA(Y7:Y31)</f>
        <v>0</v>
      </c>
      <c r="S23" s="151">
        <f>COUNTIFS($M$31:$M$51,"P",$U$31:$U$51,$M$2)</f>
        <v>0</v>
      </c>
      <c r="T23" s="151">
        <f>COUNTIFS($M$31:$M$51,"E(Con)",$U$31:$U$51,$M$2)</f>
        <v>0</v>
      </c>
      <c r="U23" s="151">
        <f>COUNTIFS($M$31:$M$51,"E(FTE)",$U$31:$U$51,$M$2)</f>
        <v>0</v>
      </c>
      <c r="V23" s="454"/>
      <c r="W23" s="31"/>
      <c r="X23" s="61">
        <v>17.0</v>
      </c>
      <c r="Y23" s="186"/>
      <c r="Z23" s="35"/>
      <c r="AA23" s="33"/>
      <c r="AB23" s="64"/>
      <c r="AC23" s="63"/>
      <c r="AD23" s="73"/>
      <c r="AE23" s="35"/>
      <c r="AF23" s="35"/>
      <c r="AG23" s="67"/>
      <c r="AH23" s="17"/>
      <c r="AI23" s="7"/>
      <c r="AJ23" s="7"/>
      <c r="AK23" s="7"/>
      <c r="AL23" s="7"/>
      <c r="AM23" s="7"/>
      <c r="AN23" s="7"/>
      <c r="AO23" s="7"/>
      <c r="AP23" s="7"/>
      <c r="AQ23" s="7"/>
    </row>
    <row r="24" ht="15.0" customHeight="1">
      <c r="A24" s="8"/>
      <c r="B24" s="145">
        <v>2.0</v>
      </c>
      <c r="C24" s="153" t="str">
        <f>IFERROR(__xludf.DUMMYFUNCTION("IMPORTRANGE(""https://docs.google.com/spreadsheets/d/19OrDsju-g-QuKxa5og6CSN5i_A7h1stai7A2t5aBjZw/edit#gid=0"",""Tasks!B4"")"),"T144360377")</f>
        <v>T144360377</v>
      </c>
      <c r="D24" s="35"/>
      <c r="E24" s="33"/>
      <c r="F24" s="154" t="str">
        <f>IFERROR(__xludf.DUMMYFUNCTION("IMPORTRANGE(""https://docs.google.com/spreadsheets/d/19OrDsju-g-QuKxa5og6CSN5i_A7h1stai7A2t5aBjZw/edit#gid=0"",""Tasks!E4"")")," BER0001.06 (C06.0036) Restaurant to Fire Lobby A06.24.DR  ]SLS")</f>
        <v> BER0001.06 (C06.0036) Restaurant to Fire Lobby A06.24.DR  ]SLS</v>
      </c>
      <c r="G24" s="35"/>
      <c r="H24" s="35"/>
      <c r="I24" s="35"/>
      <c r="J24" s="35"/>
      <c r="K24" s="67"/>
      <c r="L24" s="16"/>
      <c r="M24" s="155" t="s">
        <v>50</v>
      </c>
      <c r="N24" s="156"/>
      <c r="O24" s="157" t="s">
        <v>51</v>
      </c>
      <c r="P24" s="156"/>
      <c r="Q24" s="158" t="s">
        <v>52</v>
      </c>
      <c r="R24" s="156"/>
      <c r="S24" s="159" t="s">
        <v>53</v>
      </c>
      <c r="T24" s="160"/>
      <c r="U24" s="161"/>
      <c r="V24" s="162" t="s">
        <v>54</v>
      </c>
      <c r="W24" s="31"/>
      <c r="X24" s="61">
        <v>18.0</v>
      </c>
      <c r="Y24" s="186"/>
      <c r="Z24" s="35"/>
      <c r="AA24" s="33"/>
      <c r="AB24" s="64"/>
      <c r="AC24" s="63"/>
      <c r="AD24" s="73"/>
      <c r="AE24" s="35"/>
      <c r="AF24" s="35"/>
      <c r="AG24" s="67"/>
      <c r="AH24" s="17"/>
      <c r="AI24" s="7"/>
      <c r="AJ24" s="7"/>
      <c r="AK24" s="7"/>
      <c r="AL24" s="7"/>
      <c r="AM24" s="7"/>
      <c r="AN24" s="7"/>
      <c r="AO24" s="7"/>
      <c r="AP24" s="7"/>
      <c r="AQ24" s="7"/>
    </row>
    <row r="25" ht="15.0" customHeight="1">
      <c r="A25" s="1"/>
      <c r="B25" s="145">
        <v>3.0</v>
      </c>
      <c r="C25" s="163" t="str">
        <f>IFERROR(__xludf.DUMMYFUNCTION("IMPORTRANGE(""https://docs.google.com/spreadsheets/d/19OrDsju-g-QuKxa5og6CSN5i_A7h1stai7A2t5aBjZw/edit#gid=0"",""Tasks!B5"")")," T147868020")</f>
        <v> T147868020</v>
      </c>
      <c r="D25" s="35"/>
      <c r="E25" s="33"/>
      <c r="F25" s="154" t="str">
        <f>IFERROR(__xludf.DUMMYFUNCTION("IMPORTRANGE(""https://docs.google.com/spreadsheets/d/19OrDsju-g-QuKxa5og6CSN5i_A7h1stai7A2t5aBjZw/edit#gid=0"",""Tasks!E5"")")," BER0001.06 (06.B.09) Reception A06.16.EB .")</f>
        <v> BER0001.06 (06.B.09) Reception A06.16.EB .</v>
      </c>
      <c r="G25" s="35"/>
      <c r="H25" s="35"/>
      <c r="I25" s="35"/>
      <c r="J25" s="35"/>
      <c r="K25" s="67"/>
      <c r="L25" s="16"/>
      <c r="M25" s="164" t="s">
        <v>12</v>
      </c>
      <c r="N25" s="165" t="s">
        <v>55</v>
      </c>
      <c r="O25" s="166" t="s">
        <v>56</v>
      </c>
      <c r="P25" s="167" t="s">
        <v>57</v>
      </c>
      <c r="Q25" s="168" t="s">
        <v>58</v>
      </c>
      <c r="R25" s="169" t="s">
        <v>59</v>
      </c>
      <c r="S25" s="170" t="s">
        <v>60</v>
      </c>
      <c r="T25" s="171" t="s">
        <v>61</v>
      </c>
      <c r="U25" s="172" t="s">
        <v>62</v>
      </c>
      <c r="V25" s="173"/>
      <c r="W25" s="16"/>
      <c r="X25" s="61">
        <v>19.0</v>
      </c>
      <c r="Y25" s="186"/>
      <c r="Z25" s="35"/>
      <c r="AA25" s="33"/>
      <c r="AB25" s="64"/>
      <c r="AC25" s="63"/>
      <c r="AD25" s="73"/>
      <c r="AE25" s="35"/>
      <c r="AF25" s="35"/>
      <c r="AG25" s="67"/>
      <c r="AH25" s="17"/>
      <c r="AI25" s="7"/>
      <c r="AJ25" s="7"/>
      <c r="AK25" s="7"/>
      <c r="AL25" s="7"/>
      <c r="AM25" s="7"/>
      <c r="AN25" s="7"/>
      <c r="AO25" s="7"/>
      <c r="AP25" s="7"/>
      <c r="AQ25" s="7"/>
    </row>
    <row r="26" ht="15.0" customHeight="1">
      <c r="A26" s="1"/>
      <c r="B26" s="145">
        <v>4.0</v>
      </c>
      <c r="C26" s="163" t="str">
        <f>IFERROR(__xludf.DUMMYFUNCTION("IMPORTRANGE(""https://docs.google.com/spreadsheets/d/19OrDsju-g-QuKxa5og6CSN5i_A7h1stai7A2t5aBjZw/edit#gid=0"",""Tasks!B6"")"),"T149066251")</f>
        <v>T149066251</v>
      </c>
      <c r="D26" s="35"/>
      <c r="E26" s="33"/>
      <c r="F26" s="154" t="str">
        <f>IFERROR(__xludf.DUMMYFUNCTION("IMPORTRANGE(""https://docs.google.com/spreadsheets/d/19OrDsju-g-QuKxa5og6CSN5i_A7h1stai7A2t5aBjZw/edit#gid=0"",""Tasks!E6"")")," BER0001.07 (07.A.02) Facility Storage Room .")</f>
        <v> BER0001.07 (07.A.02) Facility Storage Room .</v>
      </c>
      <c r="G26" s="35"/>
      <c r="H26" s="35"/>
      <c r="I26" s="35"/>
      <c r="J26" s="35"/>
      <c r="K26" s="67"/>
      <c r="L26" s="16"/>
      <c r="M26" s="413"/>
      <c r="N26" s="455"/>
      <c r="O26" s="414"/>
      <c r="P26" s="455"/>
      <c r="Q26" s="415"/>
      <c r="R26" s="416"/>
      <c r="S26" s="510"/>
      <c r="T26" s="525"/>
      <c r="U26" s="290"/>
      <c r="V26" s="182"/>
      <c r="W26" s="31"/>
      <c r="X26" s="61">
        <v>20.0</v>
      </c>
      <c r="Y26" s="186"/>
      <c r="Z26" s="35"/>
      <c r="AA26" s="33"/>
      <c r="AB26" s="64"/>
      <c r="AC26" s="63"/>
      <c r="AD26" s="73"/>
      <c r="AE26" s="35"/>
      <c r="AF26" s="35"/>
      <c r="AG26" s="67"/>
      <c r="AH26" s="17"/>
      <c r="AI26" s="7"/>
      <c r="AJ26" s="7"/>
      <c r="AK26" s="7"/>
      <c r="AL26" s="7"/>
      <c r="AM26" s="7"/>
      <c r="AN26" s="7"/>
      <c r="AO26" s="7"/>
      <c r="AP26" s="7"/>
      <c r="AQ26" s="7"/>
    </row>
    <row r="27" ht="15.0" customHeight="1">
      <c r="A27" s="1"/>
      <c r="B27" s="145">
        <v>5.0</v>
      </c>
      <c r="C27" s="163" t="str">
        <f>IFERROR(__xludf.DUMMYFUNCTION("IMPORTRANGE(""https://docs.google.com/spreadsheets/d/19OrDsju-g-QuKxa5og6CSN5i_A7h1stai7A2t5aBjZw/edit#gid=0"",""Tasks!B7"")"),"T149854984")</f>
        <v>T149854984</v>
      </c>
      <c r="D27" s="35"/>
      <c r="E27" s="33"/>
      <c r="F27" s="154" t="str">
        <f>IFERROR(__xludf.DUMMYFUNCTION("IMPORTRANGE(""https://docs.google.com/spreadsheets/d/19OrDsju-g-QuKxa5og6CSN5i_A7h1stai7A2t5aBjZw/edit#gid=0"",""Tasks!E7"")"),"AED BER AL 5.01 , beeping AED")</f>
        <v>AED BER AL 5.01 , beeping AED</v>
      </c>
      <c r="G27" s="35"/>
      <c r="H27" s="35"/>
      <c r="I27" s="35"/>
      <c r="J27" s="35"/>
      <c r="K27" s="67"/>
      <c r="L27" s="31"/>
      <c r="M27" s="88"/>
      <c r="N27" s="88"/>
      <c r="O27" s="88"/>
      <c r="P27" s="88"/>
      <c r="Q27" s="88"/>
      <c r="R27" s="88"/>
      <c r="S27" s="88"/>
      <c r="T27" s="88"/>
      <c r="U27" s="88"/>
      <c r="V27" s="88"/>
      <c r="W27" s="7"/>
      <c r="X27" s="61">
        <v>21.0</v>
      </c>
      <c r="Y27" s="186"/>
      <c r="Z27" s="35"/>
      <c r="AA27" s="33"/>
      <c r="AB27" s="64"/>
      <c r="AC27" s="63"/>
      <c r="AD27" s="73"/>
      <c r="AE27" s="35"/>
      <c r="AF27" s="35"/>
      <c r="AG27" s="67"/>
      <c r="AH27" s="17"/>
      <c r="AI27" s="7"/>
      <c r="AJ27" s="7"/>
      <c r="AK27" s="7"/>
      <c r="AL27" s="7"/>
      <c r="AM27" s="7"/>
      <c r="AN27" s="7"/>
      <c r="AO27" s="7"/>
      <c r="AP27" s="7"/>
      <c r="AQ27" s="7"/>
    </row>
    <row r="28" ht="15.0" customHeight="1">
      <c r="A28" s="1"/>
      <c r="B28" s="183">
        <v>6.0</v>
      </c>
      <c r="C28" s="184" t="str">
        <f>IFERROR(__xludf.DUMMYFUNCTION("IMPORTRANGE(""https://docs.google.com/spreadsheets/d/19OrDsju-g-QuKxa5og6CSN5i_A7h1stai7A2t5aBjZw/edit#gid=0"",""Tasks!B8"")"),"")</f>
        <v/>
      </c>
      <c r="D28" s="126"/>
      <c r="E28" s="82"/>
      <c r="F28" s="185" t="str">
        <f>IFERROR(__xludf.DUMMYFUNCTION("IMPORTRANGE(""https://docs.google.com/spreadsheets/d/19OrDsju-g-QuKxa5og6CSN5i_A7h1stai7A2t5aBjZw/edit#gid=0"",""Tasks!E8"")"),"")</f>
        <v/>
      </c>
      <c r="G28" s="126"/>
      <c r="H28" s="126"/>
      <c r="I28" s="126"/>
      <c r="J28" s="126"/>
      <c r="K28" s="127"/>
      <c r="L28" s="16"/>
      <c r="M28" s="21" t="s">
        <v>63</v>
      </c>
      <c r="N28" s="22"/>
      <c r="O28" s="22"/>
      <c r="P28" s="22"/>
      <c r="Q28" s="22"/>
      <c r="R28" s="22"/>
      <c r="S28" s="22"/>
      <c r="T28" s="22"/>
      <c r="U28" s="22"/>
      <c r="V28" s="23"/>
      <c r="W28" s="31"/>
      <c r="X28" s="61">
        <v>22.0</v>
      </c>
      <c r="Y28" s="186"/>
      <c r="Z28" s="35"/>
      <c r="AA28" s="33"/>
      <c r="AB28" s="64"/>
      <c r="AC28" s="63"/>
      <c r="AD28" s="73"/>
      <c r="AE28" s="35"/>
      <c r="AF28" s="35"/>
      <c r="AG28" s="67"/>
      <c r="AH28" s="17"/>
      <c r="AI28" s="7"/>
      <c r="AJ28" s="7"/>
      <c r="AK28" s="7"/>
      <c r="AL28" s="7"/>
      <c r="AM28" s="7"/>
      <c r="AN28" s="7"/>
      <c r="AO28" s="7"/>
      <c r="AP28" s="7"/>
      <c r="AQ28" s="7"/>
    </row>
    <row r="29" ht="15.0" customHeight="1">
      <c r="A29" s="8"/>
      <c r="B29" s="187" t="s">
        <v>64</v>
      </c>
      <c r="C29" s="160"/>
      <c r="D29" s="160"/>
      <c r="E29" s="160"/>
      <c r="F29" s="160"/>
      <c r="G29" s="160"/>
      <c r="H29" s="160"/>
      <c r="I29" s="160"/>
      <c r="J29" s="160"/>
      <c r="K29" s="161"/>
      <c r="L29" s="31"/>
      <c r="M29" s="188" t="s">
        <v>65</v>
      </c>
      <c r="N29" s="63"/>
      <c r="O29" s="189" t="s">
        <v>66</v>
      </c>
      <c r="P29" s="190">
        <f>SUM(P151)</f>
        <v>6</v>
      </c>
      <c r="Q29" s="189" t="s">
        <v>67</v>
      </c>
      <c r="R29" s="191">
        <f>SUM(Q151)</f>
        <v>5</v>
      </c>
      <c r="S29" s="189" t="s">
        <v>68</v>
      </c>
      <c r="T29" s="191">
        <f>SUM(R151)</f>
        <v>10</v>
      </c>
      <c r="U29" s="192" t="s">
        <v>69</v>
      </c>
      <c r="V29" s="193" t="s">
        <v>70</v>
      </c>
      <c r="W29" s="7"/>
      <c r="X29" s="61">
        <v>23.0</v>
      </c>
      <c r="Y29" s="186"/>
      <c r="Z29" s="35"/>
      <c r="AA29" s="33"/>
      <c r="AB29" s="64"/>
      <c r="AC29" s="63"/>
      <c r="AD29" s="73"/>
      <c r="AE29" s="35"/>
      <c r="AF29" s="35"/>
      <c r="AG29" s="67"/>
      <c r="AH29" s="17"/>
      <c r="AI29" s="7"/>
      <c r="AJ29" s="7"/>
      <c r="AK29" s="7"/>
      <c r="AL29" s="7"/>
      <c r="AM29" s="7"/>
      <c r="AN29" s="7"/>
      <c r="AO29" s="7"/>
      <c r="AP29" s="7"/>
      <c r="AQ29" s="7"/>
    </row>
    <row r="30" ht="15.0" customHeight="1">
      <c r="A30" s="1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31"/>
      <c r="M30" s="194" t="s">
        <v>71</v>
      </c>
      <c r="N30" s="195" t="s">
        <v>16</v>
      </c>
      <c r="O30" s="196" t="s">
        <v>18</v>
      </c>
      <c r="P30" s="126"/>
      <c r="Q30" s="126"/>
      <c r="R30" s="126"/>
      <c r="S30" s="126"/>
      <c r="T30" s="82"/>
      <c r="U30" s="197"/>
      <c r="V30" s="198"/>
      <c r="W30" s="7"/>
      <c r="X30" s="61">
        <v>24.0</v>
      </c>
      <c r="Y30" s="186"/>
      <c r="Z30" s="35"/>
      <c r="AA30" s="33"/>
      <c r="AB30" s="64"/>
      <c r="AC30" s="63"/>
      <c r="AD30" s="73"/>
      <c r="AE30" s="35"/>
      <c r="AF30" s="35"/>
      <c r="AG30" s="67"/>
      <c r="AH30" s="17"/>
      <c r="AI30" s="199"/>
      <c r="AJ30" s="3"/>
      <c r="AK30" s="3"/>
      <c r="AL30" s="3"/>
      <c r="AM30" s="4"/>
      <c r="AN30" s="7"/>
      <c r="AO30" s="7"/>
      <c r="AP30" s="7"/>
      <c r="AQ30" s="7"/>
    </row>
    <row r="31" ht="15.0" customHeight="1">
      <c r="A31" s="8"/>
      <c r="B31" s="21" t="s">
        <v>72</v>
      </c>
      <c r="C31" s="22"/>
      <c r="D31" s="22"/>
      <c r="E31" s="22"/>
      <c r="F31" s="22"/>
      <c r="G31" s="22"/>
      <c r="H31" s="22"/>
      <c r="I31" s="22"/>
      <c r="J31" s="22"/>
      <c r="K31" s="23"/>
      <c r="L31" s="16"/>
      <c r="M31" s="511"/>
      <c r="N31" s="512"/>
      <c r="O31" s="547"/>
      <c r="P31" s="147"/>
      <c r="Q31" s="147"/>
      <c r="R31" s="147"/>
      <c r="S31" s="147"/>
      <c r="T31" s="38"/>
      <c r="U31" s="512"/>
      <c r="V31" s="513"/>
      <c r="W31" s="31"/>
      <c r="X31" s="205">
        <v>25.0</v>
      </c>
      <c r="Y31" s="206"/>
      <c r="Z31" s="46"/>
      <c r="AA31" s="47"/>
      <c r="AB31" s="207"/>
      <c r="AC31" s="47"/>
      <c r="AD31" s="208"/>
      <c r="AE31" s="46"/>
      <c r="AF31" s="46"/>
      <c r="AG31" s="48"/>
      <c r="AH31" s="17"/>
      <c r="AI31" s="209"/>
      <c r="AM31" s="210"/>
      <c r="AN31" s="7"/>
      <c r="AO31" s="7"/>
      <c r="AP31" s="7"/>
      <c r="AQ31" s="7"/>
    </row>
    <row r="32" ht="15.0" customHeight="1">
      <c r="A32" s="8"/>
      <c r="B32" s="183" t="s">
        <v>73</v>
      </c>
      <c r="C32" s="46"/>
      <c r="D32" s="46"/>
      <c r="E32" s="47"/>
      <c r="F32" s="211" t="s">
        <v>74</v>
      </c>
      <c r="G32" s="46"/>
      <c r="H32" s="46"/>
      <c r="I32" s="47"/>
      <c r="J32" s="211" t="s">
        <v>6</v>
      </c>
      <c r="K32" s="48"/>
      <c r="L32" s="16"/>
      <c r="M32" s="514"/>
      <c r="N32" s="257"/>
      <c r="O32" s="548"/>
      <c r="P32" s="35"/>
      <c r="Q32" s="35"/>
      <c r="R32" s="35"/>
      <c r="S32" s="35"/>
      <c r="T32" s="33"/>
      <c r="U32" s="515"/>
      <c r="V32" s="259"/>
      <c r="W32" s="31"/>
      <c r="X32" s="88"/>
      <c r="Y32" s="20"/>
      <c r="Z32" s="20"/>
      <c r="AA32" s="20"/>
      <c r="AB32" s="88"/>
      <c r="AC32" s="88"/>
      <c r="AD32" s="20"/>
      <c r="AE32" s="20"/>
      <c r="AF32" s="20"/>
      <c r="AG32" s="20"/>
      <c r="AH32" s="17"/>
      <c r="AI32" s="209"/>
      <c r="AM32" s="210"/>
      <c r="AN32" s="7"/>
      <c r="AO32" s="7"/>
      <c r="AP32" s="7"/>
      <c r="AQ32" s="7"/>
    </row>
    <row r="33" ht="15.0" customHeight="1">
      <c r="A33" s="8"/>
      <c r="B33" s="217"/>
      <c r="C33" s="147"/>
      <c r="D33" s="147"/>
      <c r="E33" s="38"/>
      <c r="F33" s="218"/>
      <c r="G33" s="147"/>
      <c r="H33" s="147"/>
      <c r="I33" s="38"/>
      <c r="J33" s="218"/>
      <c r="K33" s="94"/>
      <c r="L33" s="16"/>
      <c r="M33" s="516"/>
      <c r="N33" s="517"/>
      <c r="O33" s="548"/>
      <c r="P33" s="35"/>
      <c r="Q33" s="35"/>
      <c r="R33" s="35"/>
      <c r="S33" s="35"/>
      <c r="T33" s="33"/>
      <c r="U33" s="517"/>
      <c r="V33" s="518"/>
      <c r="W33" s="16"/>
      <c r="X33" s="21" t="s">
        <v>75</v>
      </c>
      <c r="Y33" s="22"/>
      <c r="Z33" s="22"/>
      <c r="AA33" s="22"/>
      <c r="AB33" s="22"/>
      <c r="AC33" s="22"/>
      <c r="AD33" s="22"/>
      <c r="AE33" s="22"/>
      <c r="AF33" s="22"/>
      <c r="AG33" s="23"/>
      <c r="AH33" s="17"/>
      <c r="AI33" s="209"/>
      <c r="AM33" s="210"/>
      <c r="AN33" s="1"/>
      <c r="AO33" s="1"/>
      <c r="AP33" s="1"/>
      <c r="AQ33" s="7"/>
    </row>
    <row r="34" ht="15.0" customHeight="1">
      <c r="A34" s="8"/>
      <c r="B34" s="100"/>
      <c r="C34" s="35"/>
      <c r="D34" s="35"/>
      <c r="E34" s="33"/>
      <c r="F34" s="101"/>
      <c r="G34" s="35"/>
      <c r="H34" s="35"/>
      <c r="I34" s="33"/>
      <c r="J34" s="101"/>
      <c r="K34" s="67"/>
      <c r="L34" s="16"/>
      <c r="M34" s="514"/>
      <c r="N34" s="517"/>
      <c r="O34" s="548"/>
      <c r="P34" s="35"/>
      <c r="Q34" s="35"/>
      <c r="R34" s="35"/>
      <c r="S34" s="35"/>
      <c r="T34" s="33"/>
      <c r="U34" s="517"/>
      <c r="V34" s="259"/>
      <c r="W34" s="31"/>
      <c r="X34" s="419" t="s">
        <v>18</v>
      </c>
      <c r="Y34" s="420"/>
      <c r="Z34" s="421" t="s">
        <v>76</v>
      </c>
      <c r="AA34" s="250"/>
      <c r="AB34" s="422" t="s">
        <v>77</v>
      </c>
      <c r="AC34" s="422" t="s">
        <v>17</v>
      </c>
      <c r="AD34" s="423" t="s">
        <v>78</v>
      </c>
      <c r="AE34" s="424" t="s">
        <v>79</v>
      </c>
      <c r="AF34" s="420"/>
      <c r="AG34" s="229" t="s">
        <v>80</v>
      </c>
      <c r="AH34" s="17"/>
      <c r="AI34" s="209"/>
      <c r="AM34" s="210"/>
      <c r="AN34" s="1"/>
      <c r="AO34" s="1"/>
      <c r="AP34" s="1"/>
      <c r="AQ34" s="7"/>
    </row>
    <row r="35" ht="15.0" customHeight="1">
      <c r="A35" s="8"/>
      <c r="B35" s="100"/>
      <c r="C35" s="35"/>
      <c r="D35" s="35"/>
      <c r="E35" s="33"/>
      <c r="F35" s="101"/>
      <c r="G35" s="35"/>
      <c r="H35" s="35"/>
      <c r="I35" s="33"/>
      <c r="J35" s="101"/>
      <c r="K35" s="67"/>
      <c r="L35" s="16"/>
      <c r="M35" s="514"/>
      <c r="N35" s="517"/>
      <c r="O35" s="549"/>
      <c r="P35" s="35"/>
      <c r="Q35" s="35"/>
      <c r="R35" s="35"/>
      <c r="S35" s="35"/>
      <c r="T35" s="33"/>
      <c r="U35" s="272"/>
      <c r="V35" s="259"/>
      <c r="W35" s="31"/>
      <c r="X35" s="425"/>
      <c r="Y35" s="38"/>
      <c r="Z35" s="426"/>
      <c r="AA35" s="38"/>
      <c r="AB35" s="427"/>
      <c r="AC35" s="428"/>
      <c r="AD35" s="428"/>
      <c r="AE35" s="426"/>
      <c r="AF35" s="38"/>
      <c r="AG35" s="429"/>
      <c r="AH35" s="17"/>
      <c r="AI35" s="209"/>
      <c r="AM35" s="210"/>
      <c r="AN35" s="1"/>
      <c r="AO35" s="1"/>
      <c r="AP35" s="1"/>
      <c r="AQ35" s="7"/>
    </row>
    <row r="36" ht="15.0" customHeight="1">
      <c r="A36" s="8"/>
      <c r="B36" s="100"/>
      <c r="C36" s="35"/>
      <c r="D36" s="35"/>
      <c r="E36" s="33"/>
      <c r="F36" s="101"/>
      <c r="G36" s="35"/>
      <c r="H36" s="35"/>
      <c r="I36" s="33"/>
      <c r="J36" s="101"/>
      <c r="K36" s="67"/>
      <c r="L36" s="16"/>
      <c r="M36" s="514"/>
      <c r="N36" s="517"/>
      <c r="O36" s="549"/>
      <c r="P36" s="35"/>
      <c r="Q36" s="35"/>
      <c r="R36" s="35"/>
      <c r="S36" s="35"/>
      <c r="T36" s="33"/>
      <c r="U36" s="519"/>
      <c r="V36" s="259"/>
      <c r="W36" s="31"/>
      <c r="X36" s="260"/>
      <c r="Y36" s="33"/>
      <c r="Z36" s="266"/>
      <c r="AA36" s="33"/>
      <c r="AB36" s="267"/>
      <c r="AC36" s="268"/>
      <c r="AD36" s="268"/>
      <c r="AE36" s="266"/>
      <c r="AF36" s="33"/>
      <c r="AG36" s="269"/>
      <c r="AH36" s="17"/>
      <c r="AI36" s="249"/>
      <c r="AJ36" s="250"/>
      <c r="AK36" s="250"/>
      <c r="AL36" s="250"/>
      <c r="AM36" s="251"/>
      <c r="AN36" s="1"/>
      <c r="AO36" s="1"/>
      <c r="AP36" s="1"/>
      <c r="AQ36" s="7"/>
    </row>
    <row r="37" ht="15.0" customHeight="1">
      <c r="A37" s="8"/>
      <c r="B37" s="100"/>
      <c r="C37" s="35"/>
      <c r="D37" s="35"/>
      <c r="E37" s="33"/>
      <c r="F37" s="101"/>
      <c r="G37" s="35"/>
      <c r="H37" s="35"/>
      <c r="I37" s="33"/>
      <c r="J37" s="101"/>
      <c r="K37" s="67"/>
      <c r="L37" s="16"/>
      <c r="M37" s="516"/>
      <c r="N37" s="517"/>
      <c r="O37" s="548"/>
      <c r="P37" s="35"/>
      <c r="Q37" s="35"/>
      <c r="R37" s="35"/>
      <c r="S37" s="35"/>
      <c r="T37" s="33"/>
      <c r="U37" s="272"/>
      <c r="V37" s="518"/>
      <c r="W37" s="31"/>
      <c r="X37" s="260"/>
      <c r="Y37" s="33"/>
      <c r="Z37" s="266"/>
      <c r="AA37" s="33"/>
      <c r="AB37" s="267"/>
      <c r="AC37" s="268"/>
      <c r="AD37" s="268"/>
      <c r="AE37" s="266"/>
      <c r="AF37" s="33"/>
      <c r="AG37" s="269"/>
      <c r="AH37" s="17"/>
      <c r="AI37" s="1"/>
      <c r="AJ37" s="1"/>
      <c r="AK37" s="1"/>
      <c r="AL37" s="8"/>
      <c r="AM37" s="1"/>
      <c r="AN37" s="1"/>
      <c r="AO37" s="1"/>
      <c r="AP37" s="1"/>
      <c r="AQ37" s="7"/>
    </row>
    <row r="38" ht="15.0" customHeight="1">
      <c r="A38" s="8"/>
      <c r="B38" s="100"/>
      <c r="C38" s="35"/>
      <c r="D38" s="35"/>
      <c r="E38" s="33"/>
      <c r="F38" s="101"/>
      <c r="G38" s="35"/>
      <c r="H38" s="35"/>
      <c r="I38" s="33"/>
      <c r="J38" s="101"/>
      <c r="K38" s="67"/>
      <c r="L38" s="16"/>
      <c r="M38" s="270"/>
      <c r="N38" s="517"/>
      <c r="O38" s="548"/>
      <c r="P38" s="35"/>
      <c r="Q38" s="35"/>
      <c r="R38" s="35"/>
      <c r="S38" s="35"/>
      <c r="T38" s="33"/>
      <c r="U38" s="258"/>
      <c r="V38" s="518"/>
      <c r="W38" s="31"/>
      <c r="X38" s="260"/>
      <c r="Y38" s="33"/>
      <c r="Z38" s="266"/>
      <c r="AA38" s="33"/>
      <c r="AB38" s="267"/>
      <c r="AC38" s="268"/>
      <c r="AD38" s="268"/>
      <c r="AE38" s="266"/>
      <c r="AF38" s="33"/>
      <c r="AG38" s="269"/>
      <c r="AH38" s="17"/>
      <c r="AI38" s="1"/>
      <c r="AJ38" s="1"/>
      <c r="AK38" s="1"/>
      <c r="AL38" s="8"/>
      <c r="AM38" s="1"/>
      <c r="AN38" s="1"/>
      <c r="AO38" s="1"/>
      <c r="AP38" s="1"/>
      <c r="AQ38" s="7"/>
    </row>
    <row r="39" ht="15.0" customHeight="1">
      <c r="A39" s="8"/>
      <c r="B39" s="100"/>
      <c r="C39" s="35"/>
      <c r="D39" s="35"/>
      <c r="E39" s="33"/>
      <c r="F39" s="101"/>
      <c r="G39" s="35"/>
      <c r="H39" s="35"/>
      <c r="I39" s="33"/>
      <c r="J39" s="101"/>
      <c r="K39" s="67"/>
      <c r="L39" s="16"/>
      <c r="M39" s="270"/>
      <c r="N39" s="517"/>
      <c r="O39" s="548"/>
      <c r="P39" s="35"/>
      <c r="Q39" s="35"/>
      <c r="R39" s="35"/>
      <c r="S39" s="35"/>
      <c r="T39" s="33"/>
      <c r="U39" s="258"/>
      <c r="V39" s="518"/>
      <c r="W39" s="31"/>
      <c r="X39" s="260"/>
      <c r="Y39" s="33"/>
      <c r="Z39" s="266"/>
      <c r="AA39" s="33"/>
      <c r="AB39" s="267"/>
      <c r="AC39" s="268"/>
      <c r="AD39" s="268"/>
      <c r="AE39" s="266"/>
      <c r="AF39" s="33"/>
      <c r="AG39" s="269"/>
      <c r="AH39" s="17"/>
      <c r="AI39" s="1"/>
      <c r="AJ39" s="1"/>
      <c r="AK39" s="1"/>
      <c r="AL39" s="8"/>
      <c r="AM39" s="1"/>
      <c r="AN39" s="1"/>
      <c r="AO39" s="1"/>
      <c r="AP39" s="1"/>
      <c r="AQ39" s="7"/>
    </row>
    <row r="40" ht="15.0" customHeight="1">
      <c r="A40" s="8"/>
      <c r="B40" s="100"/>
      <c r="C40" s="35"/>
      <c r="D40" s="35"/>
      <c r="E40" s="33"/>
      <c r="F40" s="101"/>
      <c r="G40" s="35"/>
      <c r="H40" s="35"/>
      <c r="I40" s="33"/>
      <c r="J40" s="101"/>
      <c r="K40" s="67"/>
      <c r="L40" s="16"/>
      <c r="M40" s="270"/>
      <c r="N40" s="517"/>
      <c r="O40" s="548"/>
      <c r="P40" s="35"/>
      <c r="Q40" s="35"/>
      <c r="R40" s="35"/>
      <c r="S40" s="35"/>
      <c r="T40" s="33"/>
      <c r="U40" s="258"/>
      <c r="V40" s="518"/>
      <c r="W40" s="31"/>
      <c r="X40" s="260"/>
      <c r="Y40" s="33"/>
      <c r="Z40" s="266"/>
      <c r="AA40" s="33"/>
      <c r="AB40" s="267"/>
      <c r="AC40" s="268"/>
      <c r="AD40" s="268"/>
      <c r="AE40" s="266"/>
      <c r="AF40" s="33"/>
      <c r="AG40" s="269"/>
      <c r="AH40" s="1"/>
      <c r="AI40" s="1"/>
      <c r="AJ40" s="1"/>
      <c r="AK40" s="1"/>
      <c r="AL40" s="8"/>
      <c r="AM40" s="1"/>
      <c r="AN40" s="1"/>
      <c r="AO40" s="1"/>
      <c r="AP40" s="1"/>
      <c r="AQ40" s="7"/>
    </row>
    <row r="41" ht="15.0" customHeight="1">
      <c r="A41" s="8"/>
      <c r="B41" s="124"/>
      <c r="C41" s="126"/>
      <c r="D41" s="126"/>
      <c r="E41" s="82"/>
      <c r="F41" s="125"/>
      <c r="G41" s="126"/>
      <c r="H41" s="126"/>
      <c r="I41" s="82"/>
      <c r="J41" s="125"/>
      <c r="K41" s="127"/>
      <c r="L41" s="16"/>
      <c r="M41" s="270"/>
      <c r="N41" s="271"/>
      <c r="O41" s="101"/>
      <c r="P41" s="35"/>
      <c r="Q41" s="35"/>
      <c r="R41" s="35"/>
      <c r="S41" s="35"/>
      <c r="T41" s="33"/>
      <c r="U41" s="272"/>
      <c r="V41" s="273"/>
      <c r="W41" s="31"/>
      <c r="X41" s="260"/>
      <c r="Y41" s="33"/>
      <c r="Z41" s="266"/>
      <c r="AA41" s="33"/>
      <c r="AB41" s="267"/>
      <c r="AC41" s="268"/>
      <c r="AD41" s="268"/>
      <c r="AE41" s="266"/>
      <c r="AF41" s="33"/>
      <c r="AG41" s="269"/>
      <c r="AH41" s="1"/>
      <c r="AI41" s="1"/>
      <c r="AJ41" s="1"/>
      <c r="AK41" s="1"/>
      <c r="AL41" s="8"/>
      <c r="AM41" s="1"/>
      <c r="AN41" s="1"/>
      <c r="AO41" s="1"/>
      <c r="AP41" s="1"/>
      <c r="AQ41" s="7"/>
    </row>
    <row r="42" ht="15.0" customHeight="1">
      <c r="A42" s="8">
        <v>0.0</v>
      </c>
      <c r="B42" s="88"/>
      <c r="C42" s="88"/>
      <c r="D42" s="88"/>
      <c r="E42" s="88"/>
      <c r="F42" s="88"/>
      <c r="G42" s="88"/>
      <c r="H42" s="88"/>
      <c r="I42" s="88"/>
      <c r="J42" s="88"/>
      <c r="K42" s="88"/>
      <c r="L42" s="16"/>
      <c r="M42" s="270"/>
      <c r="N42" s="271"/>
      <c r="O42" s="101"/>
      <c r="P42" s="35"/>
      <c r="Q42" s="35"/>
      <c r="R42" s="35"/>
      <c r="S42" s="35"/>
      <c r="T42" s="33"/>
      <c r="U42" s="272"/>
      <c r="V42" s="273"/>
      <c r="W42" s="31"/>
      <c r="X42" s="260"/>
      <c r="Y42" s="33"/>
      <c r="Z42" s="266"/>
      <c r="AA42" s="33"/>
      <c r="AB42" s="267"/>
      <c r="AC42" s="268"/>
      <c r="AD42" s="268"/>
      <c r="AE42" s="266"/>
      <c r="AF42" s="33"/>
      <c r="AG42" s="269"/>
      <c r="AH42" s="1"/>
      <c r="AI42" s="1"/>
      <c r="AJ42" s="1"/>
      <c r="AK42" s="1"/>
      <c r="AL42" s="8"/>
      <c r="AM42" s="1"/>
      <c r="AN42" s="1"/>
      <c r="AO42" s="1"/>
      <c r="AP42" s="1"/>
      <c r="AQ42" s="7"/>
    </row>
    <row r="43" ht="15.0" customHeight="1">
      <c r="A43" s="8"/>
      <c r="B43" s="24" t="s">
        <v>81</v>
      </c>
      <c r="C43" s="25"/>
      <c r="D43" s="25"/>
      <c r="E43" s="25"/>
      <c r="F43" s="25"/>
      <c r="G43" s="25"/>
      <c r="H43" s="25"/>
      <c r="I43" s="25"/>
      <c r="J43" s="25"/>
      <c r="K43" s="26"/>
      <c r="L43" s="16"/>
      <c r="M43" s="270"/>
      <c r="N43" s="271"/>
      <c r="O43" s="101"/>
      <c r="P43" s="35"/>
      <c r="Q43" s="35"/>
      <c r="R43" s="35"/>
      <c r="S43" s="35"/>
      <c r="T43" s="33"/>
      <c r="U43" s="272"/>
      <c r="V43" s="273"/>
      <c r="W43" s="31"/>
      <c r="X43" s="260"/>
      <c r="Y43" s="33"/>
      <c r="Z43" s="266"/>
      <c r="AA43" s="33"/>
      <c r="AB43" s="267"/>
      <c r="AC43" s="268"/>
      <c r="AD43" s="268"/>
      <c r="AE43" s="266"/>
      <c r="AF43" s="33"/>
      <c r="AG43" s="269"/>
      <c r="AH43" s="1"/>
      <c r="AI43" s="1"/>
      <c r="AJ43" s="1"/>
      <c r="AK43" s="1"/>
      <c r="AL43" s="8"/>
      <c r="AM43" s="1"/>
      <c r="AN43" s="1"/>
      <c r="AO43" s="1"/>
      <c r="AP43" s="1"/>
      <c r="AQ43" s="7"/>
    </row>
    <row r="44" ht="15.0" customHeight="1">
      <c r="A44" s="8"/>
      <c r="B44" s="274" t="s">
        <v>82</v>
      </c>
      <c r="C44" s="126"/>
      <c r="D44" s="82"/>
      <c r="E44" s="275" t="s">
        <v>69</v>
      </c>
      <c r="F44" s="82"/>
      <c r="G44" s="276" t="s">
        <v>83</v>
      </c>
      <c r="H44" s="276" t="s">
        <v>30</v>
      </c>
      <c r="I44" s="277" t="s">
        <v>84</v>
      </c>
      <c r="J44" s="140"/>
      <c r="K44" s="121"/>
      <c r="L44" s="16"/>
      <c r="M44" s="270"/>
      <c r="N44" s="271"/>
      <c r="O44" s="101"/>
      <c r="P44" s="35"/>
      <c r="Q44" s="35"/>
      <c r="R44" s="35"/>
      <c r="S44" s="35"/>
      <c r="T44" s="33"/>
      <c r="U44" s="272"/>
      <c r="V44" s="273"/>
      <c r="W44" s="31"/>
      <c r="X44" s="260"/>
      <c r="Y44" s="33"/>
      <c r="Z44" s="266"/>
      <c r="AA44" s="33"/>
      <c r="AB44" s="267"/>
      <c r="AC44" s="268"/>
      <c r="AD44" s="268"/>
      <c r="AE44" s="266"/>
      <c r="AF44" s="33"/>
      <c r="AG44" s="269"/>
      <c r="AH44" s="1"/>
      <c r="AI44" s="1"/>
      <c r="AJ44" s="1"/>
      <c r="AK44" s="1"/>
      <c r="AL44" s="1"/>
      <c r="AM44" s="1"/>
      <c r="AN44" s="1"/>
      <c r="AO44" s="1"/>
      <c r="AP44" s="1"/>
      <c r="AQ44" s="7"/>
    </row>
    <row r="45" ht="15.0" customHeight="1">
      <c r="A45" s="8"/>
      <c r="B45" s="278"/>
      <c r="C45" s="53"/>
      <c r="D45" s="63"/>
      <c r="E45" s="279"/>
      <c r="F45" s="63"/>
      <c r="G45" s="280"/>
      <c r="H45" s="281" t="str">
        <f t="shared" ref="H45:H51" si="7">IF(ISTEXT(G45),"✔" , "✘")</f>
        <v>✘</v>
      </c>
      <c r="I45" s="282"/>
      <c r="J45" s="147"/>
      <c r="K45" s="94"/>
      <c r="L45" s="16"/>
      <c r="M45" s="270"/>
      <c r="N45" s="271"/>
      <c r="O45" s="101"/>
      <c r="P45" s="35"/>
      <c r="Q45" s="35"/>
      <c r="R45" s="35"/>
      <c r="S45" s="35"/>
      <c r="T45" s="33"/>
      <c r="U45" s="272"/>
      <c r="V45" s="273"/>
      <c r="W45" s="31"/>
      <c r="X45" s="260"/>
      <c r="Y45" s="33"/>
      <c r="Z45" s="266"/>
      <c r="AA45" s="33"/>
      <c r="AB45" s="267"/>
      <c r="AC45" s="268"/>
      <c r="AD45" s="268"/>
      <c r="AE45" s="266"/>
      <c r="AF45" s="33"/>
      <c r="AG45" s="269"/>
      <c r="AH45" s="1"/>
      <c r="AI45" s="1"/>
      <c r="AJ45" s="1"/>
      <c r="AK45" s="1"/>
      <c r="AL45" s="1"/>
      <c r="AM45" s="1"/>
      <c r="AN45" s="1"/>
      <c r="AO45" s="1"/>
      <c r="AP45" s="1"/>
      <c r="AQ45" s="7"/>
    </row>
    <row r="46" ht="15.0" customHeight="1">
      <c r="A46" s="8"/>
      <c r="B46" s="283"/>
      <c r="C46" s="35"/>
      <c r="D46" s="33"/>
      <c r="E46" s="284"/>
      <c r="F46" s="33"/>
      <c r="G46" s="285"/>
      <c r="H46" s="286" t="str">
        <f t="shared" si="7"/>
        <v>✘</v>
      </c>
      <c r="I46" s="284"/>
      <c r="J46" s="35"/>
      <c r="K46" s="67"/>
      <c r="L46" s="16"/>
      <c r="M46" s="270"/>
      <c r="N46" s="271"/>
      <c r="O46" s="101"/>
      <c r="P46" s="35"/>
      <c r="Q46" s="35"/>
      <c r="R46" s="35"/>
      <c r="S46" s="35"/>
      <c r="T46" s="33"/>
      <c r="U46" s="272"/>
      <c r="V46" s="273"/>
      <c r="W46" s="31"/>
      <c r="X46" s="260"/>
      <c r="Y46" s="33"/>
      <c r="Z46" s="266"/>
      <c r="AA46" s="33"/>
      <c r="AB46" s="287"/>
      <c r="AC46" s="268"/>
      <c r="AD46" s="268"/>
      <c r="AE46" s="266"/>
      <c r="AF46" s="33"/>
      <c r="AG46" s="269"/>
      <c r="AH46" s="1"/>
      <c r="AI46" s="1"/>
      <c r="AJ46" s="1"/>
      <c r="AK46" s="1"/>
      <c r="AL46" s="1"/>
      <c r="AM46" s="1"/>
      <c r="AN46" s="1"/>
      <c r="AO46" s="1"/>
      <c r="AP46" s="1"/>
      <c r="AQ46" s="7"/>
    </row>
    <row r="47" ht="15.0" customHeight="1">
      <c r="A47" s="8"/>
      <c r="B47" s="283"/>
      <c r="C47" s="35"/>
      <c r="D47" s="33"/>
      <c r="E47" s="284"/>
      <c r="F47" s="33"/>
      <c r="G47" s="285"/>
      <c r="H47" s="286" t="str">
        <f t="shared" si="7"/>
        <v>✘</v>
      </c>
      <c r="I47" s="284"/>
      <c r="J47" s="35"/>
      <c r="K47" s="67"/>
      <c r="L47" s="16"/>
      <c r="M47" s="270"/>
      <c r="N47" s="271"/>
      <c r="O47" s="101"/>
      <c r="P47" s="35"/>
      <c r="Q47" s="35"/>
      <c r="R47" s="35"/>
      <c r="S47" s="35"/>
      <c r="T47" s="33"/>
      <c r="U47" s="272"/>
      <c r="V47" s="273"/>
      <c r="W47" s="31"/>
      <c r="X47" s="260"/>
      <c r="Y47" s="33"/>
      <c r="Z47" s="266"/>
      <c r="AA47" s="33"/>
      <c r="AB47" s="287"/>
      <c r="AC47" s="268"/>
      <c r="AD47" s="268"/>
      <c r="AE47" s="266"/>
      <c r="AF47" s="33"/>
      <c r="AG47" s="269"/>
      <c r="AH47" s="1"/>
      <c r="AI47" s="1"/>
      <c r="AJ47" s="1"/>
      <c r="AK47" s="1"/>
      <c r="AL47" s="1"/>
      <c r="AM47" s="1"/>
      <c r="AN47" s="1"/>
      <c r="AO47" s="1"/>
      <c r="AP47" s="1"/>
      <c r="AQ47" s="7"/>
    </row>
    <row r="48" ht="15.0" customHeight="1">
      <c r="A48" s="8"/>
      <c r="B48" s="283"/>
      <c r="C48" s="35"/>
      <c r="D48" s="33"/>
      <c r="E48" s="288"/>
      <c r="F48" s="33"/>
      <c r="G48" s="285"/>
      <c r="H48" s="286" t="str">
        <f t="shared" si="7"/>
        <v>✘</v>
      </c>
      <c r="I48" s="288"/>
      <c r="J48" s="35"/>
      <c r="K48" s="67"/>
      <c r="L48" s="16"/>
      <c r="M48" s="270"/>
      <c r="N48" s="271"/>
      <c r="O48" s="101"/>
      <c r="P48" s="35"/>
      <c r="Q48" s="35"/>
      <c r="R48" s="35"/>
      <c r="S48" s="35"/>
      <c r="T48" s="33"/>
      <c r="U48" s="272"/>
      <c r="V48" s="273"/>
      <c r="W48" s="31"/>
      <c r="X48" s="289"/>
      <c r="Y48" s="82"/>
      <c r="Z48" s="290"/>
      <c r="AA48" s="82"/>
      <c r="AB48" s="291"/>
      <c r="AC48" s="292"/>
      <c r="AD48" s="292"/>
      <c r="AE48" s="290"/>
      <c r="AF48" s="82"/>
      <c r="AG48" s="293"/>
      <c r="AH48" s="1"/>
      <c r="AI48" s="1"/>
      <c r="AJ48" s="1"/>
      <c r="AK48" s="1"/>
      <c r="AL48" s="1"/>
      <c r="AM48" s="1"/>
      <c r="AN48" s="1"/>
      <c r="AO48" s="1"/>
      <c r="AP48" s="1"/>
      <c r="AQ48" s="7"/>
    </row>
    <row r="49" ht="15.0" customHeight="1">
      <c r="A49" s="8"/>
      <c r="B49" s="283"/>
      <c r="C49" s="35"/>
      <c r="D49" s="33"/>
      <c r="E49" s="284"/>
      <c r="F49" s="33"/>
      <c r="G49" s="285"/>
      <c r="H49" s="286" t="str">
        <f t="shared" si="7"/>
        <v>✘</v>
      </c>
      <c r="I49" s="284"/>
      <c r="J49" s="35"/>
      <c r="K49" s="67"/>
      <c r="L49" s="16"/>
      <c r="M49" s="270"/>
      <c r="N49" s="271"/>
      <c r="O49" s="101"/>
      <c r="P49" s="35"/>
      <c r="Q49" s="35"/>
      <c r="R49" s="35"/>
      <c r="S49" s="35"/>
      <c r="T49" s="33"/>
      <c r="U49" s="272"/>
      <c r="V49" s="273"/>
      <c r="W49" s="31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1"/>
      <c r="AI49" s="1"/>
      <c r="AJ49" s="1"/>
      <c r="AK49" s="1"/>
      <c r="AL49" s="1"/>
      <c r="AM49" s="1"/>
      <c r="AN49" s="1"/>
      <c r="AO49" s="1"/>
      <c r="AP49" s="1"/>
      <c r="AQ49" s="7"/>
    </row>
    <row r="50" ht="15.0" customHeight="1">
      <c r="A50" s="8"/>
      <c r="B50" s="283"/>
      <c r="C50" s="35"/>
      <c r="D50" s="33"/>
      <c r="E50" s="284"/>
      <c r="F50" s="33"/>
      <c r="G50" s="285"/>
      <c r="H50" s="286" t="str">
        <f t="shared" si="7"/>
        <v>✘</v>
      </c>
      <c r="I50" s="284"/>
      <c r="J50" s="35"/>
      <c r="K50" s="67"/>
      <c r="L50" s="16"/>
      <c r="M50" s="270"/>
      <c r="N50" s="271"/>
      <c r="O50" s="101"/>
      <c r="P50" s="35"/>
      <c r="Q50" s="35"/>
      <c r="R50" s="35"/>
      <c r="S50" s="35"/>
      <c r="T50" s="33"/>
      <c r="U50" s="272"/>
      <c r="V50" s="273"/>
      <c r="W50" s="31"/>
      <c r="X50" s="7"/>
      <c r="Y50" s="7"/>
      <c r="Z50" s="7"/>
      <c r="AA50" s="7"/>
      <c r="AB50" s="7"/>
      <c r="AC50" s="7"/>
      <c r="AD50" s="7"/>
      <c r="AE50" s="7"/>
      <c r="AF50" s="7"/>
      <c r="AG50" s="7"/>
      <c r="AH50" s="1"/>
      <c r="AI50" s="1"/>
      <c r="AJ50" s="1"/>
      <c r="AK50" s="1"/>
      <c r="AL50" s="1"/>
      <c r="AM50" s="1"/>
      <c r="AN50" s="1"/>
      <c r="AO50" s="1"/>
      <c r="AP50" s="1"/>
      <c r="AQ50" s="7"/>
    </row>
    <row r="51" ht="15.0" customHeight="1">
      <c r="A51" s="8"/>
      <c r="B51" s="294"/>
      <c r="C51" s="126"/>
      <c r="D51" s="82"/>
      <c r="E51" s="295"/>
      <c r="F51" s="82"/>
      <c r="G51" s="296"/>
      <c r="H51" s="297" t="str">
        <f t="shared" si="7"/>
        <v>✘</v>
      </c>
      <c r="I51" s="295"/>
      <c r="J51" s="126"/>
      <c r="K51" s="127"/>
      <c r="L51" s="16"/>
      <c r="M51" s="298"/>
      <c r="N51" s="299"/>
      <c r="O51" s="125"/>
      <c r="P51" s="126"/>
      <c r="Q51" s="126"/>
      <c r="R51" s="126"/>
      <c r="S51" s="126"/>
      <c r="T51" s="82"/>
      <c r="U51" s="300"/>
      <c r="V51" s="301"/>
      <c r="W51" s="31"/>
      <c r="X51" s="7"/>
      <c r="Y51" s="7"/>
      <c r="Z51" s="7"/>
      <c r="AA51" s="7"/>
      <c r="AB51" s="7"/>
      <c r="AC51" s="7"/>
      <c r="AD51" s="7"/>
      <c r="AE51" s="7"/>
      <c r="AF51" s="7"/>
      <c r="AG51" s="7"/>
      <c r="AH51" s="1"/>
      <c r="AI51" s="1"/>
      <c r="AJ51" s="1"/>
      <c r="AK51" s="1"/>
      <c r="AL51" s="1"/>
      <c r="AM51" s="1"/>
      <c r="AN51" s="1"/>
      <c r="AO51" s="1"/>
      <c r="AP51" s="1"/>
      <c r="AQ51" s="7"/>
    </row>
    <row r="52" ht="15.0" customHeight="1">
      <c r="A52" s="8"/>
      <c r="B52" s="20"/>
      <c r="C52" s="20"/>
      <c r="D52" s="20"/>
      <c r="E52" s="20"/>
      <c r="F52" s="20"/>
      <c r="G52" s="20"/>
      <c r="H52" s="20"/>
      <c r="I52" s="20"/>
      <c r="J52" s="20"/>
      <c r="K52" s="20"/>
      <c r="L52" s="302"/>
      <c r="M52" s="88"/>
      <c r="N52" s="88"/>
      <c r="O52" s="88"/>
      <c r="P52" s="88"/>
      <c r="Q52" s="88"/>
      <c r="R52" s="88"/>
      <c r="S52" s="88"/>
      <c r="T52" s="88"/>
      <c r="U52" s="88"/>
      <c r="V52" s="88"/>
      <c r="W52" s="20"/>
      <c r="X52" s="7"/>
      <c r="Y52" s="7"/>
      <c r="Z52" s="7"/>
      <c r="AA52" s="7"/>
      <c r="AB52" s="7"/>
      <c r="AC52" s="7"/>
      <c r="AD52" s="7"/>
      <c r="AE52" s="7"/>
      <c r="AF52" s="7"/>
      <c r="AG52" s="7"/>
      <c r="AH52" s="1"/>
      <c r="AI52" s="1"/>
      <c r="AJ52" s="1"/>
      <c r="AK52" s="1"/>
      <c r="AL52" s="1"/>
      <c r="AM52" s="1"/>
      <c r="AN52" s="1"/>
      <c r="AO52" s="1"/>
      <c r="AP52" s="1"/>
      <c r="AQ52" s="7"/>
    </row>
    <row r="53" ht="15.0" customHeight="1">
      <c r="A53" s="8"/>
      <c r="B53" s="24" t="s">
        <v>85</v>
      </c>
      <c r="C53" s="25"/>
      <c r="D53" s="25"/>
      <c r="E53" s="25"/>
      <c r="F53" s="25"/>
      <c r="G53" s="25"/>
      <c r="H53" s="25"/>
      <c r="I53" s="25"/>
      <c r="J53" s="25"/>
      <c r="K53" s="25"/>
      <c r="L53" s="25"/>
      <c r="M53" s="25"/>
      <c r="N53" s="25"/>
      <c r="O53" s="25"/>
      <c r="P53" s="25"/>
      <c r="Q53" s="25"/>
      <c r="R53" s="25"/>
      <c r="S53" s="25"/>
      <c r="T53" s="25"/>
      <c r="U53" s="7"/>
      <c r="V53" s="7"/>
      <c r="W53" s="7"/>
      <c r="X53" s="7"/>
      <c r="Y53" s="7"/>
      <c r="Z53" s="7"/>
      <c r="AA53" s="7"/>
      <c r="AB53" s="7"/>
      <c r="AC53" s="7"/>
      <c r="AD53" s="7"/>
      <c r="AE53" s="7"/>
      <c r="AF53" s="7"/>
      <c r="AG53" s="7"/>
      <c r="AH53" s="1"/>
      <c r="AI53" s="1"/>
      <c r="AJ53" s="1"/>
      <c r="AK53" s="1"/>
      <c r="AL53" s="1"/>
      <c r="AM53" s="1"/>
      <c r="AN53" s="1"/>
      <c r="AO53" s="1"/>
      <c r="AP53" s="1"/>
      <c r="AQ53" s="7"/>
    </row>
    <row r="54" ht="15.0" customHeight="1">
      <c r="A54" s="8"/>
      <c r="B54" s="303" t="s">
        <v>86</v>
      </c>
      <c r="C54" s="35"/>
      <c r="D54" s="35"/>
      <c r="E54" s="35"/>
      <c r="F54" s="35"/>
      <c r="G54" s="35"/>
      <c r="H54" s="35"/>
      <c r="I54" s="35"/>
      <c r="J54" s="35"/>
      <c r="K54" s="35"/>
      <c r="L54" s="35"/>
      <c r="M54" s="35"/>
      <c r="N54" s="35"/>
      <c r="O54" s="33"/>
      <c r="P54" s="304" t="s">
        <v>87</v>
      </c>
      <c r="Q54" s="35"/>
      <c r="R54" s="35"/>
      <c r="S54" s="35"/>
      <c r="T54" s="33"/>
      <c r="U54" s="7"/>
      <c r="V54" s="7"/>
      <c r="W54" s="7"/>
      <c r="X54" s="7"/>
      <c r="Y54" s="7"/>
      <c r="Z54" s="7"/>
      <c r="AA54" s="7"/>
      <c r="AB54" s="7"/>
      <c r="AC54" s="7"/>
      <c r="AD54" s="7"/>
      <c r="AE54" s="7"/>
      <c r="AF54" s="7"/>
      <c r="AG54" s="7"/>
      <c r="AH54" s="1"/>
      <c r="AI54" s="1"/>
      <c r="AJ54" s="1"/>
      <c r="AK54" s="1"/>
      <c r="AL54" s="1"/>
      <c r="AM54" s="1"/>
      <c r="AN54" s="1"/>
      <c r="AO54" s="1"/>
      <c r="AP54" s="1"/>
      <c r="AQ54" s="7"/>
    </row>
    <row r="55" ht="15.0" customHeight="1">
      <c r="A55" s="8"/>
      <c r="B55" s="305" t="s">
        <v>88</v>
      </c>
      <c r="C55" s="35"/>
      <c r="D55" s="35"/>
      <c r="E55" s="33"/>
      <c r="F55" s="305" t="s">
        <v>89</v>
      </c>
      <c r="G55" s="35"/>
      <c r="H55" s="35"/>
      <c r="I55" s="33"/>
      <c r="J55" s="305" t="s">
        <v>83</v>
      </c>
      <c r="K55" s="33"/>
      <c r="L55" s="305" t="s">
        <v>90</v>
      </c>
      <c r="M55" s="35"/>
      <c r="N55" s="305" t="s">
        <v>91</v>
      </c>
      <c r="O55" s="33"/>
      <c r="P55" s="32" t="s">
        <v>92</v>
      </c>
      <c r="Q55" s="35"/>
      <c r="R55" s="305" t="s">
        <v>93</v>
      </c>
      <c r="S55" s="33"/>
      <c r="T55" s="305" t="s">
        <v>83</v>
      </c>
      <c r="U55" s="7"/>
      <c r="V55" s="7"/>
      <c r="W55" s="7"/>
      <c r="X55" s="31"/>
      <c r="Y55" s="7"/>
      <c r="Z55" s="7"/>
      <c r="AA55" s="7"/>
      <c r="AB55" s="7"/>
      <c r="AC55" s="7"/>
      <c r="AD55" s="7"/>
      <c r="AE55" s="7"/>
      <c r="AF55" s="7"/>
      <c r="AG55" s="7"/>
      <c r="AH55" s="306"/>
      <c r="AI55" s="306"/>
      <c r="AJ55" s="306"/>
      <c r="AK55" s="1"/>
      <c r="AL55" s="1"/>
      <c r="AM55" s="1"/>
      <c r="AN55" s="1"/>
      <c r="AO55" s="1"/>
      <c r="AP55" s="1"/>
      <c r="AQ55" s="7"/>
    </row>
    <row r="56" ht="15.0" customHeight="1">
      <c r="A56" s="8"/>
      <c r="B56" s="307"/>
      <c r="C56" s="35"/>
      <c r="D56" s="35"/>
      <c r="E56" s="33"/>
      <c r="F56" s="64"/>
      <c r="G56" s="53"/>
      <c r="H56" s="53"/>
      <c r="I56" s="63"/>
      <c r="J56" s="307"/>
      <c r="K56" s="33"/>
      <c r="L56" s="308"/>
      <c r="M56" s="33"/>
      <c r="N56" s="452"/>
      <c r="O56" s="33"/>
      <c r="P56" s="100"/>
      <c r="Q56" s="33"/>
      <c r="R56" s="452"/>
      <c r="S56" s="33"/>
      <c r="T56" s="101"/>
      <c r="U56" s="7"/>
      <c r="V56" s="7"/>
      <c r="W56" s="7"/>
      <c r="X56" s="31"/>
      <c r="Y56" s="7"/>
      <c r="Z56" s="7"/>
      <c r="AA56" s="7"/>
      <c r="AB56" s="7"/>
      <c r="AC56" s="7"/>
      <c r="AD56" s="7"/>
      <c r="AE56" s="7"/>
      <c r="AF56" s="7"/>
      <c r="AG56" s="7"/>
      <c r="AH56" s="1"/>
      <c r="AI56" s="1"/>
      <c r="AJ56" s="1"/>
      <c r="AK56" s="1"/>
      <c r="AL56" s="1"/>
      <c r="AM56" s="1"/>
      <c r="AN56" s="1"/>
      <c r="AO56" s="1"/>
      <c r="AP56" s="1"/>
      <c r="AQ56" s="7"/>
    </row>
    <row r="57" ht="15.0" customHeight="1">
      <c r="A57" s="8"/>
      <c r="B57" s="307"/>
      <c r="C57" s="35"/>
      <c r="D57" s="35"/>
      <c r="E57" s="33"/>
      <c r="F57" s="64"/>
      <c r="G57" s="53"/>
      <c r="H57" s="53"/>
      <c r="I57" s="63"/>
      <c r="J57" s="101"/>
      <c r="K57" s="33"/>
      <c r="L57" s="308"/>
      <c r="M57" s="33"/>
      <c r="N57" s="452"/>
      <c r="O57" s="33"/>
      <c r="P57" s="100"/>
      <c r="Q57" s="33"/>
      <c r="R57" s="452"/>
      <c r="S57" s="33"/>
      <c r="T57" s="101"/>
      <c r="U57" s="7"/>
      <c r="V57" s="7"/>
      <c r="W57" s="7"/>
      <c r="X57" s="31"/>
      <c r="Y57" s="7"/>
      <c r="Z57" s="7"/>
      <c r="AA57" s="7"/>
      <c r="AB57" s="7"/>
      <c r="AC57" s="7"/>
      <c r="AD57" s="7"/>
      <c r="AE57" s="7"/>
      <c r="AF57" s="7"/>
      <c r="AG57" s="7"/>
      <c r="AH57" s="1"/>
      <c r="AI57" s="1"/>
      <c r="AJ57" s="1"/>
      <c r="AK57" s="1"/>
      <c r="AL57" s="1"/>
      <c r="AM57" s="1"/>
      <c r="AN57" s="1"/>
      <c r="AO57" s="1"/>
      <c r="AP57" s="1"/>
      <c r="AQ57" s="7"/>
    </row>
    <row r="58" ht="15.0" customHeight="1">
      <c r="A58" s="8"/>
      <c r="B58" s="307"/>
      <c r="C58" s="35"/>
      <c r="D58" s="35"/>
      <c r="E58" s="33"/>
      <c r="F58" s="64"/>
      <c r="G58" s="53"/>
      <c r="H58" s="53"/>
      <c r="I58" s="63"/>
      <c r="J58" s="101"/>
      <c r="K58" s="33"/>
      <c r="L58" s="308"/>
      <c r="M58" s="33"/>
      <c r="N58" s="452"/>
      <c r="O58" s="33"/>
      <c r="P58" s="100"/>
      <c r="Q58" s="33"/>
      <c r="R58" s="452"/>
      <c r="S58" s="33"/>
      <c r="T58" s="101"/>
      <c r="U58" s="7"/>
      <c r="V58" s="7"/>
      <c r="W58" s="7"/>
      <c r="X58" s="31"/>
      <c r="Y58" s="7"/>
      <c r="Z58" s="7"/>
      <c r="AA58" s="7"/>
      <c r="AB58" s="7"/>
      <c r="AC58" s="7"/>
      <c r="AD58" s="7"/>
      <c r="AE58" s="7"/>
      <c r="AF58" s="7"/>
      <c r="AG58" s="7"/>
      <c r="AH58" s="1"/>
      <c r="AI58" s="1"/>
      <c r="AJ58" s="1"/>
      <c r="AK58" s="1"/>
      <c r="AL58" s="1"/>
      <c r="AM58" s="1"/>
      <c r="AN58" s="1"/>
      <c r="AO58" s="1"/>
      <c r="AP58" s="1"/>
      <c r="AQ58" s="7"/>
    </row>
    <row r="59" ht="15.0" customHeight="1">
      <c r="A59" s="8"/>
      <c r="B59" s="307"/>
      <c r="C59" s="35"/>
      <c r="D59" s="35"/>
      <c r="E59" s="33"/>
      <c r="F59" s="64"/>
      <c r="G59" s="53"/>
      <c r="H59" s="53"/>
      <c r="I59" s="63"/>
      <c r="J59" s="101"/>
      <c r="K59" s="33"/>
      <c r="L59" s="308"/>
      <c r="M59" s="33"/>
      <c r="N59" s="452"/>
      <c r="O59" s="33"/>
      <c r="P59" s="100"/>
      <c r="Q59" s="33"/>
      <c r="R59" s="452"/>
      <c r="S59" s="33"/>
      <c r="T59" s="101"/>
      <c r="U59" s="7"/>
      <c r="V59" s="7"/>
      <c r="W59" s="7"/>
      <c r="X59" s="31"/>
      <c r="Y59" s="7"/>
      <c r="Z59" s="7"/>
      <c r="AA59" s="7"/>
      <c r="AB59" s="7"/>
      <c r="AC59" s="7"/>
      <c r="AD59" s="7"/>
      <c r="AE59" s="7"/>
      <c r="AF59" s="7"/>
      <c r="AG59" s="7"/>
      <c r="AH59" s="1"/>
      <c r="AI59" s="1"/>
      <c r="AJ59" s="1"/>
      <c r="AK59" s="1"/>
      <c r="AL59" s="1"/>
      <c r="AM59" s="1"/>
      <c r="AN59" s="1"/>
      <c r="AO59" s="1"/>
      <c r="AP59" s="1"/>
      <c r="AQ59" s="7"/>
    </row>
    <row r="60" ht="15.0" customHeight="1">
      <c r="A60" s="8"/>
      <c r="B60" s="307"/>
      <c r="C60" s="35"/>
      <c r="D60" s="35"/>
      <c r="E60" s="33"/>
      <c r="F60" s="64"/>
      <c r="G60" s="53"/>
      <c r="H60" s="53"/>
      <c r="I60" s="63"/>
      <c r="J60" s="101"/>
      <c r="K60" s="33"/>
      <c r="L60" s="308"/>
      <c r="M60" s="33"/>
      <c r="N60" s="452"/>
      <c r="O60" s="33"/>
      <c r="P60" s="100"/>
      <c r="Q60" s="33"/>
      <c r="R60" s="452"/>
      <c r="S60" s="33"/>
      <c r="T60" s="101"/>
      <c r="U60" s="7"/>
      <c r="V60" s="7"/>
      <c r="W60" s="7"/>
      <c r="X60" s="31"/>
      <c r="Y60" s="7"/>
      <c r="Z60" s="7"/>
      <c r="AA60" s="7"/>
      <c r="AB60" s="7"/>
      <c r="AC60" s="7"/>
      <c r="AD60" s="7"/>
      <c r="AE60" s="7"/>
      <c r="AF60" s="7"/>
      <c r="AG60" s="7"/>
      <c r="AH60" s="1"/>
      <c r="AI60" s="1"/>
      <c r="AJ60" s="1"/>
      <c r="AK60" s="1"/>
      <c r="AL60" s="1"/>
      <c r="AM60" s="1"/>
      <c r="AN60" s="1"/>
      <c r="AO60" s="1"/>
      <c r="AP60" s="1"/>
      <c r="AQ60" s="7"/>
    </row>
    <row r="61" ht="15.0" customHeight="1">
      <c r="A61" s="8"/>
      <c r="B61" s="307"/>
      <c r="C61" s="35"/>
      <c r="D61" s="35"/>
      <c r="E61" s="33"/>
      <c r="F61" s="64"/>
      <c r="G61" s="53"/>
      <c r="H61" s="53"/>
      <c r="I61" s="63"/>
      <c r="J61" s="101"/>
      <c r="K61" s="33"/>
      <c r="L61" s="308"/>
      <c r="M61" s="33"/>
      <c r="N61" s="452"/>
      <c r="O61" s="33"/>
      <c r="P61" s="100"/>
      <c r="Q61" s="33"/>
      <c r="R61" s="452"/>
      <c r="S61" s="33"/>
      <c r="T61" s="101"/>
      <c r="U61" s="7"/>
      <c r="V61" s="7"/>
      <c r="W61" s="7"/>
      <c r="X61" s="31"/>
      <c r="Y61" s="7"/>
      <c r="Z61" s="7"/>
      <c r="AA61" s="7"/>
      <c r="AB61" s="7"/>
      <c r="AC61" s="7"/>
      <c r="AD61" s="7"/>
      <c r="AE61" s="7"/>
      <c r="AF61" s="7"/>
      <c r="AG61" s="7"/>
      <c r="AH61" s="1"/>
      <c r="AI61" s="1"/>
      <c r="AJ61" s="1"/>
      <c r="AK61" s="1"/>
      <c r="AL61" s="1"/>
      <c r="AM61" s="1"/>
      <c r="AN61" s="1"/>
      <c r="AO61" s="1"/>
      <c r="AP61" s="1"/>
      <c r="AQ61" s="7"/>
    </row>
    <row r="62" ht="15.0" customHeight="1">
      <c r="A62" s="8"/>
      <c r="B62" s="307"/>
      <c r="C62" s="35"/>
      <c r="D62" s="35"/>
      <c r="E62" s="33"/>
      <c r="F62" s="64"/>
      <c r="G62" s="53"/>
      <c r="H62" s="53"/>
      <c r="I62" s="63"/>
      <c r="J62" s="101"/>
      <c r="K62" s="33"/>
      <c r="L62" s="308"/>
      <c r="M62" s="33"/>
      <c r="N62" s="452"/>
      <c r="O62" s="33"/>
      <c r="P62" s="100"/>
      <c r="Q62" s="33"/>
      <c r="R62" s="452"/>
      <c r="S62" s="33"/>
      <c r="T62" s="101"/>
      <c r="U62" s="7"/>
      <c r="V62" s="7"/>
      <c r="W62" s="7"/>
      <c r="X62" s="31"/>
      <c r="Y62" s="7"/>
      <c r="Z62" s="7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7"/>
    </row>
    <row r="63" ht="15.0" customHeight="1">
      <c r="A63" s="8"/>
      <c r="B63" s="101"/>
      <c r="C63" s="35"/>
      <c r="D63" s="35"/>
      <c r="E63" s="33"/>
      <c r="F63" s="64"/>
      <c r="G63" s="53"/>
      <c r="H63" s="53"/>
      <c r="I63" s="63"/>
      <c r="J63" s="101"/>
      <c r="K63" s="33"/>
      <c r="L63" s="308"/>
      <c r="M63" s="33"/>
      <c r="N63" s="452"/>
      <c r="O63" s="33"/>
      <c r="P63" s="100"/>
      <c r="Q63" s="33"/>
      <c r="R63" s="452"/>
      <c r="S63" s="33"/>
      <c r="T63" s="101"/>
      <c r="U63" s="7"/>
      <c r="V63" s="7"/>
      <c r="W63" s="7"/>
      <c r="X63" s="31"/>
      <c r="Y63" s="7"/>
      <c r="Z63" s="7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7"/>
    </row>
    <row r="64" ht="15.0" customHeight="1">
      <c r="A64" s="8"/>
      <c r="B64" s="451"/>
      <c r="C64" s="35"/>
      <c r="D64" s="35"/>
      <c r="E64" s="33"/>
      <c r="F64" s="64"/>
      <c r="G64" s="53"/>
      <c r="H64" s="53"/>
      <c r="I64" s="63"/>
      <c r="J64" s="101"/>
      <c r="K64" s="33"/>
      <c r="L64" s="308"/>
      <c r="M64" s="33"/>
      <c r="N64" s="452"/>
      <c r="O64" s="33"/>
      <c r="P64" s="100"/>
      <c r="Q64" s="33"/>
      <c r="R64" s="452"/>
      <c r="S64" s="33"/>
      <c r="T64" s="101"/>
      <c r="U64" s="7"/>
      <c r="V64" s="7"/>
      <c r="W64" s="7"/>
      <c r="X64" s="31"/>
      <c r="Y64" s="7"/>
      <c r="Z64" s="7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7"/>
    </row>
    <row r="65" ht="15.0" customHeight="1">
      <c r="A65" s="1"/>
      <c r="B65" s="451"/>
      <c r="C65" s="35"/>
      <c r="D65" s="35"/>
      <c r="E65" s="33"/>
      <c r="F65" s="64"/>
      <c r="G65" s="53"/>
      <c r="H65" s="53"/>
      <c r="I65" s="63"/>
      <c r="J65" s="101"/>
      <c r="K65" s="33"/>
      <c r="L65" s="308"/>
      <c r="M65" s="33"/>
      <c r="N65" s="452"/>
      <c r="O65" s="33"/>
      <c r="P65" s="100"/>
      <c r="Q65" s="33"/>
      <c r="R65" s="452"/>
      <c r="S65" s="33"/>
      <c r="T65" s="101"/>
      <c r="U65" s="18"/>
      <c r="V65" s="18"/>
      <c r="W65" s="18"/>
      <c r="X65" s="7"/>
      <c r="Y65" s="7"/>
      <c r="Z65" s="7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7"/>
    </row>
    <row r="66" ht="15.0" customHeight="1">
      <c r="A66" s="1"/>
      <c r="B66" s="451"/>
      <c r="C66" s="35"/>
      <c r="D66" s="35"/>
      <c r="E66" s="33"/>
      <c r="F66" s="64"/>
      <c r="G66" s="53"/>
      <c r="H66" s="53"/>
      <c r="I66" s="63"/>
      <c r="J66" s="101"/>
      <c r="K66" s="33"/>
      <c r="L66" s="308"/>
      <c r="M66" s="33"/>
      <c r="N66" s="452"/>
      <c r="O66" s="33"/>
      <c r="P66" s="100"/>
      <c r="Q66" s="33"/>
      <c r="R66" s="452"/>
      <c r="S66" s="33"/>
      <c r="T66" s="101"/>
      <c r="U66" s="7"/>
      <c r="V66" s="7"/>
      <c r="W66" s="7"/>
      <c r="X66" s="7"/>
      <c r="Y66" s="7"/>
      <c r="Z66" s="7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7"/>
    </row>
    <row r="67" ht="15.0" customHeight="1">
      <c r="A67" s="1"/>
      <c r="B67" s="451"/>
      <c r="C67" s="35"/>
      <c r="D67" s="35"/>
      <c r="E67" s="33"/>
      <c r="F67" s="64"/>
      <c r="G67" s="53"/>
      <c r="H67" s="53"/>
      <c r="I67" s="63"/>
      <c r="J67" s="101"/>
      <c r="K67" s="33"/>
      <c r="L67" s="308"/>
      <c r="M67" s="33"/>
      <c r="N67" s="452"/>
      <c r="O67" s="33"/>
      <c r="P67" s="100"/>
      <c r="Q67" s="33"/>
      <c r="R67" s="452"/>
      <c r="S67" s="33"/>
      <c r="T67" s="101"/>
      <c r="U67" s="7"/>
      <c r="V67" s="7"/>
      <c r="W67" s="7"/>
      <c r="X67" s="7"/>
      <c r="Y67" s="7"/>
      <c r="Z67" s="7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7"/>
    </row>
    <row r="68" ht="15.75" customHeight="1">
      <c r="A68" s="1"/>
      <c r="B68" s="451"/>
      <c r="C68" s="35"/>
      <c r="D68" s="35"/>
      <c r="E68" s="33"/>
      <c r="F68" s="64"/>
      <c r="G68" s="53"/>
      <c r="H68" s="53"/>
      <c r="I68" s="63"/>
      <c r="J68" s="101"/>
      <c r="K68" s="33"/>
      <c r="L68" s="308"/>
      <c r="M68" s="33"/>
      <c r="N68" s="452"/>
      <c r="O68" s="33"/>
      <c r="P68" s="100"/>
      <c r="Q68" s="33"/>
      <c r="R68" s="452"/>
      <c r="S68" s="33"/>
      <c r="T68" s="101"/>
      <c r="U68" s="7"/>
      <c r="V68" s="7"/>
      <c r="W68" s="7"/>
      <c r="X68" s="7"/>
      <c r="Y68" s="7"/>
      <c r="Z68" s="7"/>
      <c r="AA68" s="314"/>
      <c r="AB68" s="315"/>
      <c r="AC68" s="316"/>
      <c r="AD68" s="315"/>
      <c r="AE68" s="315"/>
      <c r="AF68" s="315"/>
      <c r="AG68" s="314"/>
      <c r="AH68" s="315"/>
      <c r="AI68" s="315"/>
      <c r="AJ68" s="315"/>
      <c r="AK68" s="1"/>
      <c r="AL68" s="1"/>
      <c r="AM68" s="1"/>
      <c r="AN68" s="1"/>
      <c r="AO68" s="1"/>
      <c r="AP68" s="1"/>
      <c r="AQ68" s="7"/>
    </row>
    <row r="69" ht="15.0" customHeight="1">
      <c r="A69" s="1"/>
      <c r="B69" s="451"/>
      <c r="C69" s="35"/>
      <c r="D69" s="35"/>
      <c r="E69" s="33"/>
      <c r="F69" s="64"/>
      <c r="G69" s="53"/>
      <c r="H69" s="53"/>
      <c r="I69" s="63"/>
      <c r="J69" s="101"/>
      <c r="K69" s="33"/>
      <c r="L69" s="308"/>
      <c r="M69" s="33"/>
      <c r="N69" s="452"/>
      <c r="O69" s="33"/>
      <c r="P69" s="100"/>
      <c r="Q69" s="33"/>
      <c r="R69" s="452"/>
      <c r="S69" s="33"/>
      <c r="T69" s="101"/>
      <c r="U69" s="7"/>
      <c r="V69" s="7"/>
      <c r="W69" s="7"/>
      <c r="X69" s="7"/>
      <c r="Y69" s="7"/>
      <c r="Z69" s="7"/>
      <c r="AA69" s="314"/>
      <c r="AB69" s="315"/>
      <c r="AC69" s="316"/>
      <c r="AD69" s="315"/>
      <c r="AE69" s="315"/>
      <c r="AF69" s="315"/>
      <c r="AG69" s="314"/>
      <c r="AH69" s="315"/>
      <c r="AI69" s="315"/>
      <c r="AJ69" s="315"/>
      <c r="AK69" s="1"/>
      <c r="AL69" s="1"/>
      <c r="AM69" s="1"/>
      <c r="AN69" s="1"/>
      <c r="AO69" s="1"/>
      <c r="AP69" s="1"/>
      <c r="AQ69" s="7"/>
    </row>
    <row r="70" ht="15.0" customHeight="1">
      <c r="A70" s="1"/>
      <c r="B70" s="451"/>
      <c r="C70" s="35"/>
      <c r="D70" s="35"/>
      <c r="E70" s="33"/>
      <c r="F70" s="64"/>
      <c r="G70" s="53"/>
      <c r="H70" s="53"/>
      <c r="I70" s="63"/>
      <c r="J70" s="101"/>
      <c r="K70" s="33"/>
      <c r="L70" s="308"/>
      <c r="M70" s="33"/>
      <c r="N70" s="452"/>
      <c r="O70" s="33"/>
      <c r="P70" s="100"/>
      <c r="Q70" s="33"/>
      <c r="R70" s="452"/>
      <c r="S70" s="33"/>
      <c r="T70" s="101"/>
      <c r="U70" s="7"/>
      <c r="V70" s="7"/>
      <c r="W70" s="7"/>
      <c r="X70" s="7"/>
      <c r="Y70" s="7"/>
      <c r="Z70" s="7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7"/>
    </row>
    <row r="71" ht="15.0" customHeight="1">
      <c r="A71" s="1"/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7"/>
    </row>
    <row r="72" ht="15.0" customHeight="1">
      <c r="A72" s="1"/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7"/>
    </row>
    <row r="73" ht="15.0" customHeight="1">
      <c r="A73" s="1"/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7"/>
    </row>
    <row r="74" ht="15.0" customHeight="1">
      <c r="A74" s="1"/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7"/>
    </row>
    <row r="75" ht="15.0" customHeight="1">
      <c r="A75" s="1"/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7"/>
    </row>
    <row r="76" ht="15.0" customHeight="1">
      <c r="A76" s="1"/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7"/>
    </row>
    <row r="77" ht="15.0" customHeight="1">
      <c r="A77" s="1"/>
      <c r="B77" s="7"/>
      <c r="C77" s="7"/>
      <c r="D77" s="7"/>
      <c r="E77" s="7"/>
      <c r="F77" s="7"/>
      <c r="G77" s="7"/>
      <c r="H77" s="7"/>
      <c r="I77" s="7"/>
      <c r="J77" s="7"/>
      <c r="K77" s="7"/>
      <c r="L77" s="7"/>
      <c r="M77" s="7"/>
      <c r="N77" s="7"/>
      <c r="O77" s="7"/>
      <c r="P77" s="7"/>
      <c r="Q77" s="7"/>
      <c r="R77" s="7"/>
      <c r="S77" s="7"/>
      <c r="T77" s="7"/>
      <c r="U77" s="7"/>
      <c r="V77" s="7"/>
      <c r="W77" s="7"/>
      <c r="X77" s="7"/>
      <c r="Y77" s="7"/>
      <c r="Z77" s="7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7"/>
    </row>
    <row r="78" ht="15.0" customHeight="1">
      <c r="A78" s="1"/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  <c r="O78" s="7"/>
      <c r="P78" s="7"/>
      <c r="Q78" s="7"/>
      <c r="R78" s="7"/>
      <c r="S78" s="7"/>
      <c r="T78" s="7"/>
      <c r="U78" s="7"/>
      <c r="V78" s="7"/>
      <c r="W78" s="7"/>
      <c r="X78" s="7"/>
      <c r="Y78" s="7"/>
      <c r="Z78" s="7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7"/>
    </row>
    <row r="79" ht="15.0" customHeight="1">
      <c r="A79" s="1"/>
      <c r="B79" s="7"/>
      <c r="C79" s="7"/>
      <c r="D79" s="7"/>
      <c r="E79" s="7"/>
      <c r="F79" s="7"/>
      <c r="G79" s="7"/>
      <c r="H79" s="7"/>
      <c r="I79" s="7"/>
      <c r="J79" s="7"/>
      <c r="K79" s="7"/>
      <c r="L79" s="7"/>
      <c r="M79" s="7"/>
      <c r="N79" s="7"/>
      <c r="O79" s="7"/>
      <c r="P79" s="7"/>
      <c r="Q79" s="7"/>
      <c r="R79" s="7"/>
      <c r="S79" s="7"/>
      <c r="T79" s="7"/>
      <c r="U79" s="7"/>
      <c r="V79" s="7"/>
      <c r="W79" s="7"/>
      <c r="X79" s="7"/>
      <c r="Y79" s="7"/>
      <c r="Z79" s="7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7"/>
    </row>
    <row r="80" ht="15.0" customHeight="1">
      <c r="A80" s="1"/>
      <c r="B80" s="7"/>
      <c r="C80" s="7"/>
      <c r="D80" s="7"/>
      <c r="E80" s="7"/>
      <c r="F80" s="7"/>
      <c r="G80" s="7"/>
      <c r="H80" s="7"/>
      <c r="I80" s="7"/>
      <c r="J80" s="7"/>
      <c r="K80" s="7"/>
      <c r="L80" s="7"/>
      <c r="M80" s="7"/>
      <c r="N80" s="7"/>
      <c r="O80" s="7"/>
      <c r="P80" s="7"/>
      <c r="Q80" s="7"/>
      <c r="R80" s="7"/>
      <c r="S80" s="7"/>
      <c r="T80" s="7"/>
      <c r="U80" s="7"/>
      <c r="V80" s="7"/>
      <c r="W80" s="7"/>
      <c r="X80" s="7"/>
      <c r="Y80" s="7"/>
      <c r="Z80" s="7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7"/>
    </row>
    <row r="81" ht="15.0" customHeight="1">
      <c r="A81" s="1"/>
      <c r="B81" s="7"/>
      <c r="C81" s="7"/>
      <c r="D81" s="7"/>
      <c r="E81" s="7"/>
      <c r="F81" s="7"/>
      <c r="G81" s="7"/>
      <c r="H81" s="7"/>
      <c r="I81" s="7"/>
      <c r="J81" s="7"/>
      <c r="K81" s="7"/>
      <c r="L81" s="7"/>
      <c r="M81" s="7"/>
      <c r="N81" s="7"/>
      <c r="O81" s="7"/>
      <c r="P81" s="7"/>
      <c r="Q81" s="7"/>
      <c r="R81" s="7"/>
      <c r="S81" s="7"/>
      <c r="T81" s="7"/>
      <c r="U81" s="7"/>
      <c r="V81" s="7"/>
      <c r="W81" s="7"/>
      <c r="X81" s="7"/>
      <c r="Y81" s="7"/>
      <c r="Z81" s="7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7"/>
    </row>
    <row r="82" ht="15.0" customHeight="1">
      <c r="A82" s="1"/>
      <c r="B82" s="7"/>
      <c r="C82" s="7"/>
      <c r="D82" s="7"/>
      <c r="E82" s="7"/>
      <c r="F82" s="7"/>
      <c r="G82" s="7"/>
      <c r="H82" s="7"/>
      <c r="I82" s="7"/>
      <c r="J82" s="7"/>
      <c r="K82" s="7"/>
      <c r="L82" s="7"/>
      <c r="M82" s="7"/>
      <c r="N82" s="7"/>
      <c r="O82" s="7"/>
      <c r="P82" s="7"/>
      <c r="Q82" s="7"/>
      <c r="R82" s="7"/>
      <c r="S82" s="7"/>
      <c r="T82" s="7"/>
      <c r="U82" s="7"/>
      <c r="V82" s="7"/>
      <c r="W82" s="7"/>
      <c r="X82" s="7"/>
      <c r="Y82" s="7"/>
      <c r="Z82" s="7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7"/>
    </row>
    <row r="83" ht="15.0" customHeight="1">
      <c r="A83" s="1"/>
      <c r="B83" s="7"/>
      <c r="C83" s="7"/>
      <c r="D83" s="7"/>
      <c r="E83" s="7"/>
      <c r="F83" s="7"/>
      <c r="G83" s="7"/>
      <c r="H83" s="7"/>
      <c r="I83" s="7"/>
      <c r="J83" s="7"/>
      <c r="K83" s="7"/>
      <c r="L83" s="7"/>
      <c r="M83" s="7"/>
      <c r="N83" s="7"/>
      <c r="O83" s="7"/>
      <c r="P83" s="7"/>
      <c r="Q83" s="7"/>
      <c r="R83" s="7"/>
      <c r="S83" s="7"/>
      <c r="T83" s="7"/>
      <c r="U83" s="7"/>
      <c r="V83" s="7"/>
      <c r="W83" s="7"/>
      <c r="X83" s="7"/>
      <c r="Y83" s="7"/>
      <c r="Z83" s="7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7"/>
    </row>
    <row r="84" ht="15.0" customHeight="1">
      <c r="A84" s="1"/>
      <c r="B84" s="7"/>
      <c r="C84" s="7"/>
      <c r="D84" s="7"/>
      <c r="E84" s="7"/>
      <c r="F84" s="7"/>
      <c r="G84" s="7"/>
      <c r="H84" s="7"/>
      <c r="I84" s="7"/>
      <c r="J84" s="7"/>
      <c r="K84" s="7"/>
      <c r="L84" s="7"/>
      <c r="M84" s="7"/>
      <c r="N84" s="7"/>
      <c r="O84" s="7"/>
      <c r="P84" s="7"/>
      <c r="Q84" s="7"/>
      <c r="R84" s="7"/>
      <c r="S84" s="7"/>
      <c r="T84" s="7"/>
      <c r="U84" s="7"/>
      <c r="V84" s="7"/>
      <c r="W84" s="7"/>
      <c r="X84" s="7"/>
      <c r="Y84" s="7"/>
      <c r="Z84" s="7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7"/>
    </row>
    <row r="85" ht="15.0" customHeight="1">
      <c r="A85" s="1"/>
      <c r="B85" s="7"/>
      <c r="C85" s="7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  <c r="X85" s="7"/>
      <c r="Y85" s="7"/>
      <c r="Z85" s="7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7"/>
    </row>
    <row r="86" ht="15.0" customHeight="1">
      <c r="A86" s="1"/>
      <c r="B86" s="7"/>
      <c r="C86" s="7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  <c r="X86" s="7"/>
      <c r="Y86" s="7"/>
      <c r="Z86" s="7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7"/>
    </row>
    <row r="87" ht="15.0" customHeight="1">
      <c r="A87" s="1"/>
      <c r="B87" s="7"/>
      <c r="C87" s="7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  <c r="X87" s="7"/>
      <c r="Y87" s="7"/>
      <c r="Z87" s="7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7"/>
    </row>
    <row r="88" ht="15.0" customHeight="1">
      <c r="A88" s="1"/>
      <c r="B88" s="7"/>
      <c r="C88" s="7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  <c r="X88" s="7"/>
      <c r="Y88" s="7"/>
      <c r="Z88" s="7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7"/>
    </row>
    <row r="89" ht="15.0" customHeight="1">
      <c r="A89" s="1"/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7"/>
    </row>
    <row r="90" ht="15.0" customHeight="1">
      <c r="A90" s="1"/>
      <c r="B90" s="7"/>
      <c r="C90" s="7"/>
      <c r="D90" s="7"/>
      <c r="E90" s="7"/>
      <c r="F90" s="7"/>
      <c r="G90" s="7"/>
      <c r="H90" s="7"/>
      <c r="I90" s="7"/>
      <c r="J90" s="7"/>
      <c r="K90" s="7"/>
      <c r="L90" s="7"/>
      <c r="M90" s="7"/>
      <c r="N90" s="7"/>
      <c r="O90" s="7"/>
      <c r="P90" s="7"/>
      <c r="Q90" s="7"/>
      <c r="R90" s="7"/>
      <c r="S90" s="7"/>
      <c r="T90" s="7"/>
      <c r="U90" s="7"/>
      <c r="V90" s="7"/>
      <c r="W90" s="7"/>
      <c r="X90" s="7"/>
      <c r="Y90" s="7"/>
      <c r="Z90" s="7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7"/>
    </row>
    <row r="91" ht="15.0" customHeight="1">
      <c r="A91" s="1"/>
      <c r="B91" s="7"/>
      <c r="C91" s="7"/>
      <c r="D91" s="7"/>
      <c r="E91" s="7"/>
      <c r="F91" s="7"/>
      <c r="G91" s="7"/>
      <c r="H91" s="7"/>
      <c r="I91" s="7"/>
      <c r="J91" s="7"/>
      <c r="K91" s="7"/>
      <c r="L91" s="7"/>
      <c r="M91" s="7"/>
      <c r="N91" s="7"/>
      <c r="O91" s="7"/>
      <c r="P91" s="7"/>
      <c r="Q91" s="7"/>
      <c r="R91" s="7"/>
      <c r="S91" s="7"/>
      <c r="T91" s="7"/>
      <c r="U91" s="7"/>
      <c r="V91" s="7"/>
      <c r="W91" s="7"/>
      <c r="X91" s="7"/>
      <c r="Y91" s="7"/>
      <c r="Z91" s="7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7"/>
    </row>
    <row r="92" ht="15.0" customHeight="1">
      <c r="A92" s="1"/>
      <c r="B92" s="7"/>
      <c r="C92" s="7"/>
      <c r="D92" s="7"/>
      <c r="E92" s="7"/>
      <c r="F92" s="7"/>
      <c r="G92" s="7"/>
      <c r="H92" s="7"/>
      <c r="I92" s="7"/>
      <c r="J92" s="7"/>
      <c r="K92" s="7"/>
      <c r="L92" s="7"/>
      <c r="M92" s="7"/>
      <c r="N92" s="7"/>
      <c r="O92" s="7"/>
      <c r="P92" s="7"/>
      <c r="Q92" s="7"/>
      <c r="R92" s="7"/>
      <c r="S92" s="7"/>
      <c r="T92" s="7"/>
      <c r="U92" s="7"/>
      <c r="V92" s="7"/>
      <c r="W92" s="7"/>
      <c r="X92" s="7"/>
      <c r="Y92" s="7"/>
      <c r="Z92" s="7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7"/>
    </row>
    <row r="93" ht="15.0" customHeight="1">
      <c r="A93" s="1"/>
      <c r="B93" s="7"/>
      <c r="C93" s="7"/>
      <c r="D93" s="7"/>
      <c r="E93" s="7"/>
      <c r="F93" s="7"/>
      <c r="G93" s="7"/>
      <c r="H93" s="7"/>
      <c r="I93" s="7"/>
      <c r="J93" s="7"/>
      <c r="K93" s="7"/>
      <c r="L93" s="7"/>
      <c r="M93" s="7"/>
      <c r="N93" s="7"/>
      <c r="O93" s="7"/>
      <c r="P93" s="7"/>
      <c r="Q93" s="7"/>
      <c r="R93" s="7"/>
      <c r="S93" s="7"/>
      <c r="T93" s="7"/>
      <c r="U93" s="7"/>
      <c r="V93" s="7"/>
      <c r="W93" s="7"/>
      <c r="X93" s="7"/>
      <c r="Y93" s="7"/>
      <c r="Z93" s="7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7"/>
    </row>
    <row r="94" ht="14.25" customHeight="1">
      <c r="A94" s="1"/>
      <c r="B94" s="7"/>
      <c r="C94" s="7"/>
      <c r="D94" s="7"/>
      <c r="E94" s="7"/>
      <c r="F94" s="7"/>
      <c r="G94" s="7"/>
      <c r="H94" s="7"/>
      <c r="I94" s="7"/>
      <c r="J94" s="7"/>
      <c r="K94" s="7"/>
      <c r="L94" s="7"/>
      <c r="M94" s="7"/>
      <c r="N94" s="7"/>
      <c r="O94" s="7"/>
      <c r="P94" s="7"/>
      <c r="Q94" s="7"/>
      <c r="R94" s="7"/>
      <c r="S94" s="7"/>
      <c r="T94" s="7"/>
      <c r="U94" s="7"/>
      <c r="V94" s="7"/>
      <c r="W94" s="7"/>
      <c r="X94" s="7"/>
      <c r="Y94" s="7"/>
      <c r="Z94" s="7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7"/>
    </row>
    <row r="95" ht="14.25" customHeight="1">
      <c r="A95" s="1"/>
      <c r="B95" s="7"/>
      <c r="C95" s="7"/>
      <c r="D95" s="7"/>
      <c r="E95" s="7"/>
      <c r="F95" s="7"/>
      <c r="G95" s="7"/>
      <c r="H95" s="7"/>
      <c r="I95" s="7"/>
      <c r="J95" s="7"/>
      <c r="K95" s="7"/>
      <c r="L95" s="7"/>
      <c r="M95" s="7"/>
      <c r="N95" s="7"/>
      <c r="O95" s="7"/>
      <c r="P95" s="7"/>
      <c r="Q95" s="7"/>
      <c r="R95" s="7"/>
      <c r="S95" s="7"/>
      <c r="T95" s="7"/>
      <c r="U95" s="7"/>
      <c r="V95" s="7"/>
      <c r="W95" s="7"/>
      <c r="X95" s="7"/>
      <c r="Y95" s="7"/>
      <c r="Z95" s="7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7"/>
    </row>
    <row r="96" ht="14.25" customHeight="1">
      <c r="A96" s="1"/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7"/>
    </row>
    <row r="97" ht="14.25" customHeight="1">
      <c r="A97" s="1"/>
      <c r="B97" s="7"/>
      <c r="C97" s="7"/>
      <c r="D97" s="7"/>
      <c r="E97" s="7"/>
      <c r="F97" s="7"/>
      <c r="G97" s="7"/>
      <c r="H97" s="7"/>
      <c r="I97" s="7"/>
      <c r="J97" s="7"/>
      <c r="K97" s="7"/>
      <c r="L97" s="7"/>
      <c r="M97" s="7"/>
      <c r="N97" s="7"/>
      <c r="O97" s="7"/>
      <c r="P97" s="7"/>
      <c r="Q97" s="7"/>
      <c r="R97" s="7"/>
      <c r="S97" s="7"/>
      <c r="T97" s="7"/>
      <c r="U97" s="7"/>
      <c r="V97" s="7"/>
      <c r="W97" s="7"/>
      <c r="X97" s="7"/>
      <c r="Y97" s="7"/>
      <c r="Z97" s="7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7"/>
    </row>
    <row r="98" ht="14.25" customHeight="1">
      <c r="A98" s="1"/>
      <c r="B98" s="7"/>
      <c r="C98" s="7"/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  <c r="X98" s="7"/>
      <c r="Y98" s="7"/>
      <c r="Z98" s="7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7"/>
    </row>
    <row r="99" ht="14.25" customHeight="1">
      <c r="A99" s="1"/>
      <c r="B99" s="7"/>
      <c r="C99" s="7"/>
      <c r="D99" s="7"/>
      <c r="E99" s="7"/>
      <c r="F99" s="7"/>
      <c r="G99" s="7"/>
      <c r="H99" s="7"/>
      <c r="I99" s="7"/>
      <c r="J99" s="7"/>
      <c r="K99" s="7"/>
      <c r="L99" s="7"/>
      <c r="M99" s="7"/>
      <c r="N99" s="7"/>
      <c r="O99" s="7"/>
      <c r="P99" s="7"/>
      <c r="Q99" s="7"/>
      <c r="R99" s="7"/>
      <c r="S99" s="7"/>
      <c r="T99" s="7"/>
      <c r="U99" s="7"/>
      <c r="V99" s="7"/>
      <c r="W99" s="7"/>
      <c r="X99" s="7"/>
      <c r="Y99" s="7"/>
      <c r="Z99" s="7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7"/>
    </row>
    <row r="100" ht="14.25" customHeight="1">
      <c r="A100" s="1"/>
      <c r="B100" s="7"/>
      <c r="C100" s="7"/>
      <c r="D100" s="7"/>
      <c r="E100" s="7"/>
      <c r="F100" s="7"/>
      <c r="G100" s="7"/>
      <c r="H100" s="7"/>
      <c r="I100" s="7"/>
      <c r="J100" s="7"/>
      <c r="K100" s="7"/>
      <c r="L100" s="7"/>
      <c r="M100" s="7"/>
      <c r="N100" s="7"/>
      <c r="O100" s="7"/>
      <c r="P100" s="7"/>
      <c r="Q100" s="7"/>
      <c r="R100" s="7"/>
      <c r="S100" s="7"/>
      <c r="T100" s="7"/>
      <c r="U100" s="7"/>
      <c r="V100" s="7"/>
      <c r="W100" s="7"/>
      <c r="X100" s="7"/>
      <c r="Y100" s="7"/>
      <c r="Z100" s="7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7"/>
    </row>
    <row r="101" ht="14.25" customHeight="1">
      <c r="A101" s="1"/>
      <c r="B101" s="7"/>
      <c r="C101" s="7"/>
      <c r="D101" s="7"/>
      <c r="E101" s="7"/>
      <c r="F101" s="7"/>
      <c r="G101" s="7"/>
      <c r="H101" s="7"/>
      <c r="I101" s="7"/>
      <c r="J101" s="7"/>
      <c r="K101" s="7"/>
      <c r="L101" s="7"/>
      <c r="M101" s="7"/>
      <c r="N101" s="7"/>
      <c r="O101" s="7"/>
      <c r="P101" s="7"/>
      <c r="Q101" s="7"/>
      <c r="R101" s="7"/>
      <c r="S101" s="7"/>
      <c r="T101" s="7"/>
      <c r="U101" s="7"/>
      <c r="V101" s="7"/>
      <c r="W101" s="7"/>
      <c r="X101" s="7"/>
      <c r="Y101" s="7"/>
      <c r="Z101" s="7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7"/>
    </row>
    <row r="102" ht="14.25" customHeight="1">
      <c r="A102" s="1"/>
      <c r="B102" s="7"/>
      <c r="C102" s="7"/>
      <c r="D102" s="7"/>
      <c r="E102" s="7"/>
      <c r="F102" s="7"/>
      <c r="G102" s="7"/>
      <c r="H102" s="7"/>
      <c r="I102" s="7"/>
      <c r="J102" s="7"/>
      <c r="K102" s="7"/>
      <c r="L102" s="7"/>
      <c r="M102" s="7"/>
      <c r="N102" s="7"/>
      <c r="O102" s="7"/>
      <c r="P102" s="7"/>
      <c r="Q102" s="7"/>
      <c r="R102" s="7"/>
      <c r="S102" s="7"/>
      <c r="T102" s="7"/>
      <c r="U102" s="7"/>
      <c r="V102" s="7"/>
      <c r="W102" s="7"/>
      <c r="X102" s="7"/>
      <c r="Y102" s="7"/>
      <c r="Z102" s="7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7"/>
    </row>
    <row r="103" ht="14.25" customHeight="1">
      <c r="A103" s="1"/>
      <c r="B103" s="7"/>
      <c r="C103" s="7"/>
      <c r="D103" s="7"/>
      <c r="E103" s="7"/>
      <c r="F103" s="7"/>
      <c r="G103" s="7"/>
      <c r="H103" s="7"/>
      <c r="I103" s="7"/>
      <c r="J103" s="7"/>
      <c r="K103" s="7"/>
      <c r="L103" s="7"/>
      <c r="M103" s="7"/>
      <c r="N103" s="7"/>
      <c r="O103" s="7"/>
      <c r="P103" s="7"/>
      <c r="Q103" s="7"/>
      <c r="R103" s="7"/>
      <c r="S103" s="7"/>
      <c r="T103" s="7"/>
      <c r="U103" s="7"/>
      <c r="V103" s="7"/>
      <c r="W103" s="7"/>
      <c r="X103" s="7"/>
      <c r="Y103" s="7"/>
      <c r="Z103" s="7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7"/>
    </row>
    <row r="104" ht="14.25" customHeight="1">
      <c r="A104" s="1"/>
      <c r="B104" s="7"/>
      <c r="C104" s="7"/>
      <c r="D104" s="7"/>
      <c r="E104" s="7"/>
      <c r="F104" s="7"/>
      <c r="G104" s="7"/>
      <c r="H104" s="7"/>
      <c r="I104" s="7"/>
      <c r="J104" s="7"/>
      <c r="K104" s="7"/>
      <c r="L104" s="7"/>
      <c r="M104" s="7"/>
      <c r="N104" s="7"/>
      <c r="O104" s="7"/>
      <c r="P104" s="7"/>
      <c r="Q104" s="7"/>
      <c r="R104" s="7"/>
      <c r="S104" s="7"/>
      <c r="T104" s="7"/>
      <c r="U104" s="7"/>
      <c r="V104" s="7"/>
      <c r="W104" s="7"/>
      <c r="X104" s="7"/>
      <c r="Y104" s="7"/>
      <c r="Z104" s="7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7"/>
    </row>
    <row r="105" ht="14.25" customHeight="1">
      <c r="A105" s="1"/>
      <c r="B105" s="7"/>
      <c r="C105" s="7"/>
      <c r="D105" s="7"/>
      <c r="E105" s="7"/>
      <c r="F105" s="7"/>
      <c r="G105" s="7"/>
      <c r="H105" s="7"/>
      <c r="I105" s="7"/>
      <c r="J105" s="7"/>
      <c r="K105" s="7"/>
      <c r="L105" s="7"/>
      <c r="M105" s="7"/>
      <c r="N105" s="7"/>
      <c r="O105" s="7"/>
      <c r="P105" s="7"/>
      <c r="Q105" s="7"/>
      <c r="R105" s="7"/>
      <c r="S105" s="7"/>
      <c r="T105" s="7"/>
      <c r="U105" s="7"/>
      <c r="V105" s="7"/>
      <c r="W105" s="7"/>
      <c r="X105" s="7"/>
      <c r="Y105" s="7"/>
      <c r="Z105" s="7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7"/>
    </row>
    <row r="106" ht="14.25" customHeight="1">
      <c r="A106" s="1"/>
      <c r="B106" s="7"/>
      <c r="C106" s="7"/>
      <c r="D106" s="7"/>
      <c r="E106" s="7"/>
      <c r="F106" s="7"/>
      <c r="G106" s="7"/>
      <c r="H106" s="7"/>
      <c r="I106" s="7"/>
      <c r="J106" s="7"/>
      <c r="K106" s="7"/>
      <c r="L106" s="7"/>
      <c r="M106" s="7"/>
      <c r="N106" s="7"/>
      <c r="O106" s="7"/>
      <c r="P106" s="7"/>
      <c r="Q106" s="7"/>
      <c r="R106" s="7"/>
      <c r="S106" s="7"/>
      <c r="T106" s="7"/>
      <c r="U106" s="7"/>
      <c r="V106" s="7"/>
      <c r="W106" s="7"/>
      <c r="X106" s="7"/>
      <c r="Y106" s="7"/>
      <c r="Z106" s="7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7"/>
    </row>
    <row r="107" ht="14.25" customHeight="1">
      <c r="A107" s="1"/>
      <c r="B107" s="7"/>
      <c r="C107" s="7"/>
      <c r="D107" s="7"/>
      <c r="E107" s="7"/>
      <c r="F107" s="7"/>
      <c r="G107" s="7"/>
      <c r="H107" s="7"/>
      <c r="I107" s="7"/>
      <c r="J107" s="7"/>
      <c r="K107" s="7"/>
      <c r="L107" s="7"/>
      <c r="M107" s="7"/>
      <c r="N107" s="7"/>
      <c r="O107" s="7"/>
      <c r="P107" s="7"/>
      <c r="Q107" s="7"/>
      <c r="R107" s="7"/>
      <c r="S107" s="7"/>
      <c r="T107" s="7"/>
      <c r="U107" s="7"/>
      <c r="V107" s="7"/>
      <c r="W107" s="7"/>
      <c r="X107" s="7"/>
      <c r="Y107" s="7"/>
      <c r="Z107" s="7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7"/>
    </row>
    <row r="108" ht="14.25" customHeight="1">
      <c r="A108" s="1"/>
      <c r="B108" s="7"/>
      <c r="C108" s="7"/>
      <c r="D108" s="7"/>
      <c r="E108" s="7"/>
      <c r="F108" s="7"/>
      <c r="G108" s="7"/>
      <c r="H108" s="7"/>
      <c r="I108" s="7"/>
      <c r="J108" s="7"/>
      <c r="K108" s="7"/>
      <c r="L108" s="7"/>
      <c r="M108" s="7"/>
      <c r="N108" s="7"/>
      <c r="O108" s="7"/>
      <c r="P108" s="7"/>
      <c r="Q108" s="7"/>
      <c r="R108" s="7"/>
      <c r="S108" s="7"/>
      <c r="T108" s="7"/>
      <c r="U108" s="7"/>
      <c r="V108" s="7"/>
      <c r="W108" s="7"/>
      <c r="X108" s="7"/>
      <c r="Y108" s="7"/>
      <c r="Z108" s="7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7"/>
    </row>
    <row r="109" ht="14.25" customHeight="1">
      <c r="A109" s="1"/>
      <c r="B109" s="7"/>
      <c r="C109" s="7"/>
      <c r="D109" s="7"/>
      <c r="E109" s="7"/>
      <c r="F109" s="7"/>
      <c r="G109" s="7"/>
      <c r="H109" s="7"/>
      <c r="I109" s="7"/>
      <c r="J109" s="7"/>
      <c r="K109" s="7"/>
      <c r="L109" s="7"/>
      <c r="M109" s="7"/>
      <c r="N109" s="7"/>
      <c r="O109" s="7"/>
      <c r="P109" s="7"/>
      <c r="Q109" s="7"/>
      <c r="R109" s="7"/>
      <c r="S109" s="7"/>
      <c r="T109" s="7"/>
      <c r="U109" s="7"/>
      <c r="V109" s="7"/>
      <c r="W109" s="7"/>
      <c r="X109" s="7"/>
      <c r="Y109" s="7"/>
      <c r="Z109" s="7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7"/>
    </row>
    <row r="110" ht="14.25" customHeight="1">
      <c r="A110" s="1"/>
      <c r="B110" s="7"/>
      <c r="C110" s="7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  <c r="X110" s="7"/>
      <c r="Y110" s="7"/>
      <c r="Z110" s="7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7"/>
    </row>
    <row r="111" ht="14.25" customHeight="1">
      <c r="A111" s="1"/>
      <c r="B111" s="7"/>
      <c r="C111" s="7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  <c r="X111" s="7"/>
      <c r="Y111" s="7"/>
      <c r="Z111" s="7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7"/>
    </row>
    <row r="112" ht="14.25" customHeight="1">
      <c r="A112" s="1"/>
      <c r="B112" s="7"/>
      <c r="C112" s="7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  <c r="X112" s="7"/>
      <c r="Y112" s="7"/>
      <c r="Z112" s="7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7"/>
    </row>
    <row r="113" ht="14.25" customHeight="1">
      <c r="A113" s="1"/>
      <c r="B113" s="7"/>
      <c r="C113" s="7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  <c r="X113" s="7"/>
      <c r="Y113" s="7"/>
      <c r="Z113" s="7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7"/>
    </row>
    <row r="114" ht="14.25" customHeight="1">
      <c r="A114" s="1"/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7"/>
    </row>
    <row r="115" ht="14.25" customHeight="1">
      <c r="A115" s="1"/>
      <c r="B115" s="7"/>
      <c r="C115" s="7"/>
      <c r="D115" s="7"/>
      <c r="E115" s="7"/>
      <c r="F115" s="7"/>
      <c r="G115" s="7"/>
      <c r="H115" s="7"/>
      <c r="I115" s="7"/>
      <c r="J115" s="7"/>
      <c r="K115" s="7"/>
      <c r="L115" s="7"/>
      <c r="M115" s="7"/>
      <c r="N115" s="7"/>
      <c r="O115" s="7"/>
      <c r="P115" s="7"/>
      <c r="Q115" s="7"/>
      <c r="R115" s="7"/>
      <c r="S115" s="7"/>
      <c r="T115" s="7"/>
      <c r="U115" s="7"/>
      <c r="V115" s="7"/>
      <c r="W115" s="7"/>
      <c r="X115" s="7"/>
      <c r="Y115" s="7"/>
      <c r="Z115" s="7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7"/>
    </row>
    <row r="116" ht="14.25" customHeight="1">
      <c r="A116" s="1"/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7"/>
    </row>
    <row r="117" ht="14.25" customHeight="1">
      <c r="A117" s="1"/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7"/>
    </row>
    <row r="118" ht="14.25" customHeight="1">
      <c r="A118" s="1"/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7"/>
    </row>
    <row r="119" ht="14.25" customHeight="1">
      <c r="A119" s="1"/>
      <c r="B119" s="7"/>
      <c r="C119" s="7"/>
      <c r="D119" s="7"/>
      <c r="E119" s="7"/>
      <c r="F119" s="7"/>
      <c r="G119" s="7"/>
      <c r="H119" s="7"/>
      <c r="I119" s="7"/>
      <c r="J119" s="7"/>
      <c r="K119" s="7"/>
      <c r="L119" s="7"/>
      <c r="M119" s="7"/>
      <c r="N119" s="7"/>
      <c r="O119" s="7"/>
      <c r="P119" s="7"/>
      <c r="Q119" s="7"/>
      <c r="R119" s="7"/>
      <c r="S119" s="7"/>
      <c r="T119" s="7"/>
      <c r="U119" s="7"/>
      <c r="V119" s="7"/>
      <c r="W119" s="7"/>
      <c r="X119" s="7"/>
      <c r="Y119" s="7"/>
      <c r="Z119" s="7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7"/>
    </row>
    <row r="120" ht="14.25" customHeight="1">
      <c r="A120" s="1"/>
      <c r="B120" s="7"/>
      <c r="C120" s="7"/>
      <c r="D120" s="7"/>
      <c r="E120" s="7"/>
      <c r="F120" s="7"/>
      <c r="G120" s="7"/>
      <c r="H120" s="7"/>
      <c r="I120" s="7"/>
      <c r="J120" s="7"/>
      <c r="K120" s="7"/>
      <c r="L120" s="7"/>
      <c r="M120" s="7"/>
      <c r="N120" s="7"/>
      <c r="O120" s="7"/>
      <c r="P120" s="7"/>
      <c r="Q120" s="7"/>
      <c r="R120" s="7"/>
      <c r="S120" s="7"/>
      <c r="T120" s="7"/>
      <c r="U120" s="7"/>
      <c r="V120" s="7"/>
      <c r="W120" s="7"/>
      <c r="X120" s="7"/>
      <c r="Y120" s="7"/>
      <c r="Z120" s="7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7"/>
    </row>
    <row r="121" ht="14.25" customHeight="1">
      <c r="A121" s="1"/>
      <c r="B121" s="7"/>
      <c r="C121" s="7"/>
      <c r="D121" s="7"/>
      <c r="E121" s="7"/>
      <c r="F121" s="7"/>
      <c r="G121" s="7"/>
      <c r="H121" s="7"/>
      <c r="I121" s="7"/>
      <c r="J121" s="7"/>
      <c r="K121" s="7"/>
      <c r="L121" s="7"/>
      <c r="M121" s="7"/>
      <c r="N121" s="7"/>
      <c r="O121" s="7"/>
      <c r="P121" s="7"/>
      <c r="Q121" s="7"/>
      <c r="R121" s="7"/>
      <c r="S121" s="7"/>
      <c r="T121" s="7"/>
      <c r="U121" s="7"/>
      <c r="V121" s="7"/>
      <c r="W121" s="7"/>
      <c r="X121" s="7"/>
      <c r="Y121" s="7"/>
      <c r="Z121" s="7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7"/>
    </row>
    <row r="122" ht="14.25" customHeight="1">
      <c r="A122" s="1"/>
      <c r="B122" s="7"/>
      <c r="C122" s="7"/>
      <c r="D122" s="7"/>
      <c r="E122" s="7"/>
      <c r="F122" s="7"/>
      <c r="G122" s="7"/>
      <c r="H122" s="7"/>
      <c r="I122" s="7"/>
      <c r="J122" s="7"/>
      <c r="K122" s="7"/>
      <c r="L122" s="7"/>
      <c r="M122" s="7"/>
      <c r="N122" s="7"/>
      <c r="O122" s="7"/>
      <c r="P122" s="7"/>
      <c r="Q122" s="7"/>
      <c r="R122" s="7"/>
      <c r="S122" s="7"/>
      <c r="T122" s="7"/>
      <c r="U122" s="7"/>
      <c r="V122" s="7"/>
      <c r="W122" s="7"/>
      <c r="X122" s="7"/>
      <c r="Y122" s="7"/>
      <c r="Z122" s="7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7"/>
    </row>
    <row r="123" ht="14.25" customHeight="1">
      <c r="A123" s="1"/>
      <c r="B123" s="7"/>
      <c r="C123" s="7"/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  <c r="X123" s="7"/>
      <c r="Y123" s="7"/>
      <c r="Z123" s="7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7"/>
    </row>
    <row r="124" ht="14.25" customHeight="1">
      <c r="A124" s="1"/>
      <c r="B124" s="7"/>
      <c r="C124" s="7"/>
      <c r="D124" s="7"/>
      <c r="E124" s="7"/>
      <c r="F124" s="7"/>
      <c r="G124" s="7"/>
      <c r="H124" s="7"/>
      <c r="I124" s="7"/>
      <c r="J124" s="7"/>
      <c r="K124" s="7"/>
      <c r="L124" s="7"/>
      <c r="M124" s="7"/>
      <c r="N124" s="7"/>
      <c r="O124" s="7"/>
      <c r="P124" s="7"/>
      <c r="Q124" s="7"/>
      <c r="R124" s="7"/>
      <c r="S124" s="7"/>
      <c r="T124" s="7"/>
      <c r="U124" s="7"/>
      <c r="V124" s="7"/>
      <c r="W124" s="7"/>
      <c r="X124" s="7"/>
      <c r="Y124" s="7"/>
      <c r="Z124" s="7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7"/>
    </row>
    <row r="125" ht="14.25" customHeight="1">
      <c r="A125" s="1"/>
      <c r="B125" s="7"/>
      <c r="C125" s="7"/>
      <c r="D125" s="7"/>
      <c r="E125" s="7"/>
      <c r="F125" s="7"/>
      <c r="G125" s="7"/>
      <c r="H125" s="7"/>
      <c r="I125" s="7"/>
      <c r="J125" s="7"/>
      <c r="K125" s="7"/>
      <c r="L125" s="7"/>
      <c r="M125" s="7"/>
      <c r="N125" s="7"/>
      <c r="O125" s="7"/>
      <c r="P125" s="7"/>
      <c r="Q125" s="7"/>
      <c r="R125" s="7"/>
      <c r="S125" s="7"/>
      <c r="T125" s="7"/>
      <c r="U125" s="7"/>
      <c r="V125" s="7"/>
      <c r="W125" s="7"/>
      <c r="X125" s="7"/>
      <c r="Y125" s="7"/>
      <c r="Z125" s="7"/>
      <c r="AA125" s="1"/>
      <c r="AB125" s="5"/>
      <c r="AC125" s="5"/>
      <c r="AD125" s="5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7"/>
    </row>
    <row r="126" ht="14.25" customHeight="1">
      <c r="A126" s="1"/>
      <c r="B126" s="7"/>
      <c r="C126" s="7"/>
      <c r="D126" s="7"/>
      <c r="E126" s="7"/>
      <c r="F126" s="7"/>
      <c r="G126" s="7"/>
      <c r="H126" s="7"/>
      <c r="I126" s="7"/>
      <c r="J126" s="7"/>
      <c r="K126" s="7"/>
      <c r="L126" s="7"/>
      <c r="M126" s="7"/>
      <c r="N126" s="7"/>
      <c r="O126" s="7"/>
      <c r="P126" s="7"/>
      <c r="Q126" s="7"/>
      <c r="R126" s="7"/>
      <c r="S126" s="7"/>
      <c r="T126" s="7"/>
      <c r="U126" s="7"/>
      <c r="V126" s="7"/>
      <c r="W126" s="7"/>
      <c r="X126" s="7"/>
      <c r="Y126" s="7"/>
      <c r="Z126" s="7"/>
      <c r="AA126" s="8"/>
      <c r="AB126" s="317" t="s">
        <v>94</v>
      </c>
      <c r="AC126" s="318"/>
      <c r="AD126" s="319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7"/>
    </row>
    <row r="127" ht="14.25" customHeight="1">
      <c r="A127" s="1"/>
      <c r="B127" s="7"/>
      <c r="C127" s="7"/>
      <c r="D127" s="7"/>
      <c r="E127" s="320" t="s">
        <v>95</v>
      </c>
      <c r="F127" s="160"/>
      <c r="G127" s="160"/>
      <c r="H127" s="160"/>
      <c r="I127" s="161"/>
      <c r="J127" s="7"/>
      <c r="K127" s="7"/>
      <c r="L127" s="7"/>
      <c r="M127" s="321" t="s">
        <v>66</v>
      </c>
      <c r="N127" s="322">
        <v>6.0</v>
      </c>
      <c r="O127" s="7"/>
      <c r="P127" s="320" t="s">
        <v>96</v>
      </c>
      <c r="Q127" s="160"/>
      <c r="R127" s="160"/>
      <c r="S127" s="7"/>
      <c r="T127" s="320" t="s">
        <v>97</v>
      </c>
      <c r="U127" s="160"/>
      <c r="V127" s="160"/>
      <c r="W127" s="7"/>
      <c r="X127" s="323" t="s">
        <v>25</v>
      </c>
      <c r="Y127" s="324" t="s">
        <v>98</v>
      </c>
      <c r="Z127" s="325" t="s">
        <v>99</v>
      </c>
      <c r="AA127" s="326" t="s">
        <v>100</v>
      </c>
      <c r="AB127" s="327"/>
      <c r="AC127" s="46"/>
      <c r="AD127" s="48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7"/>
      <c r="AR127" s="1"/>
      <c r="AS127" s="1"/>
      <c r="AT127" s="1"/>
    </row>
    <row r="128" ht="15.75" customHeight="1">
      <c r="A128" s="1"/>
      <c r="B128" s="7"/>
      <c r="C128" s="7"/>
      <c r="D128" s="7"/>
      <c r="E128" s="328" t="s">
        <v>101</v>
      </c>
      <c r="F128" s="329" t="s">
        <v>102</v>
      </c>
      <c r="G128" s="329" t="s">
        <v>103</v>
      </c>
      <c r="H128" s="329" t="s">
        <v>104</v>
      </c>
      <c r="I128" s="330" t="s">
        <v>105</v>
      </c>
      <c r="J128" s="7"/>
      <c r="K128" s="7"/>
      <c r="L128" s="7"/>
      <c r="M128" s="331" t="s">
        <v>67</v>
      </c>
      <c r="N128" s="332">
        <v>5.0</v>
      </c>
      <c r="O128" s="7"/>
      <c r="P128" s="333" t="s">
        <v>66</v>
      </c>
      <c r="Q128" s="334" t="s">
        <v>67</v>
      </c>
      <c r="R128" s="334" t="s">
        <v>68</v>
      </c>
      <c r="S128" s="7"/>
      <c r="T128" s="333" t="s">
        <v>66</v>
      </c>
      <c r="U128" s="334" t="s">
        <v>67</v>
      </c>
      <c r="V128" s="335" t="s">
        <v>68</v>
      </c>
      <c r="W128" s="7"/>
      <c r="X128" s="336"/>
      <c r="Y128" s="337"/>
      <c r="Z128" s="338"/>
      <c r="AA128" s="338"/>
      <c r="AB128" s="339" t="s">
        <v>66</v>
      </c>
      <c r="AC128" s="340" t="s">
        <v>67</v>
      </c>
      <c r="AD128" s="340" t="s">
        <v>68</v>
      </c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7"/>
      <c r="AR128" s="1"/>
      <c r="AS128" s="1"/>
      <c r="AT128" s="1"/>
    </row>
    <row r="129" ht="15.75" customHeight="1">
      <c r="A129" s="1"/>
      <c r="B129" s="7"/>
      <c r="C129" s="7"/>
      <c r="D129" s="7"/>
      <c r="E129" s="336"/>
      <c r="F129" s="337"/>
      <c r="G129" s="337"/>
      <c r="H129" s="337"/>
      <c r="I129" s="338"/>
      <c r="J129" s="7"/>
      <c r="K129" s="7"/>
      <c r="L129" s="7"/>
      <c r="M129" s="331" t="s">
        <v>106</v>
      </c>
      <c r="N129" s="332">
        <v>10.0</v>
      </c>
      <c r="O129" s="7"/>
      <c r="P129" s="341" t="b">
        <f t="shared" ref="P129:P145" si="8">IF(M31="E(Con)",1)</f>
        <v>0</v>
      </c>
      <c r="Q129" s="342" t="b">
        <f t="shared" ref="Q129:Q145" si="9">IF(M31="P",1)</f>
        <v>0</v>
      </c>
      <c r="R129" s="342" t="b">
        <f t="shared" ref="R129:R145" si="10">IF(M31="E(FTE)",1)</f>
        <v>0</v>
      </c>
      <c r="S129" s="7"/>
      <c r="T129" s="341" t="b">
        <f t="shared" ref="T129:T145" si="11">IF(AND(V31="✔",M31="E(Con)"),1)</f>
        <v>0</v>
      </c>
      <c r="U129" s="341" t="b">
        <f t="shared" ref="U129:U145" si="12">IF(AND(V31="✔",M31="P"),1)</f>
        <v>0</v>
      </c>
      <c r="V129" s="343" t="b">
        <f t="shared" ref="V129:V148" si="13">IF(AND(V31="✔",M31="E(FTE)"),1)</f>
        <v>0</v>
      </c>
      <c r="W129" s="7"/>
      <c r="X129" s="344" t="b">
        <f>IF(O16="✔",1)</f>
        <v>0</v>
      </c>
      <c r="Y129" s="345" t="b">
        <f>IF(S16="✔",1)</f>
        <v>0</v>
      </c>
      <c r="Z129" s="346" t="b">
        <f>IF(U16="✔",1)</f>
        <v>0</v>
      </c>
      <c r="AA129" s="346" t="b">
        <f t="shared" ref="AA129:AA135" si="14">IF(H45="✔",1)</f>
        <v>0</v>
      </c>
      <c r="AB129" s="347" t="b">
        <f t="shared" ref="AB129:AB148" si="15">IF(AND(M31="E(Con)",U31="1.Jan"),1)</f>
        <v>0</v>
      </c>
      <c r="AC129" s="348" t="b">
        <f>IF(AND(M31="P",U31="1.Jan"),1)</f>
        <v>0</v>
      </c>
      <c r="AD129" s="349" t="b">
        <f t="shared" ref="AD129:AD148" si="16">IF(AND(M31="E(FTE)",U31="1.Jan"),1)</f>
        <v>0</v>
      </c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7"/>
      <c r="AR129" s="1"/>
      <c r="AS129" s="1"/>
    </row>
    <row r="130" ht="14.25" customHeight="1">
      <c r="A130" s="1"/>
      <c r="B130" s="7"/>
      <c r="C130" s="7"/>
      <c r="D130" s="7"/>
      <c r="E130" s="350"/>
      <c r="F130" s="197"/>
      <c r="G130" s="197"/>
      <c r="H130" s="197"/>
      <c r="I130" s="198"/>
      <c r="J130" s="7"/>
      <c r="K130" s="7"/>
      <c r="L130" s="7"/>
      <c r="M130" s="351"/>
      <c r="N130" s="352"/>
      <c r="O130" s="7"/>
      <c r="P130" s="341" t="b">
        <f t="shared" si="8"/>
        <v>0</v>
      </c>
      <c r="Q130" s="342" t="b">
        <f t="shared" si="9"/>
        <v>0</v>
      </c>
      <c r="R130" s="342" t="b">
        <f t="shared" si="10"/>
        <v>0</v>
      </c>
      <c r="S130" s="7"/>
      <c r="T130" s="341" t="b">
        <f t="shared" si="11"/>
        <v>0</v>
      </c>
      <c r="U130" s="341" t="b">
        <f t="shared" si="12"/>
        <v>0</v>
      </c>
      <c r="V130" s="343" t="b">
        <f t="shared" si="13"/>
        <v>0</v>
      </c>
      <c r="W130" s="7"/>
      <c r="X130" s="353"/>
      <c r="Y130" s="345" t="b">
        <f>IF(U18="✔",1)</f>
        <v>0</v>
      </c>
      <c r="Z130" s="346" t="b">
        <f>IF(U18="✔",1)</f>
        <v>0</v>
      </c>
      <c r="AA130" s="346" t="b">
        <f t="shared" si="14"/>
        <v>0</v>
      </c>
      <c r="AB130" s="354" t="b">
        <f t="shared" si="15"/>
        <v>0</v>
      </c>
      <c r="AC130" s="355" t="b">
        <f>IF(AND(M32="P",U32="1-Jan"),1)</f>
        <v>0</v>
      </c>
      <c r="AD130" s="349" t="b">
        <f t="shared" si="16"/>
        <v>0</v>
      </c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7"/>
    </row>
    <row r="131" ht="14.25" customHeight="1">
      <c r="A131" s="1"/>
      <c r="B131" s="7"/>
      <c r="C131" s="7"/>
      <c r="D131" s="7"/>
      <c r="E131" s="341" t="b">
        <f t="shared" ref="E131:E139" si="17">IF(F33="Mail Netz DG",1)</f>
        <v>0</v>
      </c>
      <c r="F131" s="341" t="b">
        <f t="shared" ref="F131:F139" si="18">IF(F33="Mail Legal ",1)</f>
        <v>0</v>
      </c>
      <c r="G131" s="341" t="b">
        <f t="shared" ref="G131:G139" si="19">IF(F33="Incident Report",1)</f>
        <v>0</v>
      </c>
      <c r="H131" s="341" t="b">
        <f t="shared" ref="H131:H139" si="20">IF(F33="Lost and Found",1)</f>
        <v>0</v>
      </c>
      <c r="I131" s="341" t="b">
        <f t="shared" ref="I131:I139" si="21">IF(F33="User Walk-in",1)</f>
        <v>0</v>
      </c>
      <c r="J131" s="7"/>
      <c r="K131" s="7"/>
      <c r="L131" s="7"/>
      <c r="M131" s="7"/>
      <c r="N131" s="7"/>
      <c r="O131" s="7"/>
      <c r="P131" s="341" t="b">
        <f t="shared" si="8"/>
        <v>0</v>
      </c>
      <c r="Q131" s="342" t="b">
        <f t="shared" si="9"/>
        <v>0</v>
      </c>
      <c r="R131" s="342" t="b">
        <f t="shared" si="10"/>
        <v>0</v>
      </c>
      <c r="S131" s="7"/>
      <c r="T131" s="341" t="b">
        <f t="shared" si="11"/>
        <v>0</v>
      </c>
      <c r="U131" s="341" t="b">
        <f t="shared" si="12"/>
        <v>0</v>
      </c>
      <c r="V131" s="343" t="b">
        <f t="shared" si="13"/>
        <v>0</v>
      </c>
      <c r="W131" s="7"/>
      <c r="X131" s="356"/>
      <c r="Y131" s="345" t="b">
        <f t="shared" ref="Y131:Y133" si="22">IF(U16="✔",1)</f>
        <v>0</v>
      </c>
      <c r="Z131" s="357"/>
      <c r="AA131" s="346" t="b">
        <f t="shared" si="14"/>
        <v>0</v>
      </c>
      <c r="AB131" s="347" t="b">
        <f t="shared" si="15"/>
        <v>0</v>
      </c>
      <c r="AC131" s="355" t="b">
        <f t="shared" ref="AC131:AC148" si="23">IF(AND(M33="P",U33="1.Jan"),1)</f>
        <v>0</v>
      </c>
      <c r="AD131" s="358" t="b">
        <f t="shared" si="16"/>
        <v>0</v>
      </c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7"/>
    </row>
    <row r="132" ht="14.25" customHeight="1">
      <c r="A132" s="1"/>
      <c r="B132" s="7"/>
      <c r="C132" s="7"/>
      <c r="D132" s="7"/>
      <c r="E132" s="341" t="b">
        <f t="shared" si="17"/>
        <v>0</v>
      </c>
      <c r="F132" s="341" t="b">
        <f t="shared" si="18"/>
        <v>0</v>
      </c>
      <c r="G132" s="341" t="b">
        <f t="shared" si="19"/>
        <v>0</v>
      </c>
      <c r="H132" s="341" t="b">
        <f t="shared" si="20"/>
        <v>0</v>
      </c>
      <c r="I132" s="341" t="b">
        <f t="shared" si="21"/>
        <v>0</v>
      </c>
      <c r="J132" s="7"/>
      <c r="K132" s="7"/>
      <c r="L132" s="7"/>
      <c r="M132" s="7"/>
      <c r="N132" s="7"/>
      <c r="O132" s="7"/>
      <c r="P132" s="341" t="b">
        <f t="shared" si="8"/>
        <v>0</v>
      </c>
      <c r="Q132" s="342" t="b">
        <f t="shared" si="9"/>
        <v>0</v>
      </c>
      <c r="R132" s="342" t="b">
        <f t="shared" si="10"/>
        <v>0</v>
      </c>
      <c r="S132" s="7"/>
      <c r="T132" s="341" t="b">
        <f t="shared" si="11"/>
        <v>0</v>
      </c>
      <c r="U132" s="341" t="b">
        <f t="shared" si="12"/>
        <v>0</v>
      </c>
      <c r="V132" s="343" t="b">
        <f t="shared" si="13"/>
        <v>0</v>
      </c>
      <c r="W132" s="7"/>
      <c r="X132" s="344" t="b">
        <f t="shared" ref="X132:X133" si="24">IF(Q19="✔",1)</f>
        <v>0</v>
      </c>
      <c r="Y132" s="345" t="b">
        <f t="shared" si="22"/>
        <v>0</v>
      </c>
      <c r="Z132" s="359"/>
      <c r="AA132" s="346" t="b">
        <f t="shared" si="14"/>
        <v>0</v>
      </c>
      <c r="AB132" s="347" t="b">
        <f t="shared" si="15"/>
        <v>0</v>
      </c>
      <c r="AC132" s="355" t="b">
        <f t="shared" si="23"/>
        <v>0</v>
      </c>
      <c r="AD132" s="358" t="b">
        <f t="shared" si="16"/>
        <v>0</v>
      </c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7"/>
    </row>
    <row r="133" ht="14.25" customHeight="1">
      <c r="A133" s="1"/>
      <c r="B133" s="7"/>
      <c r="C133" s="7"/>
      <c r="D133" s="7"/>
      <c r="E133" s="341" t="b">
        <f t="shared" si="17"/>
        <v>0</v>
      </c>
      <c r="F133" s="341" t="b">
        <f t="shared" si="18"/>
        <v>0</v>
      </c>
      <c r="G133" s="341" t="b">
        <f t="shared" si="19"/>
        <v>0</v>
      </c>
      <c r="H133" s="341" t="b">
        <f t="shared" si="20"/>
        <v>0</v>
      </c>
      <c r="I133" s="341" t="b">
        <f t="shared" si="21"/>
        <v>0</v>
      </c>
      <c r="J133" s="7"/>
      <c r="K133" s="7"/>
      <c r="L133" s="7"/>
      <c r="M133" s="360" t="s">
        <v>107</v>
      </c>
      <c r="N133" s="7"/>
      <c r="O133" s="7"/>
      <c r="P133" s="341" t="b">
        <f t="shared" si="8"/>
        <v>0</v>
      </c>
      <c r="Q133" s="342" t="b">
        <f t="shared" si="9"/>
        <v>0</v>
      </c>
      <c r="R133" s="342" t="b">
        <f t="shared" si="10"/>
        <v>0</v>
      </c>
      <c r="S133" s="7"/>
      <c r="T133" s="341" t="b">
        <f t="shared" si="11"/>
        <v>0</v>
      </c>
      <c r="U133" s="341" t="b">
        <f t="shared" si="12"/>
        <v>0</v>
      </c>
      <c r="V133" s="343" t="b">
        <f t="shared" si="13"/>
        <v>0</v>
      </c>
      <c r="W133" s="7"/>
      <c r="X133" s="344" t="b">
        <f t="shared" si="24"/>
        <v>0</v>
      </c>
      <c r="Y133" s="345" t="b">
        <f t="shared" si="22"/>
        <v>0</v>
      </c>
      <c r="Z133" s="359"/>
      <c r="AA133" s="346" t="b">
        <f t="shared" si="14"/>
        <v>0</v>
      </c>
      <c r="AB133" s="347" t="b">
        <f t="shared" si="15"/>
        <v>0</v>
      </c>
      <c r="AC133" s="355" t="b">
        <f t="shared" si="23"/>
        <v>0</v>
      </c>
      <c r="AD133" s="349" t="b">
        <f t="shared" si="16"/>
        <v>0</v>
      </c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7"/>
    </row>
    <row r="134" ht="14.25" customHeight="1">
      <c r="A134" s="1"/>
      <c r="B134" s="7"/>
      <c r="C134" s="7"/>
      <c r="D134" s="7"/>
      <c r="E134" s="341" t="b">
        <f t="shared" si="17"/>
        <v>0</v>
      </c>
      <c r="F134" s="341" t="b">
        <f t="shared" si="18"/>
        <v>0</v>
      </c>
      <c r="G134" s="341" t="b">
        <f t="shared" si="19"/>
        <v>0</v>
      </c>
      <c r="H134" s="341" t="b">
        <f t="shared" si="20"/>
        <v>0</v>
      </c>
      <c r="I134" s="341" t="b">
        <f t="shared" si="21"/>
        <v>0</v>
      </c>
      <c r="J134" s="7"/>
      <c r="K134" s="7"/>
      <c r="L134" s="7"/>
      <c r="M134" s="361">
        <v>44805.0</v>
      </c>
      <c r="N134" s="7"/>
      <c r="O134" s="7"/>
      <c r="P134" s="341" t="b">
        <f t="shared" si="8"/>
        <v>0</v>
      </c>
      <c r="Q134" s="342" t="b">
        <f t="shared" si="9"/>
        <v>0</v>
      </c>
      <c r="R134" s="342" t="b">
        <f t="shared" si="10"/>
        <v>0</v>
      </c>
      <c r="S134" s="7"/>
      <c r="T134" s="341" t="b">
        <f t="shared" si="11"/>
        <v>0</v>
      </c>
      <c r="U134" s="341" t="b">
        <f t="shared" si="12"/>
        <v>0</v>
      </c>
      <c r="V134" s="343" t="b">
        <f t="shared" si="13"/>
        <v>0</v>
      </c>
      <c r="W134" s="7"/>
      <c r="X134" s="362" t="b">
        <f t="shared" ref="X134:X136" si="25">IF(Q16="✔",1)</f>
        <v>0</v>
      </c>
      <c r="Y134" s="363"/>
      <c r="Z134" s="359"/>
      <c r="AA134" s="346" t="b">
        <f t="shared" si="14"/>
        <v>0</v>
      </c>
      <c r="AB134" s="347" t="b">
        <f t="shared" si="15"/>
        <v>0</v>
      </c>
      <c r="AC134" s="355" t="b">
        <f t="shared" si="23"/>
        <v>0</v>
      </c>
      <c r="AD134" s="349" t="b">
        <f t="shared" si="16"/>
        <v>0</v>
      </c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7"/>
    </row>
    <row r="135" ht="14.25" customHeight="1">
      <c r="A135" s="1"/>
      <c r="B135" s="7"/>
      <c r="C135" s="7"/>
      <c r="D135" s="7"/>
      <c r="E135" s="341" t="b">
        <f t="shared" si="17"/>
        <v>0</v>
      </c>
      <c r="F135" s="341" t="b">
        <f t="shared" si="18"/>
        <v>0</v>
      </c>
      <c r="G135" s="341" t="b">
        <f t="shared" si="19"/>
        <v>0</v>
      </c>
      <c r="H135" s="341" t="b">
        <f t="shared" si="20"/>
        <v>0</v>
      </c>
      <c r="I135" s="341" t="b">
        <f t="shared" si="21"/>
        <v>0</v>
      </c>
      <c r="J135" s="7"/>
      <c r="K135" s="7"/>
      <c r="L135" s="7"/>
      <c r="M135" s="364"/>
      <c r="N135" s="7"/>
      <c r="O135" s="7"/>
      <c r="P135" s="341" t="b">
        <f t="shared" si="8"/>
        <v>0</v>
      </c>
      <c r="Q135" s="342" t="b">
        <f t="shared" si="9"/>
        <v>0</v>
      </c>
      <c r="R135" s="342" t="b">
        <f t="shared" si="10"/>
        <v>0</v>
      </c>
      <c r="S135" s="7"/>
      <c r="T135" s="341" t="b">
        <f t="shared" si="11"/>
        <v>0</v>
      </c>
      <c r="U135" s="341" t="b">
        <f t="shared" si="12"/>
        <v>0</v>
      </c>
      <c r="V135" s="343" t="b">
        <f t="shared" si="13"/>
        <v>0</v>
      </c>
      <c r="W135" s="7"/>
      <c r="X135" s="362" t="b">
        <f t="shared" si="25"/>
        <v>0</v>
      </c>
      <c r="Y135" s="337"/>
      <c r="Z135" s="359"/>
      <c r="AA135" s="346" t="b">
        <f t="shared" si="14"/>
        <v>0</v>
      </c>
      <c r="AB135" s="347" t="b">
        <f t="shared" si="15"/>
        <v>0</v>
      </c>
      <c r="AC135" s="355" t="b">
        <f t="shared" si="23"/>
        <v>0</v>
      </c>
      <c r="AD135" s="349" t="b">
        <f t="shared" si="16"/>
        <v>0</v>
      </c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7"/>
    </row>
    <row r="136" ht="14.25" customHeight="1">
      <c r="A136" s="1"/>
      <c r="B136" s="7"/>
      <c r="C136" s="7"/>
      <c r="D136" s="7"/>
      <c r="E136" s="341" t="b">
        <f t="shared" si="17"/>
        <v>0</v>
      </c>
      <c r="F136" s="341" t="b">
        <f t="shared" si="18"/>
        <v>0</v>
      </c>
      <c r="G136" s="341" t="b">
        <f t="shared" si="19"/>
        <v>0</v>
      </c>
      <c r="H136" s="341" t="b">
        <f t="shared" si="20"/>
        <v>0</v>
      </c>
      <c r="I136" s="341" t="b">
        <f t="shared" si="21"/>
        <v>0</v>
      </c>
      <c r="J136" s="7"/>
      <c r="K136" s="7"/>
      <c r="L136" s="7"/>
      <c r="M136" s="7"/>
      <c r="N136" s="7"/>
      <c r="O136" s="7"/>
      <c r="P136" s="341" t="b">
        <f t="shared" si="8"/>
        <v>0</v>
      </c>
      <c r="Q136" s="342" t="b">
        <f t="shared" si="9"/>
        <v>0</v>
      </c>
      <c r="R136" s="342" t="b">
        <f t="shared" si="10"/>
        <v>0</v>
      </c>
      <c r="S136" s="7"/>
      <c r="T136" s="341" t="b">
        <f t="shared" si="11"/>
        <v>0</v>
      </c>
      <c r="U136" s="341" t="b">
        <f t="shared" si="12"/>
        <v>0</v>
      </c>
      <c r="V136" s="343" t="b">
        <f t="shared" si="13"/>
        <v>0</v>
      </c>
      <c r="W136" s="7"/>
      <c r="X136" s="362" t="b">
        <f t="shared" si="25"/>
        <v>0</v>
      </c>
      <c r="Y136" s="337"/>
      <c r="Z136" s="359"/>
      <c r="AA136" s="365"/>
      <c r="AB136" s="347" t="b">
        <f t="shared" si="15"/>
        <v>0</v>
      </c>
      <c r="AC136" s="355" t="b">
        <f t="shared" si="23"/>
        <v>0</v>
      </c>
      <c r="AD136" s="349" t="b">
        <f t="shared" si="16"/>
        <v>0</v>
      </c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7"/>
    </row>
    <row r="137" ht="14.25" customHeight="1">
      <c r="A137" s="1"/>
      <c r="B137" s="7"/>
      <c r="C137" s="7"/>
      <c r="D137" s="7"/>
      <c r="E137" s="341" t="b">
        <f t="shared" si="17"/>
        <v>0</v>
      </c>
      <c r="F137" s="341" t="b">
        <f t="shared" si="18"/>
        <v>0</v>
      </c>
      <c r="G137" s="341" t="b">
        <f t="shared" si="19"/>
        <v>0</v>
      </c>
      <c r="H137" s="341" t="b">
        <f t="shared" si="20"/>
        <v>0</v>
      </c>
      <c r="I137" s="341" t="b">
        <f t="shared" si="21"/>
        <v>0</v>
      </c>
      <c r="J137" s="7"/>
      <c r="K137" s="7"/>
      <c r="L137" s="7"/>
      <c r="M137" s="7"/>
      <c r="N137" s="7"/>
      <c r="O137" s="7"/>
      <c r="P137" s="341" t="b">
        <f t="shared" si="8"/>
        <v>0</v>
      </c>
      <c r="Q137" s="342" t="b">
        <f t="shared" si="9"/>
        <v>0</v>
      </c>
      <c r="R137" s="342" t="b">
        <f t="shared" si="10"/>
        <v>0</v>
      </c>
      <c r="S137" s="7"/>
      <c r="T137" s="341" t="b">
        <f t="shared" si="11"/>
        <v>0</v>
      </c>
      <c r="U137" s="341" t="b">
        <f t="shared" si="12"/>
        <v>0</v>
      </c>
      <c r="V137" s="343" t="b">
        <f t="shared" si="13"/>
        <v>0</v>
      </c>
      <c r="W137" s="7"/>
      <c r="X137" s="362" t="b">
        <f t="shared" ref="X137:X138" si="26">IF(O19="✔",1)</f>
        <v>0</v>
      </c>
      <c r="Y137" s="337"/>
      <c r="Z137" s="359"/>
      <c r="AA137" s="365"/>
      <c r="AB137" s="347" t="b">
        <f t="shared" si="15"/>
        <v>0</v>
      </c>
      <c r="AC137" s="355" t="b">
        <f t="shared" si="23"/>
        <v>0</v>
      </c>
      <c r="AD137" s="349" t="b">
        <f t="shared" si="16"/>
        <v>0</v>
      </c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7"/>
    </row>
    <row r="138" ht="14.25" customHeight="1">
      <c r="A138" s="1"/>
      <c r="B138" s="7"/>
      <c r="C138" s="7"/>
      <c r="D138" s="7"/>
      <c r="E138" s="341" t="b">
        <f t="shared" si="17"/>
        <v>0</v>
      </c>
      <c r="F138" s="341" t="b">
        <f t="shared" si="18"/>
        <v>0</v>
      </c>
      <c r="G138" s="341" t="b">
        <f t="shared" si="19"/>
        <v>0</v>
      </c>
      <c r="H138" s="341" t="b">
        <f t="shared" si="20"/>
        <v>0</v>
      </c>
      <c r="I138" s="341" t="b">
        <f t="shared" si="21"/>
        <v>0</v>
      </c>
      <c r="J138" s="7"/>
      <c r="K138" s="7"/>
      <c r="L138" s="7"/>
      <c r="M138" s="7"/>
      <c r="N138" s="7"/>
      <c r="O138" s="7"/>
      <c r="P138" s="341" t="b">
        <f t="shared" si="8"/>
        <v>0</v>
      </c>
      <c r="Q138" s="342" t="b">
        <f t="shared" si="9"/>
        <v>0</v>
      </c>
      <c r="R138" s="342" t="b">
        <f t="shared" si="10"/>
        <v>0</v>
      </c>
      <c r="S138" s="7"/>
      <c r="T138" s="341" t="b">
        <f t="shared" si="11"/>
        <v>0</v>
      </c>
      <c r="U138" s="341" t="b">
        <f t="shared" si="12"/>
        <v>0</v>
      </c>
      <c r="V138" s="343" t="b">
        <f t="shared" si="13"/>
        <v>0</v>
      </c>
      <c r="W138" s="7"/>
      <c r="X138" s="362" t="b">
        <f t="shared" si="26"/>
        <v>0</v>
      </c>
      <c r="Y138" s="337"/>
      <c r="Z138" s="359"/>
      <c r="AA138" s="365"/>
      <c r="AB138" s="347" t="b">
        <f t="shared" si="15"/>
        <v>0</v>
      </c>
      <c r="AC138" s="355" t="b">
        <f t="shared" si="23"/>
        <v>0</v>
      </c>
      <c r="AD138" s="349" t="b">
        <f t="shared" si="16"/>
        <v>0</v>
      </c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7"/>
    </row>
    <row r="139" ht="15.0" customHeight="1">
      <c r="A139" s="1"/>
      <c r="B139" s="7"/>
      <c r="C139" s="7"/>
      <c r="D139" s="7"/>
      <c r="E139" s="341" t="b">
        <f t="shared" si="17"/>
        <v>0</v>
      </c>
      <c r="F139" s="341" t="b">
        <f t="shared" si="18"/>
        <v>0</v>
      </c>
      <c r="G139" s="341" t="b">
        <f t="shared" si="19"/>
        <v>0</v>
      </c>
      <c r="H139" s="341" t="b">
        <f t="shared" si="20"/>
        <v>0</v>
      </c>
      <c r="I139" s="341" t="b">
        <f t="shared" si="21"/>
        <v>0</v>
      </c>
      <c r="J139" s="7"/>
      <c r="K139" s="7"/>
      <c r="L139" s="7"/>
      <c r="M139" s="7"/>
      <c r="N139" s="7"/>
      <c r="O139" s="7"/>
      <c r="P139" s="341" t="b">
        <f t="shared" si="8"/>
        <v>0</v>
      </c>
      <c r="Q139" s="342" t="b">
        <f t="shared" si="9"/>
        <v>0</v>
      </c>
      <c r="R139" s="342" t="b">
        <f t="shared" si="10"/>
        <v>0</v>
      </c>
      <c r="S139" s="7"/>
      <c r="T139" s="341" t="b">
        <f t="shared" si="11"/>
        <v>0</v>
      </c>
      <c r="U139" s="341" t="b">
        <f t="shared" si="12"/>
        <v>0</v>
      </c>
      <c r="V139" s="343" t="b">
        <f t="shared" si="13"/>
        <v>0</v>
      </c>
      <c r="W139" s="7"/>
      <c r="X139" s="353"/>
      <c r="Y139" s="337"/>
      <c r="Z139" s="359"/>
      <c r="AA139" s="365"/>
      <c r="AB139" s="347" t="b">
        <f t="shared" si="15"/>
        <v>0</v>
      </c>
      <c r="AC139" s="355" t="b">
        <f t="shared" si="23"/>
        <v>0</v>
      </c>
      <c r="AD139" s="349" t="b">
        <f t="shared" si="16"/>
        <v>0</v>
      </c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7"/>
    </row>
    <row r="140" ht="15.75" customHeight="1">
      <c r="A140" s="1"/>
      <c r="B140" s="7"/>
      <c r="C140" s="7"/>
      <c r="D140" s="7"/>
      <c r="E140" s="341" t="b">
        <f>IF(F80="Mail Netz DG",1)</f>
        <v>0</v>
      </c>
      <c r="F140" s="341" t="b">
        <f>IF(F80="Mail Legal ",1)</f>
        <v>0</v>
      </c>
      <c r="G140" s="341" t="b">
        <f>IF(F80="Incident Report",1)</f>
        <v>0</v>
      </c>
      <c r="H140" s="341" t="b">
        <f>IF(F80="Lost and Found",1)</f>
        <v>0</v>
      </c>
      <c r="I140" s="341" t="b">
        <f>IF(F80="User Walk-in",1)</f>
        <v>0</v>
      </c>
      <c r="J140" s="7"/>
      <c r="K140" s="7"/>
      <c r="L140" s="7"/>
      <c r="M140" s="7"/>
      <c r="N140" s="7"/>
      <c r="O140" s="7"/>
      <c r="P140" s="341" t="b">
        <f t="shared" si="8"/>
        <v>0</v>
      </c>
      <c r="Q140" s="342" t="b">
        <f t="shared" si="9"/>
        <v>0</v>
      </c>
      <c r="R140" s="342" t="b">
        <f t="shared" si="10"/>
        <v>0</v>
      </c>
      <c r="S140" s="7"/>
      <c r="T140" s="341" t="b">
        <f t="shared" si="11"/>
        <v>0</v>
      </c>
      <c r="U140" s="341" t="b">
        <f t="shared" si="12"/>
        <v>0</v>
      </c>
      <c r="V140" s="343" t="b">
        <f t="shared" si="13"/>
        <v>0</v>
      </c>
      <c r="W140" s="7"/>
      <c r="X140" s="350"/>
      <c r="Y140" s="197"/>
      <c r="Z140" s="366"/>
      <c r="AA140" s="367"/>
      <c r="AB140" s="347" t="b">
        <f t="shared" si="15"/>
        <v>0</v>
      </c>
      <c r="AC140" s="355" t="b">
        <f t="shared" si="23"/>
        <v>0</v>
      </c>
      <c r="AD140" s="349" t="b">
        <f t="shared" si="16"/>
        <v>0</v>
      </c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7"/>
    </row>
    <row r="141" ht="14.25" customHeight="1">
      <c r="A141" s="1"/>
      <c r="B141" s="7"/>
      <c r="C141" s="7"/>
      <c r="D141" s="7"/>
      <c r="E141" s="341"/>
      <c r="F141" s="341"/>
      <c r="G141" s="341"/>
      <c r="H141" s="341"/>
      <c r="I141" s="341"/>
      <c r="J141" s="7"/>
      <c r="K141" s="7"/>
      <c r="L141" s="7"/>
      <c r="M141" s="7"/>
      <c r="N141" s="7"/>
      <c r="O141" s="7"/>
      <c r="P141" s="341" t="b">
        <f t="shared" si="8"/>
        <v>0</v>
      </c>
      <c r="Q141" s="342" t="b">
        <f t="shared" si="9"/>
        <v>0</v>
      </c>
      <c r="R141" s="342" t="b">
        <f t="shared" si="10"/>
        <v>0</v>
      </c>
      <c r="S141" s="7"/>
      <c r="T141" s="341" t="b">
        <f t="shared" si="11"/>
        <v>0</v>
      </c>
      <c r="U141" s="341" t="b">
        <f t="shared" si="12"/>
        <v>0</v>
      </c>
      <c r="V141" s="343" t="b">
        <f t="shared" si="13"/>
        <v>0</v>
      </c>
      <c r="W141" s="7"/>
      <c r="X141" s="368">
        <f t="shared" ref="X141:AA141" si="27">SUM(X129:X140)</f>
        <v>0</v>
      </c>
      <c r="Y141" s="369">
        <f t="shared" si="27"/>
        <v>0</v>
      </c>
      <c r="Z141" s="370">
        <f t="shared" si="27"/>
        <v>0</v>
      </c>
      <c r="AA141" s="370">
        <f t="shared" si="27"/>
        <v>0</v>
      </c>
      <c r="AB141" s="347" t="b">
        <f t="shared" si="15"/>
        <v>0</v>
      </c>
      <c r="AC141" s="355" t="b">
        <f t="shared" si="23"/>
        <v>0</v>
      </c>
      <c r="AD141" s="349" t="b">
        <f t="shared" si="16"/>
        <v>0</v>
      </c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7"/>
    </row>
    <row r="142" ht="14.25" customHeight="1">
      <c r="A142" s="1"/>
      <c r="B142" s="7"/>
      <c r="C142" s="7"/>
      <c r="D142" s="7"/>
      <c r="E142" s="341"/>
      <c r="F142" s="341"/>
      <c r="G142" s="341"/>
      <c r="H142" s="341"/>
      <c r="I142" s="341"/>
      <c r="J142" s="7"/>
      <c r="K142" s="7"/>
      <c r="L142" s="7"/>
      <c r="M142" s="7"/>
      <c r="N142" s="7"/>
      <c r="O142" s="7"/>
      <c r="P142" s="341" t="b">
        <f t="shared" si="8"/>
        <v>0</v>
      </c>
      <c r="Q142" s="342" t="b">
        <f t="shared" si="9"/>
        <v>0</v>
      </c>
      <c r="R142" s="342" t="b">
        <f t="shared" si="10"/>
        <v>0</v>
      </c>
      <c r="S142" s="7"/>
      <c r="T142" s="341" t="b">
        <f t="shared" si="11"/>
        <v>0</v>
      </c>
      <c r="U142" s="341" t="b">
        <f t="shared" si="12"/>
        <v>0</v>
      </c>
      <c r="V142" s="343" t="b">
        <f t="shared" si="13"/>
        <v>0</v>
      </c>
      <c r="W142" s="7"/>
      <c r="X142" s="356"/>
      <c r="Y142" s="371"/>
      <c r="Z142" s="372"/>
      <c r="AA142" s="372"/>
      <c r="AB142" s="347" t="b">
        <f t="shared" si="15"/>
        <v>0</v>
      </c>
      <c r="AC142" s="355" t="b">
        <f t="shared" si="23"/>
        <v>0</v>
      </c>
      <c r="AD142" s="349" t="b">
        <f t="shared" si="16"/>
        <v>0</v>
      </c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7"/>
    </row>
    <row r="143" ht="14.25" customHeight="1">
      <c r="A143" s="1"/>
      <c r="B143" s="7"/>
      <c r="C143" s="7"/>
      <c r="D143" s="7"/>
      <c r="E143" s="373">
        <f t="shared" ref="E143:I143" si="28">SUM(E131:E142)</f>
        <v>0</v>
      </c>
      <c r="F143" s="374">
        <f t="shared" si="28"/>
        <v>0</v>
      </c>
      <c r="G143" s="375">
        <f t="shared" si="28"/>
        <v>0</v>
      </c>
      <c r="H143" s="376">
        <f t="shared" si="28"/>
        <v>0</v>
      </c>
      <c r="I143" s="376">
        <f t="shared" si="28"/>
        <v>0</v>
      </c>
      <c r="J143" s="7"/>
      <c r="K143" s="7"/>
      <c r="L143" s="7"/>
      <c r="M143" s="7"/>
      <c r="N143" s="7"/>
      <c r="O143" s="7"/>
      <c r="P143" s="341" t="b">
        <f t="shared" si="8"/>
        <v>0</v>
      </c>
      <c r="Q143" s="342" t="b">
        <f t="shared" si="9"/>
        <v>0</v>
      </c>
      <c r="R143" s="342" t="b">
        <f t="shared" si="10"/>
        <v>0</v>
      </c>
      <c r="S143" s="7"/>
      <c r="T143" s="341" t="b">
        <f t="shared" si="11"/>
        <v>0</v>
      </c>
      <c r="U143" s="341" t="b">
        <f t="shared" si="12"/>
        <v>0</v>
      </c>
      <c r="V143" s="343" t="b">
        <f t="shared" si="13"/>
        <v>0</v>
      </c>
      <c r="W143" s="7"/>
      <c r="X143" s="377">
        <f>SUM(X141:AA142)</f>
        <v>0</v>
      </c>
      <c r="Y143" s="378"/>
      <c r="Z143" s="378"/>
      <c r="AA143" s="379"/>
      <c r="AB143" s="347" t="b">
        <f t="shared" si="15"/>
        <v>0</v>
      </c>
      <c r="AC143" s="355" t="b">
        <f t="shared" si="23"/>
        <v>0</v>
      </c>
      <c r="AD143" s="349" t="b">
        <f t="shared" si="16"/>
        <v>0</v>
      </c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7"/>
    </row>
    <row r="144" ht="14.25" customHeight="1">
      <c r="A144" s="1"/>
      <c r="B144" s="7"/>
      <c r="C144" s="7"/>
      <c r="D144" s="7"/>
      <c r="E144" s="380">
        <f>SUM(E143:F143)</f>
        <v>0</v>
      </c>
      <c r="F144" s="7"/>
      <c r="G144" s="7"/>
      <c r="H144" s="7"/>
      <c r="I144" s="7"/>
      <c r="J144" s="7"/>
      <c r="K144" s="7"/>
      <c r="L144" s="7"/>
      <c r="M144" s="7"/>
      <c r="N144" s="7"/>
      <c r="O144" s="7"/>
      <c r="P144" s="341" t="b">
        <f t="shared" si="8"/>
        <v>0</v>
      </c>
      <c r="Q144" s="342" t="b">
        <f t="shared" si="9"/>
        <v>0</v>
      </c>
      <c r="R144" s="342" t="b">
        <f t="shared" si="10"/>
        <v>0</v>
      </c>
      <c r="S144" s="7"/>
      <c r="T144" s="341" t="b">
        <f t="shared" si="11"/>
        <v>0</v>
      </c>
      <c r="U144" s="341" t="b">
        <f t="shared" si="12"/>
        <v>0</v>
      </c>
      <c r="V144" s="343" t="b">
        <f t="shared" si="13"/>
        <v>0</v>
      </c>
      <c r="W144" s="7"/>
      <c r="X144" s="7"/>
      <c r="Y144" s="7"/>
      <c r="Z144" s="7"/>
      <c r="AA144" s="1"/>
      <c r="AB144" s="347" t="b">
        <f t="shared" si="15"/>
        <v>0</v>
      </c>
      <c r="AC144" s="355" t="b">
        <f t="shared" si="23"/>
        <v>0</v>
      </c>
      <c r="AD144" s="349" t="b">
        <f t="shared" si="16"/>
        <v>0</v>
      </c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7"/>
    </row>
    <row r="145" ht="14.25" customHeight="1">
      <c r="A145" s="1"/>
      <c r="B145" s="7"/>
      <c r="C145" s="7"/>
      <c r="D145" s="7"/>
      <c r="E145" s="7"/>
      <c r="F145" s="7"/>
      <c r="G145" s="7"/>
      <c r="H145" s="7"/>
      <c r="I145" s="7"/>
      <c r="J145" s="7"/>
      <c r="K145" s="7"/>
      <c r="L145" s="7"/>
      <c r="M145" s="7"/>
      <c r="N145" s="7"/>
      <c r="O145" s="7"/>
      <c r="P145" s="341" t="b">
        <f t="shared" si="8"/>
        <v>0</v>
      </c>
      <c r="Q145" s="342" t="b">
        <f t="shared" si="9"/>
        <v>0</v>
      </c>
      <c r="R145" s="342" t="b">
        <f t="shared" si="10"/>
        <v>0</v>
      </c>
      <c r="S145" s="7"/>
      <c r="T145" s="341" t="b">
        <f t="shared" si="11"/>
        <v>0</v>
      </c>
      <c r="U145" s="341" t="b">
        <f t="shared" si="12"/>
        <v>0</v>
      </c>
      <c r="V145" s="343" t="b">
        <f t="shared" si="13"/>
        <v>0</v>
      </c>
      <c r="W145" s="7"/>
      <c r="X145" s="7"/>
      <c r="Y145" s="7"/>
      <c r="Z145" s="7"/>
      <c r="AA145" s="1"/>
      <c r="AB145" s="347" t="b">
        <f t="shared" si="15"/>
        <v>0</v>
      </c>
      <c r="AC145" s="355" t="b">
        <f t="shared" si="23"/>
        <v>0</v>
      </c>
      <c r="AD145" s="349" t="b">
        <f t="shared" si="16"/>
        <v>0</v>
      </c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7"/>
    </row>
    <row r="146" ht="14.25" customHeight="1">
      <c r="A146" s="1"/>
      <c r="B146" s="7"/>
      <c r="C146" s="7"/>
      <c r="D146" s="7"/>
      <c r="E146" s="7"/>
      <c r="F146" s="7"/>
      <c r="G146" s="7"/>
      <c r="H146" s="7"/>
      <c r="I146" s="7"/>
      <c r="J146" s="7"/>
      <c r="K146" s="7"/>
      <c r="L146" s="7"/>
      <c r="M146" s="7"/>
      <c r="N146" s="7"/>
      <c r="O146" s="7"/>
      <c r="P146" s="341" t="b">
        <f t="shared" ref="P146:P148" si="29">IF(M49="E(Con)",1)</f>
        <v>0</v>
      </c>
      <c r="Q146" s="342" t="b">
        <f t="shared" ref="Q146:Q148" si="30">IF(M49="P",1)</f>
        <v>0</v>
      </c>
      <c r="R146" s="342" t="b">
        <f t="shared" ref="R146:R148" si="31">IF(M49="E(FTE)",1)</f>
        <v>0</v>
      </c>
      <c r="S146" s="7"/>
      <c r="T146" s="341" t="b">
        <f t="shared" ref="T146:T148" si="32">IF(AND(V49="✔",M49="E(Con)"),1)</f>
        <v>0</v>
      </c>
      <c r="U146" s="341" t="b">
        <f t="shared" ref="U146:U148" si="33">IF(AND(V49="✔",M49="P"),1)</f>
        <v>0</v>
      </c>
      <c r="V146" s="343" t="b">
        <f t="shared" si="13"/>
        <v>0</v>
      </c>
      <c r="W146" s="7"/>
      <c r="X146" s="7"/>
      <c r="Y146" s="7"/>
      <c r="Z146" s="7"/>
      <c r="AA146" s="1"/>
      <c r="AB146" s="347" t="b">
        <f t="shared" si="15"/>
        <v>0</v>
      </c>
      <c r="AC146" s="355" t="b">
        <f t="shared" si="23"/>
        <v>0</v>
      </c>
      <c r="AD146" s="349" t="b">
        <f t="shared" si="16"/>
        <v>0</v>
      </c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7"/>
      <c r="AR146" s="1"/>
    </row>
    <row r="147" ht="14.25" customHeight="1">
      <c r="A147" s="1"/>
      <c r="B147" s="7"/>
      <c r="C147" s="7"/>
      <c r="D147" s="7"/>
      <c r="E147" s="7"/>
      <c r="F147" s="7"/>
      <c r="G147" s="7"/>
      <c r="H147" s="7"/>
      <c r="I147" s="7"/>
      <c r="J147" s="7"/>
      <c r="K147" s="7"/>
      <c r="L147" s="7"/>
      <c r="M147" s="7"/>
      <c r="N147" s="7"/>
      <c r="O147" s="7"/>
      <c r="P147" s="341" t="b">
        <f t="shared" si="29"/>
        <v>0</v>
      </c>
      <c r="Q147" s="342" t="b">
        <f t="shared" si="30"/>
        <v>0</v>
      </c>
      <c r="R147" s="342" t="b">
        <f t="shared" si="31"/>
        <v>0</v>
      </c>
      <c r="S147" s="7"/>
      <c r="T147" s="341" t="b">
        <f t="shared" si="32"/>
        <v>0</v>
      </c>
      <c r="U147" s="341" t="b">
        <f t="shared" si="33"/>
        <v>0</v>
      </c>
      <c r="V147" s="343" t="b">
        <f t="shared" si="13"/>
        <v>0</v>
      </c>
      <c r="W147" s="7"/>
      <c r="X147" s="7"/>
      <c r="Y147" s="7"/>
      <c r="Z147" s="7"/>
      <c r="AA147" s="1"/>
      <c r="AB147" s="347" t="b">
        <f t="shared" si="15"/>
        <v>0</v>
      </c>
      <c r="AC147" s="355" t="b">
        <f t="shared" si="23"/>
        <v>0</v>
      </c>
      <c r="AD147" s="349" t="b">
        <f t="shared" si="16"/>
        <v>0</v>
      </c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7"/>
      <c r="AR147" s="1"/>
    </row>
    <row r="148" ht="14.25" customHeight="1">
      <c r="A148" s="1"/>
      <c r="B148" s="7"/>
      <c r="C148" s="7"/>
      <c r="D148" s="7"/>
      <c r="E148" s="7"/>
      <c r="F148" s="7"/>
      <c r="G148" s="7"/>
      <c r="H148" s="7"/>
      <c r="I148" s="7"/>
      <c r="J148" s="7"/>
      <c r="K148" s="7"/>
      <c r="L148" s="7"/>
      <c r="M148" s="7"/>
      <c r="N148" s="7"/>
      <c r="O148" s="7"/>
      <c r="P148" s="341" t="b">
        <f t="shared" si="29"/>
        <v>0</v>
      </c>
      <c r="Q148" s="342" t="b">
        <f t="shared" si="30"/>
        <v>0</v>
      </c>
      <c r="R148" s="342" t="b">
        <f t="shared" si="31"/>
        <v>0</v>
      </c>
      <c r="S148" s="7"/>
      <c r="T148" s="341" t="b">
        <f t="shared" si="32"/>
        <v>0</v>
      </c>
      <c r="U148" s="341" t="b">
        <f t="shared" si="33"/>
        <v>0</v>
      </c>
      <c r="V148" s="343" t="b">
        <f t="shared" si="13"/>
        <v>0</v>
      </c>
      <c r="W148" s="7"/>
      <c r="X148" s="7"/>
      <c r="Y148" s="7"/>
      <c r="Z148" s="7"/>
      <c r="AA148" s="1"/>
      <c r="AB148" s="381" t="b">
        <f t="shared" si="15"/>
        <v>0</v>
      </c>
      <c r="AC148" s="382" t="b">
        <f t="shared" si="23"/>
        <v>0</v>
      </c>
      <c r="AD148" s="383" t="b">
        <f t="shared" si="16"/>
        <v>0</v>
      </c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7"/>
      <c r="AR148" s="1"/>
    </row>
    <row r="149" ht="14.25" customHeight="1">
      <c r="A149" s="1"/>
      <c r="B149" s="7"/>
      <c r="C149" s="7"/>
      <c r="D149" s="7"/>
      <c r="E149" s="7"/>
      <c r="F149" s="7"/>
      <c r="G149" s="7"/>
      <c r="H149" s="7"/>
      <c r="I149" s="7"/>
      <c r="J149" s="7"/>
      <c r="K149" s="7"/>
      <c r="L149" s="7"/>
      <c r="M149" s="7"/>
      <c r="N149" s="7"/>
      <c r="O149" s="7"/>
      <c r="P149" s="384">
        <f t="shared" ref="P149:R149" si="34">SUM(P129:P148)</f>
        <v>0</v>
      </c>
      <c r="Q149" s="385">
        <f t="shared" si="34"/>
        <v>0</v>
      </c>
      <c r="R149" s="385">
        <f t="shared" si="34"/>
        <v>0</v>
      </c>
      <c r="S149" s="7"/>
      <c r="T149" s="384">
        <f t="shared" ref="T149:U149" si="35">SUM(T129:T148)</f>
        <v>0</v>
      </c>
      <c r="U149" s="385">
        <f t="shared" si="35"/>
        <v>0</v>
      </c>
      <c r="V149" s="385">
        <f>SUM(V130:V148)</f>
        <v>0</v>
      </c>
      <c r="W149" s="7"/>
      <c r="X149" s="7"/>
      <c r="Y149" s="7"/>
      <c r="Z149" s="7"/>
      <c r="AA149" s="1"/>
      <c r="AB149" s="386">
        <f t="shared" ref="AB149:AD149" si="36">SUM(AB129:AB148)</f>
        <v>0</v>
      </c>
      <c r="AC149" s="387">
        <f t="shared" si="36"/>
        <v>0</v>
      </c>
      <c r="AD149" s="388">
        <f t="shared" si="36"/>
        <v>0</v>
      </c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7"/>
      <c r="AR149" s="1"/>
    </row>
    <row r="150" ht="14.25" customHeight="1">
      <c r="A150" s="1"/>
      <c r="B150" s="7"/>
      <c r="C150" s="7"/>
      <c r="D150" s="7"/>
      <c r="E150" s="7"/>
      <c r="F150" s="7"/>
      <c r="G150" s="7"/>
      <c r="H150" s="7"/>
      <c r="I150" s="7"/>
      <c r="J150" s="7"/>
      <c r="K150" s="7"/>
      <c r="L150" s="7"/>
      <c r="M150" s="7"/>
      <c r="N150" s="7"/>
      <c r="O150" s="7"/>
      <c r="P150" s="389">
        <f>N127-P149</f>
        <v>6</v>
      </c>
      <c r="Q150" s="390">
        <f>N128-Q149</f>
        <v>5</v>
      </c>
      <c r="R150" s="390">
        <f>N129-R149</f>
        <v>10</v>
      </c>
      <c r="S150" s="7"/>
      <c r="T150" s="389"/>
      <c r="U150" s="390"/>
      <c r="V150" s="390"/>
      <c r="W150" s="7"/>
      <c r="X150" s="7"/>
      <c r="Y150" s="7"/>
      <c r="Z150" s="7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7"/>
      <c r="AR150" s="1"/>
    </row>
    <row r="151" ht="14.25" customHeight="1">
      <c r="A151" s="1"/>
      <c r="B151" s="7"/>
      <c r="C151" s="7"/>
      <c r="D151" s="7"/>
      <c r="E151" s="7"/>
      <c r="F151" s="7"/>
      <c r="G151" s="7"/>
      <c r="H151" s="7"/>
      <c r="I151" s="7"/>
      <c r="J151" s="7"/>
      <c r="K151" s="7"/>
      <c r="L151" s="7"/>
      <c r="M151" s="7"/>
      <c r="N151" s="7"/>
      <c r="O151" s="7"/>
      <c r="P151" s="391">
        <f t="shared" ref="P151:R151" si="37">P150+T149</f>
        <v>6</v>
      </c>
      <c r="Q151" s="391">
        <f t="shared" si="37"/>
        <v>5</v>
      </c>
      <c r="R151" s="391">
        <f t="shared" si="37"/>
        <v>10</v>
      </c>
      <c r="S151" s="7"/>
      <c r="T151" s="7"/>
      <c r="U151" s="7"/>
      <c r="V151" s="7"/>
      <c r="W151" s="7"/>
      <c r="X151" s="7"/>
      <c r="Y151" s="7"/>
      <c r="Z151" s="7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7"/>
      <c r="AR151" s="1"/>
    </row>
    <row r="152" ht="14.25" customHeight="1">
      <c r="A152" s="1"/>
      <c r="B152" s="7"/>
      <c r="C152" s="7"/>
      <c r="D152" s="7"/>
      <c r="E152" s="7"/>
      <c r="F152" s="7"/>
      <c r="G152" s="7"/>
      <c r="H152" s="7"/>
      <c r="I152" s="7"/>
      <c r="J152" s="7"/>
      <c r="K152" s="7"/>
      <c r="L152" s="7"/>
      <c r="M152" s="7"/>
      <c r="N152" s="7"/>
      <c r="O152" s="7"/>
      <c r="P152" s="7"/>
      <c r="Q152" s="7"/>
      <c r="R152" s="7"/>
      <c r="S152" s="7"/>
      <c r="T152" s="7"/>
      <c r="U152" s="7"/>
      <c r="V152" s="7"/>
      <c r="W152" s="7"/>
      <c r="X152" s="7"/>
      <c r="Y152" s="7"/>
      <c r="Z152" s="7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7"/>
      <c r="AR152" s="1"/>
    </row>
    <row r="153" ht="14.25" customHeight="1">
      <c r="A153" s="1"/>
      <c r="B153" s="7"/>
      <c r="C153" s="7"/>
      <c r="D153" s="7"/>
      <c r="E153" s="7"/>
      <c r="F153" s="7"/>
      <c r="G153" s="7"/>
      <c r="H153" s="7"/>
      <c r="I153" s="7"/>
      <c r="J153" s="7"/>
      <c r="K153" s="7"/>
      <c r="L153" s="7"/>
      <c r="M153" s="7"/>
      <c r="N153" s="7"/>
      <c r="O153" s="7"/>
      <c r="P153" s="7"/>
      <c r="Q153" s="7"/>
      <c r="R153" s="7"/>
      <c r="S153" s="7"/>
      <c r="T153" s="7"/>
      <c r="U153" s="7"/>
      <c r="V153" s="392"/>
      <c r="W153" s="7"/>
      <c r="X153" s="7"/>
      <c r="Y153" s="7"/>
      <c r="Z153" s="7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7"/>
      <c r="AR153" s="1"/>
    </row>
    <row r="154" ht="14.25" customHeight="1">
      <c r="A154" s="1"/>
      <c r="B154" s="7"/>
      <c r="C154" s="7"/>
      <c r="D154" s="7"/>
      <c r="E154" s="7"/>
      <c r="F154" s="7"/>
      <c r="G154" s="7"/>
      <c r="H154" s="7"/>
      <c r="I154" s="7"/>
      <c r="J154" s="7"/>
      <c r="K154" s="7"/>
      <c r="L154" s="7"/>
      <c r="M154" s="7"/>
      <c r="N154" s="7"/>
      <c r="O154" s="7"/>
      <c r="P154" s="7"/>
      <c r="Q154" s="7"/>
      <c r="R154" s="7"/>
      <c r="S154" s="7"/>
      <c r="T154" s="7"/>
      <c r="U154" s="7"/>
      <c r="V154" s="7"/>
      <c r="W154" s="7"/>
      <c r="X154" s="7"/>
      <c r="Y154" s="7"/>
      <c r="Z154" s="7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7"/>
      <c r="AR154" s="1"/>
      <c r="AS154" s="1"/>
    </row>
    <row r="155" ht="14.25" customHeight="1">
      <c r="A155" s="1"/>
      <c r="B155" s="7"/>
      <c r="C155" s="7"/>
      <c r="D155" s="7"/>
      <c r="E155" s="7"/>
      <c r="F155" s="7"/>
      <c r="G155" s="7"/>
      <c r="H155" s="7"/>
      <c r="I155" s="7"/>
      <c r="J155" s="393" t="s">
        <v>108</v>
      </c>
      <c r="K155" s="394"/>
      <c r="L155" s="7"/>
      <c r="M155" s="7"/>
      <c r="N155" s="7"/>
      <c r="O155" s="7"/>
      <c r="P155" s="7"/>
      <c r="Q155" s="7"/>
      <c r="R155" s="7"/>
      <c r="S155" s="7"/>
      <c r="T155" s="7"/>
      <c r="U155" s="7"/>
      <c r="V155" s="7"/>
      <c r="W155" s="7"/>
      <c r="X155" s="7"/>
      <c r="Y155" s="7"/>
      <c r="Z155" s="7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7"/>
      <c r="AR155" s="1"/>
      <c r="AS155" s="1"/>
      <c r="AT155" s="1"/>
    </row>
    <row r="156" ht="14.25" customHeight="1">
      <c r="A156" s="1"/>
      <c r="B156" s="7"/>
      <c r="C156" s="7"/>
      <c r="D156" s="7"/>
      <c r="E156" s="7"/>
      <c r="F156" s="7"/>
      <c r="G156" s="7"/>
      <c r="H156" s="7"/>
      <c r="I156" s="7"/>
      <c r="J156" s="395" t="s">
        <v>109</v>
      </c>
      <c r="K156" s="396"/>
      <c r="L156" s="7"/>
      <c r="M156" s="7"/>
      <c r="N156" s="7"/>
      <c r="O156" s="7"/>
      <c r="P156" s="7"/>
      <c r="Q156" s="7"/>
      <c r="R156" s="7"/>
      <c r="S156" s="7"/>
      <c r="T156" s="7"/>
      <c r="U156" s="7"/>
      <c r="V156" s="7"/>
      <c r="W156" s="7"/>
      <c r="X156" s="7"/>
      <c r="Y156" s="7"/>
      <c r="Z156" s="7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7"/>
      <c r="AR156" s="1"/>
      <c r="AS156" s="1"/>
      <c r="AT156" s="1"/>
    </row>
    <row r="157" ht="14.25" customHeight="1">
      <c r="A157" s="1"/>
      <c r="B157" s="7"/>
      <c r="C157" s="7"/>
      <c r="D157" s="7"/>
      <c r="E157" s="7"/>
      <c r="F157" s="7"/>
      <c r="G157" s="7"/>
      <c r="H157" s="7"/>
      <c r="I157" s="7"/>
      <c r="J157" s="395" t="s">
        <v>110</v>
      </c>
      <c r="K157" s="396"/>
      <c r="L157" s="7"/>
      <c r="M157" s="7"/>
      <c r="N157" s="7"/>
      <c r="O157" s="7"/>
      <c r="P157" s="7"/>
      <c r="Q157" s="7"/>
      <c r="R157" s="7"/>
      <c r="S157" s="7"/>
      <c r="T157" s="7"/>
      <c r="U157" s="7"/>
      <c r="V157" s="7"/>
      <c r="W157" s="7"/>
      <c r="X157" s="7"/>
      <c r="Y157" s="7"/>
      <c r="Z157" s="7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7"/>
      <c r="AR157" s="1"/>
      <c r="AS157" s="1"/>
      <c r="AT157" s="1"/>
    </row>
    <row r="158" ht="14.25" customHeight="1">
      <c r="A158" s="1"/>
      <c r="B158" s="7"/>
      <c r="C158" s="7"/>
      <c r="D158" s="7"/>
      <c r="E158" s="7"/>
      <c r="F158" s="7"/>
      <c r="G158" s="7"/>
      <c r="H158" s="7"/>
      <c r="I158" s="7"/>
      <c r="J158" s="395" t="s">
        <v>103</v>
      </c>
      <c r="K158" s="396"/>
      <c r="L158" s="7"/>
      <c r="M158" s="7"/>
      <c r="N158" s="7"/>
      <c r="O158" s="7"/>
      <c r="P158" s="7"/>
      <c r="Q158" s="7"/>
      <c r="R158" s="7"/>
      <c r="S158" s="7"/>
      <c r="T158" s="7"/>
      <c r="U158" s="7"/>
      <c r="V158" s="7"/>
      <c r="W158" s="7"/>
      <c r="X158" s="7"/>
      <c r="Y158" s="7"/>
      <c r="Z158" s="7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7"/>
      <c r="AR158" s="1"/>
      <c r="AS158" s="1"/>
      <c r="AT158" s="1"/>
    </row>
    <row r="159" ht="14.25" customHeight="1">
      <c r="A159" s="1"/>
      <c r="B159" s="7"/>
      <c r="C159" s="7"/>
      <c r="D159" s="7"/>
      <c r="E159" s="7"/>
      <c r="F159" s="7"/>
      <c r="G159" s="7"/>
      <c r="H159" s="397" t="s">
        <v>111</v>
      </c>
      <c r="I159" s="394"/>
      <c r="J159" s="395" t="s">
        <v>104</v>
      </c>
      <c r="K159" s="396"/>
      <c r="L159" s="7"/>
      <c r="M159" s="7"/>
      <c r="N159" s="398" t="s">
        <v>112</v>
      </c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7"/>
      <c r="AR159" s="1"/>
      <c r="AS159" s="1"/>
      <c r="AT159" s="1"/>
    </row>
    <row r="160" ht="14.25" customHeight="1">
      <c r="A160" s="1"/>
      <c r="B160" s="7"/>
      <c r="C160" s="7"/>
      <c r="D160" s="7"/>
      <c r="E160" s="7"/>
      <c r="F160" s="7"/>
      <c r="G160" s="7"/>
      <c r="H160" s="399" t="s">
        <v>113</v>
      </c>
      <c r="I160" s="396"/>
      <c r="J160" s="400"/>
      <c r="K160" s="401"/>
      <c r="L160" s="7"/>
      <c r="M160" s="7"/>
      <c r="N160" s="402" t="s">
        <v>114</v>
      </c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7"/>
      <c r="AR160" s="1"/>
      <c r="AS160" s="1"/>
      <c r="AT160" s="1"/>
    </row>
    <row r="161" ht="14.25" customHeight="1">
      <c r="A161" s="1"/>
      <c r="B161" s="7"/>
      <c r="C161" s="7"/>
      <c r="D161" s="7"/>
      <c r="E161" s="7"/>
      <c r="F161" s="7"/>
      <c r="G161" s="7"/>
      <c r="H161" s="399" t="s">
        <v>115</v>
      </c>
      <c r="I161" s="396"/>
      <c r="J161" s="7"/>
      <c r="K161" s="7"/>
      <c r="L161" s="7"/>
      <c r="M161" s="7"/>
      <c r="N161" s="402" t="s">
        <v>116</v>
      </c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7"/>
      <c r="AR161" s="1"/>
      <c r="AS161" s="1"/>
      <c r="AT161" s="1"/>
    </row>
    <row r="162" ht="14.25" customHeight="1">
      <c r="A162" s="1"/>
      <c r="B162" s="7"/>
      <c r="C162" s="7"/>
      <c r="D162" s="7"/>
      <c r="E162" s="7"/>
      <c r="F162" s="7"/>
      <c r="G162" s="7"/>
      <c r="H162" s="399" t="s">
        <v>117</v>
      </c>
      <c r="I162" s="396"/>
      <c r="J162" s="7"/>
      <c r="K162" s="7"/>
      <c r="L162" s="7"/>
      <c r="M162" s="7"/>
      <c r="N162" s="403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7"/>
      <c r="AR162" s="1"/>
      <c r="AS162" s="1"/>
      <c r="AT162" s="1"/>
    </row>
    <row r="163" ht="14.25" customHeight="1">
      <c r="A163" s="1"/>
      <c r="B163" s="7"/>
      <c r="C163" s="7"/>
      <c r="D163" s="7"/>
      <c r="E163" s="7"/>
      <c r="F163" s="7"/>
      <c r="G163" s="7"/>
      <c r="H163" s="399" t="s">
        <v>118</v>
      </c>
      <c r="I163" s="396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7"/>
      <c r="AR163" s="1"/>
      <c r="AS163" s="1"/>
      <c r="AT163" s="1"/>
    </row>
    <row r="164" ht="14.25" customHeight="1">
      <c r="A164" s="1"/>
      <c r="B164" s="7"/>
      <c r="C164" s="7"/>
      <c r="D164" s="7"/>
      <c r="E164" s="7"/>
      <c r="F164" s="7"/>
      <c r="G164" s="7"/>
      <c r="H164" s="399" t="s">
        <v>119</v>
      </c>
      <c r="I164" s="396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7"/>
      <c r="AR164" s="1"/>
      <c r="AS164" s="1"/>
      <c r="AT164" s="1"/>
    </row>
    <row r="165" ht="14.25" customHeight="1">
      <c r="A165" s="1"/>
      <c r="B165" s="7"/>
      <c r="C165" s="7"/>
      <c r="D165" s="7"/>
      <c r="E165" s="7"/>
      <c r="F165" s="7"/>
      <c r="G165" s="7"/>
      <c r="H165" s="399" t="s">
        <v>120</v>
      </c>
      <c r="I165" s="396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7"/>
      <c r="AR165" s="1"/>
      <c r="AS165" s="1"/>
      <c r="AT165" s="1"/>
    </row>
    <row r="166" ht="14.25" customHeight="1">
      <c r="A166" s="1"/>
      <c r="B166" s="7"/>
      <c r="C166" s="7"/>
      <c r="D166" s="7"/>
      <c r="E166" s="7"/>
      <c r="F166" s="7"/>
      <c r="G166" s="7"/>
      <c r="H166" s="404"/>
      <c r="I166" s="401"/>
      <c r="J166" s="7"/>
      <c r="K166" s="7"/>
      <c r="L166" s="7"/>
      <c r="M166" s="7"/>
      <c r="N166" s="7"/>
      <c r="O166" s="7"/>
      <c r="P166" s="7"/>
      <c r="Q166" s="7"/>
      <c r="R166" s="7"/>
      <c r="S166" s="7"/>
      <c r="T166" s="7"/>
      <c r="U166" s="7"/>
      <c r="V166" s="7"/>
      <c r="W166" s="7"/>
      <c r="X166" s="7"/>
      <c r="Y166" s="7"/>
      <c r="Z166" s="7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7"/>
      <c r="AR166" s="1"/>
      <c r="AS166" s="1"/>
      <c r="AT166" s="1"/>
    </row>
    <row r="167" ht="14.25" customHeight="1">
      <c r="A167" s="1"/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7"/>
      <c r="AR167" s="1"/>
      <c r="AS167" s="1"/>
      <c r="AT167" s="1"/>
    </row>
    <row r="168" ht="14.25" customHeight="1">
      <c r="A168" s="1"/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7"/>
      <c r="AR168" s="1"/>
      <c r="AS168" s="1"/>
      <c r="AT168" s="1"/>
    </row>
    <row r="169" ht="14.25" customHeight="1">
      <c r="A169" s="1"/>
      <c r="B169" s="7"/>
      <c r="C169" s="405" t="s">
        <v>121</v>
      </c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7"/>
      <c r="AR169" s="1"/>
      <c r="AS169" s="1"/>
      <c r="AT169" s="1"/>
    </row>
    <row r="170" ht="14.25" customHeight="1">
      <c r="A170" s="1"/>
      <c r="B170" s="7"/>
      <c r="C170" s="406" t="s">
        <v>122</v>
      </c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7"/>
      <c r="AR170" s="1"/>
      <c r="AS170" s="1"/>
      <c r="AT170" s="1"/>
    </row>
    <row r="171" ht="14.25" customHeight="1">
      <c r="A171" s="1"/>
      <c r="B171" s="7"/>
      <c r="C171" s="407" t="s">
        <v>123</v>
      </c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7"/>
      <c r="AR171" s="1"/>
      <c r="AS171" s="1"/>
      <c r="AT171" s="1"/>
    </row>
    <row r="172" ht="14.25" customHeight="1">
      <c r="A172" s="1"/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7"/>
      <c r="AR172" s="1"/>
      <c r="AS172" s="1"/>
      <c r="AT172" s="1"/>
    </row>
    <row r="173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7"/>
      <c r="AR173" s="1"/>
      <c r="AS173" s="1"/>
      <c r="AT173" s="1"/>
    </row>
    <row r="17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7"/>
      <c r="AR174" s="1"/>
      <c r="AS174" s="1"/>
      <c r="AT174" s="1"/>
    </row>
    <row r="175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7"/>
      <c r="AR175" s="1"/>
      <c r="AS175" s="1"/>
      <c r="AT175" s="1"/>
    </row>
    <row r="176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7"/>
      <c r="AR176" s="1"/>
      <c r="AS176" s="1"/>
      <c r="AT176" s="1"/>
    </row>
    <row r="17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7"/>
      <c r="AR177" s="1"/>
      <c r="AS177" s="1"/>
      <c r="AT177" s="1"/>
    </row>
    <row r="17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7"/>
      <c r="AR178" s="1"/>
      <c r="AS178" s="1"/>
      <c r="AT178" s="1"/>
    </row>
    <row r="179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7"/>
      <c r="AR179" s="1"/>
      <c r="AS179" s="1"/>
      <c r="AT179" s="1"/>
    </row>
    <row r="180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7"/>
      <c r="AR180" s="1"/>
      <c r="AS180" s="1"/>
      <c r="AT180" s="1"/>
    </row>
    <row r="181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7"/>
      <c r="AR181" s="1"/>
      <c r="AS181" s="1"/>
      <c r="AT181" s="1"/>
    </row>
    <row r="182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7"/>
      <c r="AR182" s="1"/>
      <c r="AS182" s="1"/>
      <c r="AT182" s="1"/>
    </row>
    <row r="183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7"/>
      <c r="AR183" s="1"/>
      <c r="AS183" s="1"/>
      <c r="AT183" s="1"/>
    </row>
    <row r="18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7"/>
      <c r="AR184" s="1"/>
      <c r="AS184" s="1"/>
      <c r="AT184" s="1"/>
    </row>
    <row r="185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7"/>
      <c r="AR185" s="1"/>
      <c r="AS185" s="1"/>
      <c r="AT185" s="1"/>
    </row>
    <row r="186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7"/>
      <c r="AR186" s="1"/>
      <c r="AS186" s="1"/>
      <c r="AT186" s="1"/>
    </row>
    <row r="18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7"/>
      <c r="AR187" s="1"/>
      <c r="AS187" s="1"/>
      <c r="AT187" s="1"/>
    </row>
    <row r="18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7"/>
      <c r="AR188" s="1"/>
      <c r="AS188" s="1"/>
      <c r="AT188" s="1"/>
    </row>
    <row r="189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7"/>
      <c r="AR189" s="1"/>
      <c r="AS189" s="1"/>
      <c r="AT189" s="1"/>
    </row>
    <row r="190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7"/>
      <c r="AR190" s="1"/>
      <c r="AS190" s="1"/>
      <c r="AT190" s="1"/>
    </row>
    <row r="191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7"/>
      <c r="AR191" s="1"/>
      <c r="AS191" s="1"/>
      <c r="AT191" s="1"/>
    </row>
    <row r="192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7"/>
      <c r="AR192" s="1"/>
      <c r="AS192" s="1"/>
      <c r="AT192" s="1"/>
    </row>
    <row r="193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7"/>
      <c r="AR193" s="1"/>
      <c r="AS193" s="1"/>
      <c r="AT193" s="1"/>
    </row>
    <row r="19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7"/>
      <c r="AR194" s="1"/>
      <c r="AS194" s="1"/>
      <c r="AT194" s="1"/>
    </row>
    <row r="195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7"/>
      <c r="AR195" s="1"/>
      <c r="AS195" s="1"/>
      <c r="AT195" s="1"/>
    </row>
    <row r="196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7"/>
      <c r="AR196" s="1"/>
      <c r="AS196" s="1"/>
      <c r="AT196" s="1"/>
    </row>
    <row r="19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7"/>
      <c r="AR197" s="1"/>
      <c r="AS197" s="1"/>
      <c r="AT197" s="1"/>
    </row>
    <row r="19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7"/>
      <c r="AR198" s="1"/>
      <c r="AS198" s="1"/>
      <c r="AT198" s="1"/>
    </row>
    <row r="199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7"/>
      <c r="AR199" s="1"/>
      <c r="AS199" s="1"/>
      <c r="AT199" s="1"/>
    </row>
    <row r="200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7"/>
      <c r="AR200" s="1"/>
      <c r="AS200" s="1"/>
      <c r="AT200" s="1"/>
    </row>
    <row r="201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7"/>
      <c r="AR201" s="1"/>
      <c r="AS201" s="1"/>
      <c r="AT201" s="1"/>
    </row>
    <row r="202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7"/>
      <c r="AR202" s="1"/>
      <c r="AS202" s="1"/>
      <c r="AT202" s="1"/>
    </row>
    <row r="203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7"/>
      <c r="AR203" s="1"/>
      <c r="AS203" s="1"/>
      <c r="AT203" s="1"/>
    </row>
    <row r="20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7"/>
      <c r="AR204" s="1"/>
      <c r="AS204" s="1"/>
      <c r="AT204" s="1"/>
    </row>
    <row r="205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7"/>
      <c r="AR205" s="1"/>
      <c r="AS205" s="1"/>
      <c r="AT205" s="1"/>
    </row>
    <row r="206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7"/>
      <c r="AR206" s="1"/>
      <c r="AS206" s="1"/>
      <c r="AT206" s="1"/>
    </row>
    <row r="20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7"/>
      <c r="AR207" s="1"/>
      <c r="AS207" s="1"/>
      <c r="AT207" s="1"/>
    </row>
    <row r="20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7"/>
      <c r="AR208" s="1"/>
      <c r="AS208" s="1"/>
      <c r="AT208" s="1"/>
    </row>
    <row r="209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7"/>
      <c r="AR209" s="1"/>
      <c r="AS209" s="1"/>
      <c r="AT209" s="1"/>
    </row>
    <row r="210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7"/>
      <c r="AR210" s="1"/>
      <c r="AS210" s="1"/>
      <c r="AT210" s="1"/>
    </row>
    <row r="211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7"/>
      <c r="AR211" s="1"/>
      <c r="AS211" s="1"/>
      <c r="AT211" s="1"/>
    </row>
    <row r="212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7"/>
      <c r="AR212" s="1"/>
      <c r="AS212" s="1"/>
      <c r="AT212" s="1"/>
    </row>
    <row r="213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7"/>
      <c r="AR213" s="1"/>
      <c r="AS213" s="1"/>
      <c r="AT213" s="1"/>
    </row>
    <row r="21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7"/>
      <c r="AR214" s="1"/>
      <c r="AS214" s="1"/>
      <c r="AT214" s="1"/>
    </row>
    <row r="215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7"/>
      <c r="AR215" s="1"/>
      <c r="AS215" s="1"/>
      <c r="AT215" s="1"/>
    </row>
    <row r="216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7"/>
      <c r="AR216" s="1"/>
      <c r="AS216" s="1"/>
      <c r="AT216" s="1"/>
    </row>
    <row r="21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7"/>
      <c r="AR217" s="1"/>
      <c r="AS217" s="1"/>
      <c r="AT217" s="1"/>
    </row>
    <row r="21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7"/>
      <c r="AR218" s="1"/>
      <c r="AS218" s="1"/>
      <c r="AT218" s="1"/>
    </row>
    <row r="219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7"/>
      <c r="AR219" s="1"/>
      <c r="AS219" s="1"/>
      <c r="AT219" s="1"/>
    </row>
    <row r="220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7"/>
      <c r="AR220" s="1"/>
      <c r="AS220" s="1"/>
      <c r="AT220" s="1"/>
    </row>
    <row r="221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7"/>
      <c r="AR221" s="1"/>
      <c r="AS221" s="1"/>
      <c r="AT221" s="1"/>
    </row>
    <row r="222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7"/>
      <c r="AR222" s="1"/>
      <c r="AS222" s="1"/>
      <c r="AT222" s="1"/>
    </row>
    <row r="223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7"/>
      <c r="AR223" s="1"/>
      <c r="AS223" s="1"/>
      <c r="AT223" s="1"/>
    </row>
    <row r="224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7"/>
      <c r="AR224" s="1"/>
      <c r="AS224" s="1"/>
      <c r="AT224" s="1"/>
    </row>
    <row r="225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7"/>
      <c r="AR225" s="1"/>
      <c r="AS225" s="1"/>
      <c r="AT225" s="1"/>
    </row>
    <row r="226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7"/>
      <c r="AR226" s="1"/>
      <c r="AS226" s="1"/>
      <c r="AT226" s="1"/>
    </row>
    <row r="22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7"/>
      <c r="AR227" s="1"/>
      <c r="AS227" s="1"/>
      <c r="AT227" s="1"/>
    </row>
    <row r="22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7"/>
      <c r="AR228" s="1"/>
      <c r="AS228" s="1"/>
      <c r="AT228" s="1"/>
    </row>
    <row r="229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7"/>
      <c r="AR229" s="1"/>
      <c r="AS229" s="1"/>
      <c r="AT229" s="1"/>
    </row>
    <row r="230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7"/>
      <c r="AR230" s="1"/>
      <c r="AS230" s="1"/>
      <c r="AT230" s="1"/>
    </row>
    <row r="231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7"/>
      <c r="AR231" s="1"/>
      <c r="AS231" s="1"/>
      <c r="AT231" s="1"/>
    </row>
    <row r="232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7"/>
      <c r="AR232" s="1"/>
      <c r="AS232" s="1"/>
      <c r="AT232" s="1"/>
    </row>
    <row r="233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7"/>
      <c r="AR233" s="1"/>
      <c r="AS233" s="1"/>
      <c r="AT233" s="1"/>
    </row>
    <row r="234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7"/>
      <c r="AR234" s="1"/>
      <c r="AS234" s="1"/>
      <c r="AT234" s="1"/>
    </row>
    <row r="235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7"/>
      <c r="AR235" s="1"/>
      <c r="AS235" s="1"/>
      <c r="AT235" s="1"/>
    </row>
    <row r="236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7"/>
      <c r="AR236" s="1"/>
      <c r="AS236" s="1"/>
      <c r="AT236" s="1"/>
    </row>
    <row r="2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7"/>
      <c r="AR237" s="1"/>
      <c r="AS237" s="1"/>
      <c r="AT237" s="1"/>
    </row>
    <row r="2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7"/>
      <c r="AR238" s="1"/>
      <c r="AS238" s="1"/>
      <c r="AT238" s="1"/>
    </row>
    <row r="239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7"/>
      <c r="AR239" s="1"/>
      <c r="AS239" s="1"/>
      <c r="AT239" s="1"/>
    </row>
    <row r="240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7"/>
      <c r="AR240" s="1"/>
      <c r="AS240" s="1"/>
      <c r="AT240" s="1"/>
    </row>
    <row r="241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7"/>
      <c r="AR241" s="1"/>
      <c r="AS241" s="1"/>
      <c r="AT241" s="1"/>
    </row>
    <row r="242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7"/>
      <c r="AR242" s="1"/>
      <c r="AS242" s="1"/>
      <c r="AT242" s="1"/>
    </row>
    <row r="243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7"/>
      <c r="AR243" s="1"/>
      <c r="AS243" s="1"/>
      <c r="AT243" s="1"/>
    </row>
    <row r="244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7"/>
      <c r="AR244" s="1"/>
      <c r="AS244" s="1"/>
      <c r="AT244" s="1"/>
    </row>
    <row r="245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7"/>
      <c r="AR245" s="1"/>
      <c r="AS245" s="1"/>
      <c r="AT245" s="1"/>
    </row>
    <row r="246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7"/>
      <c r="AR246" s="1"/>
      <c r="AS246" s="1"/>
      <c r="AT246" s="1"/>
    </row>
    <row r="24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7"/>
      <c r="AR247" s="1"/>
      <c r="AS247" s="1"/>
      <c r="AT247" s="1"/>
    </row>
    <row r="24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7"/>
      <c r="AR248" s="1"/>
      <c r="AS248" s="1"/>
      <c r="AT248" s="1"/>
    </row>
    <row r="249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7"/>
      <c r="AR249" s="1"/>
      <c r="AS249" s="1"/>
      <c r="AT249" s="1"/>
    </row>
    <row r="250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7"/>
      <c r="AR250" s="1"/>
      <c r="AS250" s="1"/>
      <c r="AT250" s="1"/>
    </row>
    <row r="251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7"/>
      <c r="AR251" s="1"/>
      <c r="AS251" s="1"/>
      <c r="AT251" s="1"/>
    </row>
    <row r="252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7"/>
      <c r="AR252" s="1"/>
      <c r="AS252" s="1"/>
      <c r="AT252" s="1"/>
    </row>
    <row r="253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7"/>
      <c r="AR253" s="1"/>
      <c r="AS253" s="1"/>
      <c r="AT253" s="1"/>
    </row>
    <row r="254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7"/>
      <c r="AR254" s="1"/>
      <c r="AS254" s="1"/>
      <c r="AT254" s="1"/>
    </row>
    <row r="255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7"/>
      <c r="AR255" s="1"/>
      <c r="AS255" s="1"/>
      <c r="AT255" s="1"/>
    </row>
    <row r="256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7"/>
      <c r="AR256" s="1"/>
      <c r="AS256" s="1"/>
      <c r="AT256" s="1"/>
    </row>
    <row r="25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7"/>
      <c r="AR257" s="1"/>
      <c r="AS257" s="1"/>
      <c r="AT257" s="1"/>
    </row>
    <row r="25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7"/>
      <c r="AR258" s="1"/>
      <c r="AS258" s="1"/>
      <c r="AT258" s="1"/>
    </row>
    <row r="259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7"/>
      <c r="AR259" s="1"/>
      <c r="AS259" s="1"/>
      <c r="AT259" s="1"/>
    </row>
    <row r="260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7"/>
      <c r="AR260" s="1"/>
      <c r="AS260" s="1"/>
      <c r="AT260" s="1"/>
    </row>
    <row r="261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7"/>
      <c r="AR261" s="1"/>
      <c r="AS261" s="1"/>
      <c r="AT261" s="1"/>
    </row>
    <row r="262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7"/>
      <c r="AR262" s="1"/>
      <c r="AS262" s="1"/>
      <c r="AT262" s="1"/>
    </row>
    <row r="263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7"/>
      <c r="AR263" s="1"/>
      <c r="AS263" s="1"/>
      <c r="AT263" s="1"/>
    </row>
    <row r="264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7"/>
      <c r="AR264" s="1"/>
      <c r="AS264" s="1"/>
      <c r="AT264" s="1"/>
    </row>
    <row r="265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7"/>
      <c r="AR265" s="1"/>
      <c r="AS265" s="1"/>
      <c r="AT265" s="1"/>
    </row>
    <row r="266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7"/>
      <c r="AR266" s="1"/>
      <c r="AS266" s="1"/>
      <c r="AT266" s="1"/>
    </row>
    <row r="26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7"/>
      <c r="AR267" s="1"/>
      <c r="AS267" s="1"/>
      <c r="AT267" s="1"/>
    </row>
    <row r="26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7"/>
      <c r="AR268" s="1"/>
      <c r="AS268" s="1"/>
      <c r="AT268" s="1"/>
    </row>
    <row r="269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7"/>
      <c r="AR269" s="1"/>
      <c r="AS269" s="1"/>
      <c r="AT269" s="1"/>
    </row>
    <row r="270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7"/>
      <c r="AR270" s="1"/>
      <c r="AS270" s="1"/>
      <c r="AT270" s="1"/>
    </row>
    <row r="271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7"/>
      <c r="AR271" s="1"/>
      <c r="AS271" s="1"/>
      <c r="AT271" s="1"/>
    </row>
    <row r="272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7"/>
      <c r="AR272" s="1"/>
      <c r="AS272" s="1"/>
      <c r="AT272" s="1"/>
    </row>
    <row r="273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7"/>
      <c r="AR273" s="1"/>
      <c r="AS273" s="1"/>
      <c r="AT273" s="1"/>
    </row>
    <row r="274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7"/>
      <c r="AR274" s="1"/>
      <c r="AS274" s="1"/>
      <c r="AT274" s="1"/>
    </row>
    <row r="275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7"/>
      <c r="AR275" s="1"/>
      <c r="AS275" s="1"/>
      <c r="AT275" s="1"/>
    </row>
    <row r="276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7"/>
      <c r="AR276" s="1"/>
      <c r="AS276" s="1"/>
      <c r="AT276" s="1"/>
    </row>
    <row r="27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7"/>
      <c r="AR277" s="1"/>
      <c r="AS277" s="1"/>
      <c r="AT277" s="1"/>
    </row>
    <row r="27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7"/>
      <c r="AR278" s="1"/>
      <c r="AS278" s="1"/>
      <c r="AT278" s="1"/>
    </row>
    <row r="279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7"/>
      <c r="AR279" s="1"/>
      <c r="AS279" s="1"/>
      <c r="AT279" s="1"/>
    </row>
    <row r="280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7"/>
      <c r="AR280" s="1"/>
      <c r="AS280" s="1"/>
      <c r="AT280" s="1"/>
    </row>
    <row r="281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7"/>
      <c r="AR281" s="1"/>
      <c r="AS281" s="1"/>
      <c r="AT281" s="1"/>
    </row>
    <row r="282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7"/>
      <c r="AR282" s="1"/>
      <c r="AS282" s="1"/>
      <c r="AT282" s="1"/>
    </row>
    <row r="283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7"/>
      <c r="AR283" s="1"/>
      <c r="AS283" s="1"/>
      <c r="AT283" s="1"/>
    </row>
    <row r="284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7"/>
      <c r="AR284" s="1"/>
      <c r="AS284" s="1"/>
      <c r="AT284" s="1"/>
    </row>
    <row r="285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7"/>
      <c r="AR285" s="1"/>
      <c r="AS285" s="1"/>
      <c r="AT285" s="1"/>
    </row>
    <row r="286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7"/>
      <c r="AR286" s="1"/>
      <c r="AS286" s="1"/>
      <c r="AT286" s="1"/>
    </row>
    <row r="28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7"/>
      <c r="AR287" s="1"/>
      <c r="AS287" s="1"/>
      <c r="AT287" s="1"/>
    </row>
    <row r="288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7"/>
      <c r="AR288" s="1"/>
      <c r="AS288" s="1"/>
      <c r="AT288" s="1"/>
    </row>
    <row r="289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7"/>
      <c r="AR289" s="1"/>
      <c r="AS289" s="1"/>
      <c r="AT289" s="1"/>
    </row>
    <row r="290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7"/>
      <c r="AR290" s="1"/>
      <c r="AS290" s="1"/>
      <c r="AT290" s="1"/>
    </row>
    <row r="291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7"/>
      <c r="AR291" s="1"/>
      <c r="AS291" s="1"/>
      <c r="AT291" s="1"/>
    </row>
    <row r="292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7"/>
      <c r="AR292" s="1"/>
      <c r="AS292" s="1"/>
      <c r="AT292" s="1"/>
    </row>
    <row r="293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7"/>
      <c r="AR293" s="1"/>
      <c r="AS293" s="1"/>
      <c r="AT293" s="1"/>
    </row>
    <row r="294" ht="14.2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7"/>
      <c r="AR294" s="1"/>
      <c r="AS294" s="1"/>
      <c r="AT294" s="1"/>
    </row>
    <row r="295" ht="14.2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7"/>
      <c r="AR295" s="1"/>
      <c r="AS295" s="1"/>
      <c r="AT295" s="1"/>
    </row>
    <row r="296" ht="14.2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7"/>
      <c r="AR296" s="1"/>
      <c r="AS296" s="1"/>
      <c r="AT296" s="1"/>
    </row>
    <row r="297" ht="14.2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7"/>
      <c r="AR297" s="1"/>
      <c r="AS297" s="1"/>
      <c r="AT297" s="1"/>
    </row>
    <row r="298" ht="14.2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7"/>
      <c r="AR298" s="1"/>
      <c r="AS298" s="1"/>
      <c r="AT298" s="1"/>
    </row>
    <row r="299" ht="14.2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7"/>
      <c r="AR299" s="1"/>
      <c r="AS299" s="1"/>
      <c r="AT299" s="1"/>
    </row>
    <row r="300" ht="14.2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7"/>
      <c r="AR300" s="1"/>
      <c r="AS300" s="1"/>
      <c r="AT300" s="1"/>
    </row>
    <row r="301" ht="14.2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7"/>
      <c r="AR301" s="1"/>
      <c r="AS301" s="1"/>
      <c r="AT301" s="1"/>
    </row>
    <row r="302" ht="14.2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7"/>
      <c r="AR302" s="1"/>
      <c r="AS302" s="1"/>
      <c r="AT302" s="1"/>
    </row>
    <row r="303" ht="14.2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7"/>
      <c r="AR303" s="1"/>
      <c r="AS303" s="1"/>
      <c r="AT303" s="1"/>
    </row>
    <row r="304" ht="14.2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7"/>
      <c r="AR304" s="1"/>
      <c r="AS304" s="1"/>
      <c r="AT304" s="1"/>
    </row>
    <row r="305" ht="14.2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7"/>
      <c r="AR305" s="1"/>
      <c r="AS305" s="1"/>
      <c r="AT305" s="1"/>
    </row>
    <row r="306" ht="14.2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7"/>
      <c r="AR306" s="1"/>
      <c r="AS306" s="1"/>
      <c r="AT306" s="1"/>
    </row>
    <row r="307" ht="14.2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7"/>
      <c r="AR307" s="1"/>
      <c r="AS307" s="1"/>
      <c r="AT307" s="1"/>
    </row>
    <row r="308" ht="14.2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7"/>
      <c r="AR308" s="1"/>
      <c r="AS308" s="1"/>
      <c r="AT308" s="1"/>
    </row>
    <row r="309" ht="14.2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7"/>
      <c r="AR309" s="1"/>
      <c r="AS309" s="1"/>
      <c r="AT309" s="1"/>
    </row>
    <row r="310" ht="14.2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7"/>
      <c r="AR310" s="1"/>
      <c r="AS310" s="1"/>
      <c r="AT310" s="1"/>
    </row>
    <row r="311" ht="14.2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7"/>
      <c r="AR311" s="1"/>
      <c r="AS311" s="1"/>
      <c r="AT311" s="1"/>
    </row>
    <row r="312" ht="14.2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7"/>
      <c r="AR312" s="1"/>
      <c r="AS312" s="1"/>
      <c r="AT312" s="1"/>
    </row>
    <row r="313" ht="14.2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7"/>
      <c r="AR313" s="1"/>
      <c r="AS313" s="1"/>
      <c r="AT313" s="1"/>
    </row>
    <row r="314" ht="14.2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7"/>
      <c r="AR314" s="1"/>
      <c r="AS314" s="1"/>
      <c r="AT314" s="1"/>
    </row>
    <row r="315" ht="14.2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7"/>
      <c r="AR315" s="1"/>
      <c r="AS315" s="1"/>
      <c r="AT315" s="1"/>
    </row>
    <row r="316" ht="14.2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7"/>
      <c r="AR316" s="1"/>
      <c r="AS316" s="1"/>
      <c r="AT316" s="1"/>
    </row>
    <row r="317" ht="14.2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7"/>
      <c r="AR317" s="1"/>
      <c r="AS317" s="1"/>
      <c r="AT317" s="1"/>
    </row>
    <row r="318" ht="14.2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7"/>
      <c r="AR318" s="1"/>
      <c r="AS318" s="1"/>
      <c r="AT318" s="1"/>
    </row>
    <row r="319" ht="14.2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7"/>
      <c r="AR319" s="1"/>
      <c r="AS319" s="1"/>
      <c r="AT319" s="1"/>
    </row>
    <row r="320" ht="14.2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7"/>
      <c r="AR320" s="1"/>
      <c r="AS320" s="1"/>
      <c r="AT320" s="1"/>
    </row>
    <row r="321" ht="14.2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7"/>
      <c r="AR321" s="1"/>
      <c r="AS321" s="1"/>
      <c r="AT321" s="1"/>
    </row>
    <row r="322" ht="14.2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7"/>
      <c r="AR322" s="1"/>
      <c r="AS322" s="1"/>
      <c r="AT322" s="1"/>
    </row>
    <row r="323" ht="14.2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7"/>
      <c r="AR323" s="1"/>
      <c r="AS323" s="1"/>
      <c r="AT323" s="1"/>
    </row>
    <row r="324" ht="14.2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7"/>
      <c r="AR324" s="1"/>
      <c r="AS324" s="1"/>
      <c r="AT324" s="1"/>
    </row>
    <row r="325" ht="14.2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7"/>
      <c r="AR325" s="1"/>
      <c r="AS325" s="1"/>
      <c r="AT325" s="1"/>
    </row>
    <row r="326" ht="14.2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7"/>
      <c r="AR326" s="1"/>
      <c r="AS326" s="1"/>
      <c r="AT326" s="1"/>
    </row>
    <row r="327" ht="14.2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7"/>
      <c r="AR327" s="1"/>
      <c r="AS327" s="1"/>
      <c r="AT327" s="1"/>
    </row>
    <row r="328" ht="14.2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7"/>
      <c r="AR328" s="1"/>
      <c r="AS328" s="1"/>
      <c r="AT328" s="1"/>
    </row>
    <row r="329" ht="14.2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7"/>
      <c r="AR329" s="1"/>
      <c r="AS329" s="1"/>
      <c r="AT329" s="1"/>
    </row>
    <row r="330" ht="14.2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7"/>
      <c r="AR330" s="1"/>
      <c r="AS330" s="1"/>
      <c r="AT330" s="1"/>
    </row>
    <row r="331" ht="14.2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7"/>
      <c r="AR331" s="1"/>
      <c r="AS331" s="1"/>
      <c r="AT331" s="1"/>
    </row>
    <row r="332" ht="14.2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7"/>
      <c r="AR332" s="1"/>
      <c r="AS332" s="1"/>
      <c r="AT332" s="1"/>
    </row>
    <row r="333" ht="14.2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7"/>
      <c r="AR333" s="1"/>
      <c r="AS333" s="1"/>
      <c r="AT333" s="1"/>
    </row>
    <row r="334" ht="14.2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7"/>
      <c r="AR334" s="1"/>
      <c r="AS334" s="1"/>
      <c r="AT334" s="1"/>
    </row>
    <row r="335" ht="14.2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7"/>
      <c r="AR335" s="1"/>
      <c r="AS335" s="1"/>
      <c r="AT335" s="1"/>
    </row>
    <row r="336" ht="14.2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7"/>
      <c r="AR336" s="1"/>
      <c r="AS336" s="1"/>
      <c r="AT336" s="1"/>
    </row>
    <row r="337" ht="14.2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7"/>
      <c r="AR337" s="1"/>
      <c r="AS337" s="1"/>
      <c r="AT337" s="1"/>
    </row>
    <row r="338" ht="14.2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7"/>
      <c r="AR338" s="1"/>
      <c r="AS338" s="1"/>
      <c r="AT338" s="1"/>
    </row>
    <row r="339" ht="14.2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7"/>
      <c r="AR339" s="1"/>
      <c r="AS339" s="1"/>
      <c r="AT339" s="1"/>
    </row>
    <row r="340" ht="14.2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7"/>
      <c r="AR340" s="1"/>
      <c r="AS340" s="1"/>
      <c r="AT340" s="1"/>
    </row>
    <row r="341" ht="14.2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7"/>
      <c r="AR341" s="1"/>
      <c r="AS341" s="1"/>
      <c r="AT341" s="1"/>
    </row>
    <row r="342" ht="14.2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7"/>
      <c r="AR342" s="1"/>
      <c r="AS342" s="1"/>
      <c r="AT342" s="1"/>
    </row>
    <row r="343" ht="14.2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7"/>
      <c r="AR343" s="1"/>
      <c r="AS343" s="1"/>
      <c r="AT343" s="1"/>
    </row>
    <row r="344" ht="14.2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7"/>
      <c r="AR344" s="1"/>
      <c r="AS344" s="1"/>
      <c r="AT344" s="1"/>
    </row>
    <row r="345" ht="14.2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7"/>
      <c r="AR345" s="1"/>
      <c r="AS345" s="1"/>
      <c r="AT345" s="1"/>
    </row>
    <row r="346" ht="14.2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7"/>
      <c r="AR346" s="1"/>
      <c r="AS346" s="1"/>
      <c r="AT346" s="1"/>
    </row>
    <row r="347" ht="14.2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7"/>
      <c r="AR347" s="1"/>
      <c r="AS347" s="1"/>
      <c r="AT347" s="1"/>
    </row>
    <row r="348" ht="14.2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7"/>
      <c r="AR348" s="1"/>
      <c r="AS348" s="1"/>
      <c r="AT348" s="1"/>
    </row>
    <row r="349" ht="14.2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7"/>
      <c r="AR349" s="1"/>
      <c r="AS349" s="1"/>
      <c r="AT349" s="1"/>
    </row>
    <row r="350" ht="14.25" customHeight="1">
      <c r="A350" s="1"/>
      <c r="B350" s="1"/>
      <c r="C350" s="1"/>
      <c r="D350" s="1"/>
      <c r="E350" s="1"/>
      <c r="F350" s="1"/>
      <c r="G350" s="1"/>
      <c r="H350" s="1"/>
      <c r="I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7"/>
      <c r="AR350" s="1"/>
      <c r="AS350" s="1"/>
      <c r="AT350" s="1"/>
    </row>
    <row r="351" ht="14.25" customHeight="1">
      <c r="A351" s="1"/>
      <c r="B351" s="1"/>
      <c r="C351" s="1"/>
      <c r="D351" s="1"/>
      <c r="E351" s="1"/>
      <c r="F351" s="1"/>
      <c r="G351" s="1"/>
      <c r="H351" s="1"/>
      <c r="I351" s="1"/>
      <c r="L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7"/>
      <c r="AR351" s="1"/>
      <c r="AS351" s="1"/>
      <c r="AT351" s="1"/>
    </row>
    <row r="352" ht="14.25" customHeight="1">
      <c r="A352" s="1"/>
      <c r="B352" s="1"/>
      <c r="C352" s="1"/>
      <c r="D352" s="1"/>
      <c r="E352" s="1"/>
      <c r="F352" s="1"/>
      <c r="G352" s="1"/>
      <c r="H352" s="1"/>
      <c r="I352" s="1"/>
      <c r="L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7"/>
      <c r="AR352" s="1"/>
      <c r="AS352" s="1"/>
      <c r="AT352" s="1"/>
    </row>
    <row r="353" ht="14.25" customHeight="1">
      <c r="A353" s="1"/>
      <c r="B353" s="1"/>
      <c r="C353" s="1"/>
      <c r="D353" s="1"/>
      <c r="E353" s="1"/>
      <c r="F353" s="1"/>
      <c r="G353" s="1"/>
      <c r="H353" s="1"/>
      <c r="I353" s="1"/>
      <c r="L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7"/>
      <c r="AR353" s="1"/>
      <c r="AS353" s="1"/>
      <c r="AT353" s="1"/>
    </row>
    <row r="354" ht="14.25" customHeight="1">
      <c r="A354" s="1"/>
      <c r="B354" s="1"/>
      <c r="C354" s="1"/>
      <c r="D354" s="1"/>
      <c r="E354" s="1"/>
      <c r="F354" s="1"/>
      <c r="G354" s="1"/>
      <c r="H354" s="1"/>
      <c r="I354" s="1"/>
      <c r="L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7"/>
      <c r="AR354" s="1"/>
      <c r="AS354" s="1"/>
      <c r="AT354" s="1"/>
    </row>
    <row r="355" ht="14.25" customHeight="1">
      <c r="A355" s="1"/>
      <c r="L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7"/>
      <c r="AR355" s="1"/>
      <c r="AS355" s="1"/>
      <c r="AT355" s="1"/>
    </row>
    <row r="356" ht="14.25" customHeight="1">
      <c r="A356" s="1"/>
      <c r="L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7"/>
      <c r="AR356" s="1"/>
      <c r="AS356" s="1"/>
      <c r="AT356" s="1"/>
    </row>
    <row r="357" ht="14.25" customHeight="1">
      <c r="A357" s="1"/>
      <c r="L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7"/>
      <c r="AR357" s="1"/>
      <c r="AS357" s="1"/>
      <c r="AT357" s="1"/>
    </row>
    <row r="358" ht="14.25" customHeight="1">
      <c r="A358" s="1"/>
      <c r="L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7"/>
      <c r="AR358" s="1"/>
      <c r="AS358" s="1"/>
      <c r="AT358" s="1"/>
    </row>
    <row r="359" ht="14.25" customHeight="1">
      <c r="A359" s="1"/>
      <c r="L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7"/>
      <c r="AR359" s="1"/>
      <c r="AS359" s="1"/>
      <c r="AT359" s="1"/>
    </row>
    <row r="360" ht="14.25" customHeight="1">
      <c r="A360" s="1"/>
      <c r="L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7"/>
      <c r="AR360" s="1"/>
      <c r="AS360" s="1"/>
      <c r="AT360" s="1"/>
    </row>
    <row r="361" ht="14.25" customHeight="1">
      <c r="A361" s="1"/>
      <c r="L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7"/>
      <c r="AR361" s="1"/>
      <c r="AS361" s="1"/>
      <c r="AT361" s="1"/>
    </row>
    <row r="362" ht="14.25" customHeight="1">
      <c r="A362" s="1"/>
      <c r="L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7"/>
      <c r="AR362" s="1"/>
      <c r="AS362" s="1"/>
      <c r="AT362" s="1"/>
    </row>
    <row r="363" ht="14.25" customHeight="1">
      <c r="A363" s="1"/>
      <c r="L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7"/>
      <c r="AR363" s="1"/>
      <c r="AS363" s="1"/>
      <c r="AT363" s="1"/>
    </row>
    <row r="364" ht="14.25" customHeight="1">
      <c r="A364" s="1"/>
      <c r="L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7"/>
      <c r="AR364" s="1"/>
      <c r="AS364" s="1"/>
      <c r="AT364" s="1"/>
    </row>
    <row r="365" ht="14.25" customHeight="1">
      <c r="A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7"/>
      <c r="AR365" s="1"/>
      <c r="AS365" s="1"/>
      <c r="AT365" s="1"/>
    </row>
    <row r="366" ht="14.25" customHeight="1">
      <c r="A366" s="1"/>
      <c r="W366" s="1"/>
      <c r="X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7"/>
      <c r="AR366" s="1"/>
      <c r="AS366" s="1"/>
      <c r="AT366" s="1"/>
    </row>
    <row r="367" ht="14.25" customHeight="1">
      <c r="A367" s="1"/>
      <c r="W367" s="1"/>
      <c r="X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7"/>
      <c r="AR367" s="1"/>
      <c r="AS367" s="1"/>
      <c r="AT367" s="1"/>
    </row>
    <row r="368" ht="14.25" customHeight="1">
      <c r="A368" s="1"/>
      <c r="W368" s="1"/>
      <c r="X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7"/>
      <c r="AR368" s="1"/>
      <c r="AS368" s="1"/>
      <c r="AT368" s="1"/>
    </row>
    <row r="369" ht="14.25" customHeight="1">
      <c r="A369" s="1"/>
      <c r="W369" s="1"/>
      <c r="X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7"/>
      <c r="AR369" s="1"/>
      <c r="AS369" s="1"/>
      <c r="AT369" s="1"/>
    </row>
    <row r="370" ht="15.75" customHeight="1">
      <c r="W370" s="1"/>
      <c r="X370" s="1"/>
      <c r="AQ370" s="7"/>
    </row>
    <row r="371" ht="15.75" customHeight="1">
      <c r="X371" s="1"/>
      <c r="AQ371" s="7"/>
    </row>
    <row r="372" ht="15.75" customHeight="1">
      <c r="AQ372" s="7"/>
    </row>
    <row r="373" ht="15.75" customHeight="1">
      <c r="AQ373" s="7"/>
    </row>
    <row r="374" ht="15.75" customHeight="1">
      <c r="AQ374" s="7"/>
    </row>
    <row r="375" ht="15.75" customHeight="1">
      <c r="AQ375" s="7"/>
    </row>
    <row r="376" ht="15.75" customHeight="1">
      <c r="AQ376" s="7"/>
    </row>
    <row r="377" ht="15.75" customHeight="1">
      <c r="AQ377" s="7"/>
    </row>
    <row r="378" ht="15.75" customHeight="1">
      <c r="AQ378" s="7"/>
    </row>
    <row r="379" ht="15.75" customHeight="1">
      <c r="AQ379" s="7"/>
    </row>
    <row r="380" ht="15.75" customHeight="1">
      <c r="AQ380" s="7"/>
    </row>
    <row r="381" ht="15.75" customHeight="1">
      <c r="AQ381" s="7"/>
    </row>
    <row r="382" ht="15.75" customHeight="1">
      <c r="AQ382" s="7"/>
    </row>
    <row r="383" ht="15.75" customHeight="1">
      <c r="AQ383" s="7"/>
    </row>
    <row r="384" ht="15.75" customHeight="1">
      <c r="AQ384" s="7"/>
    </row>
    <row r="385" ht="15.75" customHeight="1">
      <c r="AQ385" s="7"/>
    </row>
    <row r="386" ht="15.75" customHeight="1">
      <c r="AQ386" s="7"/>
    </row>
    <row r="387" ht="15.75" customHeight="1">
      <c r="AQ387" s="7"/>
    </row>
    <row r="388" ht="15.75" customHeight="1">
      <c r="AQ388" s="7"/>
    </row>
    <row r="389" ht="15.75" customHeight="1">
      <c r="AQ389" s="7"/>
    </row>
    <row r="390" ht="15.75" customHeight="1">
      <c r="AQ390" s="7"/>
    </row>
    <row r="391" ht="15.75" customHeight="1">
      <c r="AQ391" s="7"/>
    </row>
    <row r="392" ht="15.75" customHeight="1">
      <c r="AQ392" s="7"/>
    </row>
    <row r="393" ht="15.75" customHeight="1">
      <c r="AQ393" s="7"/>
    </row>
    <row r="394" ht="15.75" customHeight="1">
      <c r="AQ394" s="7"/>
    </row>
    <row r="395" ht="15.75" customHeight="1">
      <c r="AQ395" s="7"/>
    </row>
    <row r="396" ht="15.75" customHeight="1">
      <c r="AQ396" s="7"/>
    </row>
    <row r="397" ht="15.75" customHeight="1">
      <c r="AQ397" s="7"/>
    </row>
    <row r="398" ht="15.75" customHeight="1">
      <c r="AQ398" s="7"/>
    </row>
    <row r="399" ht="15.75" customHeight="1">
      <c r="AQ399" s="7"/>
    </row>
    <row r="400" ht="15.75" customHeight="1">
      <c r="AQ400" s="7"/>
    </row>
    <row r="401" ht="15.75" customHeight="1">
      <c r="AQ401" s="7"/>
    </row>
    <row r="402" ht="15.75" customHeight="1">
      <c r="AQ402" s="7"/>
    </row>
    <row r="403" ht="15.75" customHeight="1">
      <c r="AQ403" s="7"/>
    </row>
    <row r="404" ht="15.75" customHeight="1">
      <c r="AQ404" s="7"/>
    </row>
    <row r="405" ht="15.75" customHeight="1">
      <c r="AQ405" s="7"/>
    </row>
    <row r="406" ht="15.75" customHeight="1">
      <c r="AQ406" s="7"/>
    </row>
    <row r="407" ht="15.75" customHeight="1">
      <c r="AQ407" s="7"/>
    </row>
    <row r="408" ht="15.75" customHeight="1">
      <c r="AQ408" s="7"/>
    </row>
    <row r="409" ht="15.75" customHeight="1">
      <c r="AQ409" s="7"/>
    </row>
    <row r="410" ht="15.75" customHeight="1">
      <c r="AQ410" s="7"/>
    </row>
    <row r="411" ht="15.75" customHeight="1">
      <c r="AQ411" s="7"/>
    </row>
    <row r="412" ht="15.75" customHeight="1">
      <c r="AQ412" s="7"/>
    </row>
    <row r="413" ht="15.75" customHeight="1">
      <c r="AQ413" s="7"/>
    </row>
    <row r="414" ht="15.75" customHeight="1">
      <c r="AQ414" s="7"/>
    </row>
    <row r="415" ht="15.75" customHeight="1">
      <c r="AQ415" s="7"/>
    </row>
    <row r="416" ht="15.75" customHeight="1">
      <c r="AQ416" s="7"/>
    </row>
    <row r="417" ht="15.75" customHeight="1">
      <c r="AQ417" s="7"/>
    </row>
    <row r="418" ht="15.75" customHeight="1">
      <c r="AQ418" s="7"/>
    </row>
    <row r="419" ht="15.75" customHeight="1">
      <c r="AQ419" s="7"/>
    </row>
    <row r="420" ht="15.75" customHeight="1">
      <c r="AQ420" s="7"/>
    </row>
    <row r="421" ht="15.75" customHeight="1">
      <c r="AQ421" s="7"/>
    </row>
    <row r="422" ht="15.75" customHeight="1">
      <c r="AQ422" s="7"/>
    </row>
    <row r="423" ht="15.75" customHeight="1">
      <c r="AQ423" s="7"/>
    </row>
    <row r="424" ht="15.75" customHeight="1">
      <c r="AQ424" s="7"/>
    </row>
    <row r="425" ht="15.75" customHeight="1">
      <c r="AQ425" s="7"/>
    </row>
    <row r="426" ht="15.75" customHeight="1">
      <c r="AQ426" s="7"/>
    </row>
    <row r="427" ht="15.75" customHeight="1">
      <c r="AQ427" s="7"/>
    </row>
    <row r="428" ht="15.75" customHeight="1">
      <c r="AQ428" s="7"/>
    </row>
    <row r="429" ht="15.75" customHeight="1">
      <c r="AQ429" s="7"/>
    </row>
    <row r="430" ht="15.75" customHeight="1">
      <c r="AQ430" s="7"/>
    </row>
    <row r="431" ht="15.75" customHeight="1">
      <c r="AQ431" s="7"/>
    </row>
    <row r="432" ht="15.75" customHeight="1">
      <c r="AQ432" s="7"/>
    </row>
    <row r="433" ht="15.75" customHeight="1">
      <c r="AQ433" s="7"/>
    </row>
    <row r="434" ht="15.75" customHeight="1">
      <c r="AQ434" s="7"/>
    </row>
    <row r="435" ht="15.75" customHeight="1">
      <c r="AQ435" s="7"/>
    </row>
    <row r="436" ht="15.75" customHeight="1">
      <c r="AQ436" s="7"/>
    </row>
    <row r="437" ht="15.75" customHeight="1">
      <c r="AQ437" s="7"/>
    </row>
    <row r="438" ht="15.75" customHeight="1">
      <c r="AQ438" s="7"/>
    </row>
    <row r="439" ht="15.75" customHeight="1">
      <c r="AQ439" s="7"/>
    </row>
    <row r="440" ht="15.75" customHeight="1">
      <c r="AQ440" s="7"/>
    </row>
    <row r="441" ht="15.75" customHeight="1">
      <c r="AQ441" s="7"/>
    </row>
    <row r="442" ht="15.75" customHeight="1">
      <c r="AQ442" s="7"/>
    </row>
    <row r="443" ht="15.75" customHeight="1">
      <c r="AQ443" s="7"/>
    </row>
    <row r="444" ht="15.75" customHeight="1">
      <c r="AQ444" s="7"/>
    </row>
    <row r="445" ht="15.75" customHeight="1">
      <c r="AQ445" s="7"/>
    </row>
    <row r="446" ht="15.75" customHeight="1">
      <c r="AQ446" s="7"/>
    </row>
    <row r="447" ht="15.75" customHeight="1">
      <c r="AQ447" s="7"/>
    </row>
    <row r="448" ht="15.75" customHeight="1">
      <c r="AQ448" s="7"/>
    </row>
    <row r="449" ht="15.75" customHeight="1">
      <c r="AQ449" s="7"/>
    </row>
    <row r="450" ht="15.75" customHeight="1">
      <c r="AQ450" s="7"/>
    </row>
    <row r="451" ht="15.75" customHeight="1">
      <c r="AQ451" s="7"/>
    </row>
    <row r="452" ht="15.75" customHeight="1">
      <c r="AQ452" s="7"/>
    </row>
    <row r="453" ht="15.75" customHeight="1">
      <c r="AQ453" s="7"/>
    </row>
    <row r="454" ht="15.75" customHeight="1">
      <c r="AQ454" s="7"/>
    </row>
    <row r="455" ht="15.75" customHeight="1">
      <c r="AQ455" s="7"/>
    </row>
    <row r="456" ht="15.75" customHeight="1">
      <c r="AQ456" s="7"/>
    </row>
    <row r="457" ht="15.75" customHeight="1">
      <c r="AQ457" s="7"/>
    </row>
    <row r="458" ht="15.75" customHeight="1">
      <c r="AQ458" s="7"/>
    </row>
    <row r="459" ht="15.75" customHeight="1">
      <c r="AQ459" s="7"/>
    </row>
    <row r="460" ht="15.75" customHeight="1">
      <c r="AQ460" s="7"/>
    </row>
    <row r="461" ht="15.75" customHeight="1">
      <c r="AQ461" s="7"/>
    </row>
    <row r="462" ht="15.75" customHeight="1">
      <c r="AQ462" s="7"/>
    </row>
    <row r="463" ht="15.75" customHeight="1">
      <c r="AQ463" s="7"/>
    </row>
    <row r="464" ht="15.75" customHeight="1">
      <c r="AQ464" s="7"/>
    </row>
    <row r="465" ht="15.75" customHeight="1">
      <c r="AQ465" s="7"/>
    </row>
    <row r="466" ht="15.75" customHeight="1">
      <c r="AQ466" s="7"/>
    </row>
    <row r="467" ht="15.75" customHeight="1">
      <c r="AQ467" s="7"/>
    </row>
    <row r="468" ht="15.75" customHeight="1">
      <c r="AQ468" s="7"/>
    </row>
    <row r="469" ht="15.75" customHeight="1">
      <c r="AQ469" s="7"/>
    </row>
    <row r="470" ht="15.75" customHeight="1">
      <c r="AQ470" s="7"/>
    </row>
    <row r="471" ht="15.75" customHeight="1">
      <c r="AQ471" s="7"/>
    </row>
    <row r="472" ht="15.75" customHeight="1">
      <c r="AQ472" s="7"/>
    </row>
    <row r="473" ht="15.75" customHeight="1">
      <c r="AQ473" s="7"/>
    </row>
    <row r="474" ht="15.75" customHeight="1">
      <c r="AQ474" s="7"/>
    </row>
    <row r="475" ht="15.75" customHeight="1">
      <c r="AQ475" s="7"/>
    </row>
    <row r="476" ht="15.75" customHeight="1">
      <c r="AQ476" s="7"/>
    </row>
    <row r="477" ht="15.75" customHeight="1">
      <c r="AQ477" s="7"/>
    </row>
    <row r="478" ht="15.75" customHeight="1">
      <c r="AQ478" s="7"/>
    </row>
    <row r="479" ht="15.75" customHeight="1">
      <c r="AQ479" s="7"/>
    </row>
    <row r="480" ht="15.75" customHeight="1">
      <c r="AQ480" s="7"/>
    </row>
    <row r="481" ht="15.75" customHeight="1">
      <c r="AQ481" s="7"/>
    </row>
    <row r="482" ht="15.75" customHeight="1">
      <c r="AQ482" s="7"/>
    </row>
    <row r="483" ht="15.75" customHeight="1">
      <c r="AQ483" s="7"/>
    </row>
    <row r="484" ht="15.75" customHeight="1">
      <c r="AQ484" s="7"/>
    </row>
    <row r="485" ht="15.75" customHeight="1">
      <c r="AQ485" s="7"/>
    </row>
    <row r="486" ht="15.75" customHeight="1">
      <c r="AQ486" s="7"/>
    </row>
    <row r="487" ht="15.75" customHeight="1">
      <c r="AQ487" s="7"/>
    </row>
    <row r="488" ht="15.75" customHeight="1">
      <c r="AQ488" s="7"/>
    </row>
    <row r="489" ht="15.75" customHeight="1">
      <c r="AQ489" s="7"/>
    </row>
    <row r="490" ht="15.75" customHeight="1">
      <c r="AQ490" s="7"/>
    </row>
    <row r="491" ht="15.75" customHeight="1">
      <c r="AQ491" s="7"/>
    </row>
    <row r="492" ht="15.75" customHeight="1">
      <c r="AQ492" s="7"/>
    </row>
    <row r="493" ht="15.75" customHeight="1">
      <c r="AQ493" s="7"/>
    </row>
    <row r="494" ht="15.75" customHeight="1">
      <c r="AQ494" s="7"/>
    </row>
    <row r="495" ht="15.75" customHeight="1">
      <c r="AQ495" s="7"/>
    </row>
    <row r="496" ht="15.75" customHeight="1">
      <c r="AQ496" s="7"/>
    </row>
    <row r="497" ht="15.75" customHeight="1">
      <c r="AQ497" s="7"/>
    </row>
    <row r="498" ht="15.75" customHeight="1">
      <c r="AQ498" s="7"/>
    </row>
    <row r="499" ht="15.75" customHeight="1">
      <c r="AQ499" s="7"/>
    </row>
    <row r="500" ht="15.75" customHeight="1">
      <c r="AQ500" s="7"/>
    </row>
    <row r="501" ht="15.75" customHeight="1">
      <c r="AQ501" s="7"/>
    </row>
    <row r="502" ht="15.75" customHeight="1">
      <c r="AQ502" s="7"/>
    </row>
    <row r="503" ht="15.75" customHeight="1">
      <c r="AQ503" s="7"/>
    </row>
    <row r="504" ht="15.75" customHeight="1">
      <c r="AQ504" s="7"/>
    </row>
    <row r="505" ht="15.75" customHeight="1">
      <c r="AQ505" s="7"/>
    </row>
    <row r="506" ht="15.75" customHeight="1">
      <c r="AQ506" s="7"/>
    </row>
    <row r="507" ht="15.75" customHeight="1">
      <c r="AQ507" s="7"/>
    </row>
    <row r="508" ht="15.75" customHeight="1">
      <c r="AQ508" s="7"/>
    </row>
    <row r="509" ht="15.75" customHeight="1">
      <c r="AQ509" s="7"/>
    </row>
    <row r="510" ht="15.75" customHeight="1">
      <c r="AQ510" s="7"/>
    </row>
    <row r="511" ht="15.75" customHeight="1">
      <c r="AQ511" s="7"/>
    </row>
    <row r="512" ht="15.75" customHeight="1">
      <c r="AQ512" s="7"/>
    </row>
    <row r="513" ht="15.75" customHeight="1">
      <c r="AQ513" s="7"/>
    </row>
    <row r="514" ht="15.75" customHeight="1">
      <c r="AQ514" s="7"/>
    </row>
    <row r="515" ht="15.75" customHeight="1">
      <c r="AQ515" s="7"/>
    </row>
    <row r="516" ht="15.75" customHeight="1">
      <c r="AQ516" s="7"/>
    </row>
    <row r="517" ht="15.75" customHeight="1">
      <c r="AQ517" s="7"/>
    </row>
    <row r="518" ht="15.75" customHeight="1">
      <c r="AQ518" s="7"/>
    </row>
    <row r="519" ht="15.75" customHeight="1">
      <c r="AQ519" s="7"/>
    </row>
    <row r="520" ht="15.75" customHeight="1">
      <c r="AQ520" s="7"/>
    </row>
    <row r="521" ht="15.75" customHeight="1">
      <c r="AQ521" s="7"/>
    </row>
    <row r="522" ht="15.75" customHeight="1">
      <c r="AQ522" s="7"/>
    </row>
    <row r="523" ht="15.75" customHeight="1">
      <c r="AQ523" s="7"/>
    </row>
    <row r="524" ht="15.75" customHeight="1">
      <c r="AQ524" s="7"/>
    </row>
    <row r="525" ht="15.75" customHeight="1">
      <c r="AQ525" s="7"/>
    </row>
    <row r="526" ht="15.75" customHeight="1">
      <c r="AQ526" s="7"/>
    </row>
    <row r="527" ht="15.75" customHeight="1">
      <c r="AQ527" s="7"/>
    </row>
    <row r="528" ht="15.75" customHeight="1">
      <c r="AQ528" s="7"/>
    </row>
    <row r="529" ht="15.75" customHeight="1">
      <c r="AQ529" s="7"/>
    </row>
    <row r="530" ht="15.75" customHeight="1">
      <c r="AQ530" s="7"/>
    </row>
    <row r="531" ht="15.75" customHeight="1">
      <c r="AQ531" s="7"/>
    </row>
    <row r="532" ht="15.75" customHeight="1">
      <c r="AQ532" s="7"/>
    </row>
    <row r="533" ht="15.75" customHeight="1">
      <c r="AQ533" s="7"/>
    </row>
    <row r="534" ht="15.75" customHeight="1">
      <c r="AQ534" s="7"/>
    </row>
    <row r="535" ht="15.75" customHeight="1">
      <c r="AQ535" s="7"/>
    </row>
    <row r="536" ht="15.75" customHeight="1">
      <c r="AQ536" s="7"/>
    </row>
    <row r="537" ht="15.75" customHeight="1">
      <c r="AQ537" s="7"/>
    </row>
    <row r="538" ht="15.75" customHeight="1">
      <c r="AQ538" s="7"/>
    </row>
    <row r="539" ht="15.75" customHeight="1">
      <c r="AQ539" s="7"/>
    </row>
    <row r="540" ht="15.75" customHeight="1">
      <c r="AQ540" s="7"/>
    </row>
    <row r="541" ht="15.75" customHeight="1">
      <c r="AQ541" s="7"/>
    </row>
    <row r="542" ht="15.75" customHeight="1">
      <c r="AQ542" s="7"/>
    </row>
    <row r="543" ht="15.75" customHeight="1">
      <c r="AQ543" s="7"/>
    </row>
    <row r="544" ht="15.75" customHeight="1">
      <c r="AQ544" s="7"/>
    </row>
    <row r="545" ht="15.75" customHeight="1">
      <c r="AQ545" s="7"/>
    </row>
    <row r="546" ht="15.75" customHeight="1">
      <c r="AQ546" s="7"/>
    </row>
    <row r="547" ht="15.75" customHeight="1">
      <c r="AQ547" s="7"/>
    </row>
    <row r="548" ht="15.75" customHeight="1">
      <c r="AQ548" s="7"/>
    </row>
    <row r="549" ht="15.75" customHeight="1">
      <c r="AQ549" s="7"/>
    </row>
    <row r="550" ht="15.75" customHeight="1">
      <c r="AQ550" s="7"/>
    </row>
    <row r="551" ht="15.75" customHeight="1">
      <c r="AQ551" s="7"/>
    </row>
    <row r="552" ht="15.75" customHeight="1">
      <c r="AQ552" s="7"/>
    </row>
    <row r="553" ht="15.75" customHeight="1">
      <c r="AQ553" s="7"/>
    </row>
    <row r="554" ht="15.75" customHeight="1">
      <c r="AQ554" s="7"/>
    </row>
    <row r="555" ht="15.75" customHeight="1">
      <c r="AQ555" s="7"/>
    </row>
    <row r="556" ht="15.75" customHeight="1">
      <c r="AQ556" s="7"/>
    </row>
    <row r="557" ht="15.75" customHeight="1">
      <c r="AQ557" s="7"/>
    </row>
    <row r="558" ht="15.75" customHeight="1">
      <c r="AQ558" s="7"/>
    </row>
    <row r="559" ht="15.75" customHeight="1">
      <c r="AQ559" s="7"/>
    </row>
    <row r="560" ht="15.75" customHeight="1">
      <c r="AQ560" s="7"/>
    </row>
    <row r="561" ht="15.75" customHeight="1">
      <c r="AQ561" s="7"/>
    </row>
    <row r="562" ht="15.75" customHeight="1">
      <c r="AQ562" s="7"/>
    </row>
    <row r="563" ht="15.75" customHeight="1">
      <c r="AQ563" s="7"/>
    </row>
    <row r="564" ht="15.75" customHeight="1">
      <c r="AQ564" s="7"/>
    </row>
    <row r="565" ht="15.75" customHeight="1">
      <c r="AQ565" s="7"/>
    </row>
    <row r="566" ht="15.75" customHeight="1">
      <c r="AQ566" s="7"/>
    </row>
    <row r="567" ht="15.75" customHeight="1">
      <c r="AQ567" s="7"/>
    </row>
    <row r="568" ht="15.75" customHeight="1">
      <c r="AQ568" s="7"/>
    </row>
    <row r="569" ht="15.75" customHeight="1">
      <c r="AQ569" s="7"/>
    </row>
    <row r="570" ht="15.75" customHeight="1">
      <c r="AQ570" s="7"/>
    </row>
    <row r="571" ht="15.75" customHeight="1">
      <c r="AQ571" s="7"/>
    </row>
    <row r="572" ht="15.75" customHeight="1">
      <c r="AQ572" s="7"/>
    </row>
    <row r="573" ht="15.75" customHeight="1">
      <c r="AQ573" s="7"/>
    </row>
    <row r="574" ht="15.75" customHeight="1">
      <c r="AQ574" s="7"/>
    </row>
    <row r="575" ht="15.75" customHeight="1">
      <c r="AQ575" s="7"/>
    </row>
    <row r="576" ht="15.75" customHeight="1">
      <c r="AQ576" s="7"/>
    </row>
    <row r="577" ht="15.75" customHeight="1">
      <c r="AQ577" s="7"/>
    </row>
    <row r="578" ht="15.75" customHeight="1">
      <c r="AQ578" s="7"/>
    </row>
    <row r="579" ht="15.75" customHeight="1">
      <c r="AQ579" s="7"/>
    </row>
    <row r="580" ht="15.75" customHeight="1">
      <c r="AQ580" s="7"/>
    </row>
    <row r="581" ht="15.75" customHeight="1">
      <c r="AQ581" s="7"/>
    </row>
    <row r="582" ht="15.75" customHeight="1">
      <c r="AQ582" s="7"/>
    </row>
    <row r="583" ht="15.75" customHeight="1">
      <c r="AQ583" s="7"/>
    </row>
    <row r="584" ht="15.75" customHeight="1">
      <c r="AQ584" s="7"/>
    </row>
    <row r="585" ht="15.75" customHeight="1">
      <c r="AQ585" s="7"/>
    </row>
    <row r="586" ht="15.75" customHeight="1">
      <c r="AQ586" s="7"/>
    </row>
    <row r="587" ht="15.75" customHeight="1">
      <c r="AQ587" s="7"/>
    </row>
    <row r="588" ht="15.75" customHeight="1">
      <c r="AQ588" s="7"/>
    </row>
    <row r="589" ht="15.75" customHeight="1">
      <c r="AQ589" s="7"/>
    </row>
    <row r="590" ht="15.75" customHeight="1">
      <c r="AQ590" s="7"/>
    </row>
    <row r="591" ht="15.75" customHeight="1">
      <c r="AQ591" s="7"/>
    </row>
    <row r="592" ht="15.75" customHeight="1">
      <c r="AQ592" s="7"/>
    </row>
    <row r="593" ht="15.75" customHeight="1">
      <c r="AQ593" s="7"/>
    </row>
    <row r="594" ht="15.75" customHeight="1">
      <c r="AQ594" s="7"/>
    </row>
    <row r="595" ht="15.75" customHeight="1">
      <c r="AQ595" s="7"/>
    </row>
    <row r="596" ht="15.75" customHeight="1">
      <c r="AQ596" s="7"/>
    </row>
    <row r="597" ht="15.75" customHeight="1">
      <c r="AQ597" s="7"/>
    </row>
    <row r="598" ht="15.75" customHeight="1">
      <c r="AQ598" s="7"/>
    </row>
    <row r="599" ht="15.75" customHeight="1">
      <c r="AQ599" s="7"/>
    </row>
    <row r="600" ht="15.75" customHeight="1">
      <c r="AQ600" s="7"/>
    </row>
    <row r="601" ht="15.75" customHeight="1">
      <c r="AQ601" s="7"/>
    </row>
    <row r="602" ht="15.75" customHeight="1">
      <c r="AQ602" s="7"/>
    </row>
    <row r="603" ht="15.75" customHeight="1">
      <c r="AQ603" s="7"/>
    </row>
    <row r="604" ht="15.75" customHeight="1">
      <c r="AQ604" s="7"/>
    </row>
    <row r="605" ht="15.75" customHeight="1">
      <c r="AQ605" s="7"/>
    </row>
    <row r="606" ht="15.75" customHeight="1">
      <c r="AQ606" s="7"/>
    </row>
    <row r="607" ht="15.75" customHeight="1">
      <c r="AQ607" s="7"/>
    </row>
    <row r="608" ht="15.75" customHeight="1">
      <c r="AQ608" s="7"/>
    </row>
    <row r="609" ht="15.75" customHeight="1">
      <c r="AQ609" s="7"/>
    </row>
    <row r="610" ht="15.75" customHeight="1">
      <c r="AQ610" s="7"/>
    </row>
    <row r="611" ht="15.75" customHeight="1">
      <c r="AQ611" s="7"/>
    </row>
    <row r="612" ht="15.75" customHeight="1">
      <c r="AQ612" s="7"/>
    </row>
    <row r="613" ht="15.75" customHeight="1">
      <c r="AQ613" s="7"/>
    </row>
    <row r="614" ht="15.75" customHeight="1">
      <c r="AQ614" s="7"/>
    </row>
    <row r="615" ht="15.75" customHeight="1">
      <c r="AQ615" s="7"/>
    </row>
    <row r="616" ht="15.75" customHeight="1">
      <c r="AQ616" s="7"/>
    </row>
    <row r="617" ht="15.75" customHeight="1">
      <c r="AQ617" s="7"/>
    </row>
    <row r="618" ht="15.75" customHeight="1">
      <c r="AQ618" s="7"/>
    </row>
    <row r="619" ht="15.75" customHeight="1">
      <c r="AQ619" s="7"/>
    </row>
    <row r="620" ht="15.75" customHeight="1">
      <c r="AQ620" s="7"/>
    </row>
    <row r="621" ht="15.75" customHeight="1">
      <c r="AQ621" s="7"/>
    </row>
    <row r="622" ht="15.75" customHeight="1">
      <c r="AQ622" s="7"/>
    </row>
    <row r="623" ht="15.75" customHeight="1">
      <c r="AQ623" s="7"/>
    </row>
    <row r="624" ht="15.75" customHeight="1">
      <c r="AQ624" s="7"/>
    </row>
    <row r="625" ht="15.75" customHeight="1">
      <c r="AQ625" s="7"/>
    </row>
    <row r="626" ht="15.75" customHeight="1">
      <c r="AQ626" s="7"/>
    </row>
    <row r="627" ht="15.75" customHeight="1">
      <c r="AQ627" s="7"/>
    </row>
    <row r="628" ht="15.75" customHeight="1">
      <c r="AQ628" s="7"/>
    </row>
    <row r="629" ht="15.75" customHeight="1">
      <c r="AQ629" s="7"/>
    </row>
    <row r="630" ht="15.75" customHeight="1">
      <c r="AQ630" s="7"/>
    </row>
    <row r="631" ht="15.75" customHeight="1">
      <c r="AQ631" s="7"/>
    </row>
    <row r="632" ht="15.75" customHeight="1">
      <c r="AQ632" s="7"/>
    </row>
    <row r="633" ht="15.75" customHeight="1">
      <c r="AQ633" s="7"/>
    </row>
    <row r="634" ht="15.75" customHeight="1">
      <c r="AQ634" s="7"/>
    </row>
    <row r="635" ht="15.75" customHeight="1">
      <c r="AQ635" s="7"/>
    </row>
    <row r="636" ht="15.75" customHeight="1">
      <c r="AQ636" s="7"/>
    </row>
    <row r="637" ht="15.75" customHeight="1">
      <c r="AQ637" s="7"/>
    </row>
    <row r="638" ht="15.75" customHeight="1">
      <c r="AQ638" s="7"/>
    </row>
    <row r="639" ht="15.75" customHeight="1">
      <c r="AQ639" s="7"/>
    </row>
    <row r="640" ht="15.75" customHeight="1">
      <c r="AQ640" s="7"/>
    </row>
    <row r="641" ht="15.75" customHeight="1">
      <c r="AQ641" s="7"/>
    </row>
    <row r="642" ht="15.75" customHeight="1">
      <c r="AQ642" s="7"/>
    </row>
    <row r="643" ht="15.75" customHeight="1">
      <c r="AQ643" s="7"/>
    </row>
    <row r="644" ht="15.75" customHeight="1">
      <c r="AQ644" s="7"/>
    </row>
    <row r="645" ht="15.75" customHeight="1">
      <c r="AQ645" s="7"/>
    </row>
    <row r="646" ht="15.75" customHeight="1">
      <c r="AQ646" s="7"/>
    </row>
    <row r="647" ht="15.75" customHeight="1">
      <c r="AQ647" s="7"/>
    </row>
    <row r="648" ht="15.75" customHeight="1">
      <c r="AQ648" s="7"/>
    </row>
    <row r="649" ht="15.75" customHeight="1">
      <c r="AQ649" s="7"/>
    </row>
    <row r="650" ht="15.75" customHeight="1">
      <c r="AQ650" s="7"/>
    </row>
    <row r="651" ht="15.75" customHeight="1">
      <c r="AQ651" s="7"/>
    </row>
    <row r="652" ht="15.75" customHeight="1">
      <c r="AQ652" s="7"/>
    </row>
    <row r="653" ht="15.75" customHeight="1">
      <c r="AQ653" s="7"/>
    </row>
    <row r="654" ht="15.75" customHeight="1">
      <c r="AQ654" s="7"/>
    </row>
    <row r="655" ht="15.75" customHeight="1">
      <c r="AQ655" s="7"/>
    </row>
    <row r="656" ht="15.75" customHeight="1">
      <c r="AQ656" s="7"/>
    </row>
    <row r="657" ht="15.75" customHeight="1">
      <c r="AQ657" s="7"/>
    </row>
    <row r="658" ht="15.75" customHeight="1">
      <c r="AQ658" s="7"/>
    </row>
    <row r="659" ht="15.75" customHeight="1">
      <c r="AQ659" s="7"/>
    </row>
    <row r="660" ht="15.75" customHeight="1">
      <c r="AQ660" s="7"/>
    </row>
    <row r="661" ht="15.75" customHeight="1">
      <c r="AQ661" s="7"/>
    </row>
    <row r="662" ht="15.75" customHeight="1">
      <c r="AQ662" s="7"/>
    </row>
    <row r="663" ht="15.75" customHeight="1">
      <c r="AQ663" s="7"/>
    </row>
    <row r="664" ht="15.75" customHeight="1">
      <c r="AQ664" s="7"/>
    </row>
    <row r="665" ht="15.75" customHeight="1">
      <c r="AQ665" s="7"/>
    </row>
    <row r="666" ht="15.75" customHeight="1">
      <c r="AQ666" s="7"/>
    </row>
    <row r="667" ht="15.75" customHeight="1">
      <c r="AQ667" s="7"/>
    </row>
    <row r="668" ht="15.75" customHeight="1">
      <c r="AQ668" s="7"/>
    </row>
    <row r="669" ht="15.75" customHeight="1">
      <c r="AQ669" s="7"/>
    </row>
    <row r="670" ht="15.75" customHeight="1">
      <c r="AQ670" s="7"/>
    </row>
    <row r="671" ht="15.75" customHeight="1">
      <c r="AQ671" s="7"/>
    </row>
    <row r="672" ht="15.75" customHeight="1">
      <c r="AQ672" s="7"/>
    </row>
    <row r="673" ht="15.75" customHeight="1">
      <c r="AQ673" s="7"/>
    </row>
    <row r="674" ht="15.75" customHeight="1">
      <c r="AQ674" s="7"/>
    </row>
    <row r="675" ht="15.75" customHeight="1">
      <c r="AQ675" s="7"/>
    </row>
    <row r="676" ht="15.75" customHeight="1">
      <c r="AQ676" s="7"/>
    </row>
    <row r="677" ht="15.75" customHeight="1">
      <c r="AQ677" s="7"/>
    </row>
    <row r="678" ht="15.75" customHeight="1">
      <c r="AQ678" s="7"/>
    </row>
    <row r="679" ht="15.75" customHeight="1">
      <c r="AQ679" s="7"/>
    </row>
    <row r="680" ht="15.75" customHeight="1">
      <c r="AQ680" s="7"/>
    </row>
    <row r="681" ht="15.75" customHeight="1">
      <c r="AQ681" s="7"/>
    </row>
    <row r="682" ht="15.75" customHeight="1">
      <c r="AQ682" s="7"/>
    </row>
    <row r="683" ht="15.75" customHeight="1">
      <c r="AQ683" s="7"/>
    </row>
    <row r="684" ht="15.75" customHeight="1">
      <c r="AQ684" s="7"/>
    </row>
    <row r="685" ht="15.75" customHeight="1">
      <c r="AQ685" s="7"/>
    </row>
    <row r="686" ht="15.75" customHeight="1">
      <c r="AQ686" s="7"/>
    </row>
    <row r="687" ht="15.75" customHeight="1">
      <c r="AQ687" s="7"/>
    </row>
    <row r="688" ht="15.75" customHeight="1">
      <c r="AQ688" s="7"/>
    </row>
    <row r="689" ht="15.75" customHeight="1">
      <c r="AQ689" s="7"/>
    </row>
    <row r="690" ht="15.75" customHeight="1">
      <c r="AQ690" s="7"/>
    </row>
    <row r="691" ht="15.75" customHeight="1">
      <c r="AQ691" s="7"/>
    </row>
    <row r="692" ht="15.75" customHeight="1">
      <c r="AQ692" s="7"/>
    </row>
    <row r="693" ht="15.75" customHeight="1">
      <c r="AQ693" s="7"/>
    </row>
    <row r="694" ht="15.75" customHeight="1">
      <c r="AQ694" s="7"/>
    </row>
    <row r="695" ht="15.75" customHeight="1">
      <c r="AQ695" s="7"/>
    </row>
    <row r="696" ht="15.75" customHeight="1">
      <c r="AQ696" s="7"/>
    </row>
    <row r="697" ht="15.75" customHeight="1">
      <c r="AQ697" s="7"/>
    </row>
    <row r="698" ht="15.75" customHeight="1">
      <c r="AQ698" s="7"/>
    </row>
    <row r="699" ht="15.75" customHeight="1">
      <c r="AQ699" s="7"/>
    </row>
    <row r="700" ht="15.75" customHeight="1">
      <c r="AQ700" s="7"/>
    </row>
    <row r="701" ht="15.75" customHeight="1">
      <c r="AQ701" s="7"/>
    </row>
    <row r="702" ht="15.75" customHeight="1">
      <c r="AQ702" s="7"/>
    </row>
    <row r="703" ht="15.75" customHeight="1">
      <c r="AQ703" s="7"/>
    </row>
    <row r="704" ht="15.75" customHeight="1">
      <c r="AQ704" s="7"/>
    </row>
    <row r="705" ht="15.75" customHeight="1">
      <c r="AQ705" s="7"/>
    </row>
    <row r="706" ht="15.75" customHeight="1">
      <c r="AQ706" s="7"/>
    </row>
    <row r="707" ht="15.75" customHeight="1">
      <c r="AQ707" s="7"/>
    </row>
    <row r="708" ht="15.75" customHeight="1">
      <c r="AQ708" s="7"/>
    </row>
    <row r="709" ht="15.75" customHeight="1">
      <c r="AQ709" s="7"/>
    </row>
    <row r="710" ht="15.75" customHeight="1">
      <c r="AQ710" s="7"/>
    </row>
    <row r="711" ht="15.75" customHeight="1">
      <c r="AQ711" s="7"/>
    </row>
    <row r="712" ht="15.75" customHeight="1">
      <c r="AQ712" s="7"/>
    </row>
    <row r="713" ht="15.75" customHeight="1">
      <c r="AQ713" s="7"/>
    </row>
    <row r="714" ht="15.75" customHeight="1">
      <c r="AQ714" s="7"/>
    </row>
    <row r="715" ht="15.75" customHeight="1">
      <c r="AQ715" s="7"/>
    </row>
    <row r="716" ht="15.75" customHeight="1">
      <c r="AQ716" s="7"/>
    </row>
    <row r="717" ht="15.75" customHeight="1">
      <c r="AQ717" s="7"/>
    </row>
    <row r="718" ht="15.75" customHeight="1">
      <c r="AQ718" s="7"/>
    </row>
    <row r="719" ht="15.75" customHeight="1">
      <c r="AQ719" s="7"/>
    </row>
    <row r="720" ht="15.75" customHeight="1">
      <c r="AQ720" s="7"/>
    </row>
    <row r="721" ht="15.75" customHeight="1">
      <c r="AQ721" s="7"/>
    </row>
    <row r="722" ht="15.75" customHeight="1">
      <c r="AQ722" s="7"/>
    </row>
    <row r="723" ht="15.75" customHeight="1">
      <c r="AQ723" s="7"/>
    </row>
    <row r="724" ht="15.75" customHeight="1">
      <c r="AQ724" s="7"/>
    </row>
    <row r="725" ht="15.75" customHeight="1">
      <c r="AQ725" s="7"/>
    </row>
    <row r="726" ht="15.75" customHeight="1">
      <c r="AQ726" s="7"/>
    </row>
    <row r="727" ht="15.75" customHeight="1">
      <c r="AQ727" s="7"/>
    </row>
    <row r="728" ht="15.75" customHeight="1">
      <c r="AQ728" s="7"/>
    </row>
    <row r="729" ht="15.75" customHeight="1">
      <c r="AQ729" s="7"/>
    </row>
    <row r="730" ht="15.75" customHeight="1">
      <c r="AQ730" s="7"/>
    </row>
    <row r="731" ht="15.75" customHeight="1">
      <c r="AQ731" s="7"/>
    </row>
    <row r="732" ht="15.75" customHeight="1">
      <c r="AQ732" s="7"/>
    </row>
    <row r="733" ht="15.75" customHeight="1">
      <c r="AQ733" s="7"/>
    </row>
    <row r="734" ht="15.75" customHeight="1">
      <c r="AQ734" s="7"/>
    </row>
    <row r="735" ht="15.75" customHeight="1">
      <c r="AQ735" s="7"/>
    </row>
    <row r="736" ht="15.75" customHeight="1">
      <c r="AQ736" s="7"/>
    </row>
    <row r="737" ht="15.75" customHeight="1">
      <c r="AQ737" s="7"/>
    </row>
    <row r="738" ht="15.75" customHeight="1">
      <c r="AQ738" s="7"/>
    </row>
    <row r="739" ht="15.75" customHeight="1">
      <c r="AQ739" s="7"/>
    </row>
    <row r="740" ht="15.75" customHeight="1">
      <c r="AQ740" s="7"/>
    </row>
    <row r="741" ht="15.75" customHeight="1">
      <c r="AQ741" s="7"/>
    </row>
    <row r="742" ht="15.75" customHeight="1">
      <c r="AQ742" s="7"/>
    </row>
    <row r="743" ht="15.75" customHeight="1">
      <c r="AQ743" s="7"/>
    </row>
    <row r="744" ht="15.75" customHeight="1">
      <c r="AQ744" s="7"/>
    </row>
    <row r="745" ht="15.75" customHeight="1">
      <c r="AQ745" s="7"/>
    </row>
    <row r="746" ht="15.75" customHeight="1">
      <c r="AQ746" s="7"/>
    </row>
    <row r="747" ht="15.75" customHeight="1">
      <c r="AQ747" s="7"/>
    </row>
    <row r="748" ht="15.75" customHeight="1">
      <c r="AQ748" s="7"/>
    </row>
    <row r="749" ht="15.75" customHeight="1">
      <c r="AQ749" s="7"/>
    </row>
    <row r="750" ht="15.75" customHeight="1">
      <c r="AQ750" s="7"/>
    </row>
    <row r="751" ht="15.75" customHeight="1">
      <c r="AQ751" s="7"/>
    </row>
    <row r="752" ht="15.75" customHeight="1">
      <c r="AQ752" s="7"/>
    </row>
    <row r="753" ht="15.75" customHeight="1">
      <c r="AQ753" s="7"/>
    </row>
    <row r="754" ht="15.75" customHeight="1">
      <c r="AQ754" s="7"/>
    </row>
    <row r="755" ht="15.75" customHeight="1">
      <c r="AQ755" s="7"/>
    </row>
    <row r="756" ht="15.75" customHeight="1">
      <c r="AQ756" s="7"/>
    </row>
    <row r="757" ht="15.75" customHeight="1">
      <c r="AQ757" s="7"/>
    </row>
    <row r="758" ht="15.75" customHeight="1">
      <c r="AQ758" s="7"/>
    </row>
    <row r="759" ht="15.75" customHeight="1">
      <c r="AQ759" s="7"/>
    </row>
    <row r="760" ht="15.75" customHeight="1">
      <c r="AQ760" s="7"/>
    </row>
    <row r="761" ht="15.75" customHeight="1">
      <c r="AQ761" s="7"/>
    </row>
    <row r="762" ht="15.75" customHeight="1">
      <c r="AQ762" s="7"/>
    </row>
    <row r="763" ht="15.75" customHeight="1">
      <c r="AQ763" s="7"/>
    </row>
    <row r="764" ht="15.75" customHeight="1">
      <c r="AQ764" s="7"/>
    </row>
    <row r="765" ht="15.75" customHeight="1">
      <c r="AQ765" s="7"/>
    </row>
    <row r="766" ht="15.75" customHeight="1">
      <c r="AQ766" s="7"/>
    </row>
    <row r="767" ht="15.75" customHeight="1">
      <c r="AQ767" s="7"/>
    </row>
    <row r="768" ht="15.75" customHeight="1">
      <c r="AQ768" s="7"/>
    </row>
    <row r="769" ht="15.75" customHeight="1">
      <c r="AQ769" s="7"/>
    </row>
    <row r="770" ht="15.75" customHeight="1">
      <c r="AQ770" s="7"/>
    </row>
    <row r="771" ht="15.75" customHeight="1">
      <c r="AQ771" s="7"/>
    </row>
    <row r="772" ht="15.75" customHeight="1">
      <c r="AQ772" s="7"/>
    </row>
    <row r="773" ht="15.75" customHeight="1">
      <c r="AQ773" s="7"/>
    </row>
    <row r="774" ht="15.75" customHeight="1">
      <c r="AQ774" s="7"/>
    </row>
    <row r="775" ht="15.75" customHeight="1">
      <c r="AQ775" s="7"/>
    </row>
    <row r="776" ht="15.75" customHeight="1">
      <c r="AQ776" s="7"/>
    </row>
    <row r="777" ht="15.75" customHeight="1">
      <c r="AQ777" s="7"/>
    </row>
    <row r="778" ht="15.75" customHeight="1">
      <c r="AQ778" s="7"/>
    </row>
    <row r="779" ht="15.75" customHeight="1">
      <c r="AQ779" s="7"/>
    </row>
    <row r="780" ht="15.75" customHeight="1">
      <c r="AQ780" s="7"/>
    </row>
    <row r="781" ht="15.75" customHeight="1">
      <c r="AQ781" s="7"/>
    </row>
    <row r="782" ht="15.75" customHeight="1">
      <c r="AQ782" s="7"/>
    </row>
    <row r="783" ht="15.75" customHeight="1">
      <c r="AQ783" s="7"/>
    </row>
    <row r="784" ht="15.75" customHeight="1">
      <c r="AQ784" s="7"/>
    </row>
    <row r="785" ht="15.75" customHeight="1">
      <c r="AQ785" s="7"/>
    </row>
    <row r="786" ht="15.75" customHeight="1">
      <c r="AQ786" s="7"/>
    </row>
    <row r="787" ht="15.75" customHeight="1">
      <c r="AQ787" s="7"/>
    </row>
    <row r="788" ht="15.75" customHeight="1">
      <c r="AQ788" s="7"/>
    </row>
    <row r="789" ht="15.75" customHeight="1">
      <c r="AQ789" s="7"/>
    </row>
    <row r="790" ht="15.75" customHeight="1">
      <c r="AQ790" s="7"/>
    </row>
    <row r="791" ht="15.75" customHeight="1">
      <c r="AQ791" s="7"/>
    </row>
    <row r="792" ht="15.75" customHeight="1">
      <c r="AQ792" s="7"/>
    </row>
    <row r="793" ht="15.75" customHeight="1">
      <c r="AQ793" s="7"/>
    </row>
    <row r="794" ht="15.75" customHeight="1">
      <c r="AQ794" s="7"/>
    </row>
    <row r="795" ht="15.75" customHeight="1">
      <c r="AQ795" s="7"/>
    </row>
    <row r="796" ht="15.75" customHeight="1">
      <c r="AQ796" s="7"/>
    </row>
    <row r="797" ht="15.75" customHeight="1">
      <c r="AQ797" s="7"/>
    </row>
    <row r="798" ht="15.75" customHeight="1">
      <c r="AQ798" s="7"/>
    </row>
    <row r="799" ht="15.75" customHeight="1">
      <c r="AQ799" s="7"/>
    </row>
    <row r="800" ht="15.75" customHeight="1">
      <c r="AQ800" s="7"/>
    </row>
    <row r="801" ht="15.75" customHeight="1">
      <c r="AQ801" s="7"/>
    </row>
    <row r="802" ht="15.75" customHeight="1">
      <c r="AQ802" s="7"/>
    </row>
    <row r="803" ht="15.75" customHeight="1">
      <c r="AQ803" s="7"/>
    </row>
    <row r="804" ht="15.75" customHeight="1">
      <c r="AQ804" s="7"/>
    </row>
    <row r="805" ht="15.75" customHeight="1">
      <c r="AQ805" s="7"/>
    </row>
    <row r="806" ht="15.75" customHeight="1">
      <c r="AQ806" s="7"/>
    </row>
    <row r="807" ht="15.75" customHeight="1">
      <c r="AQ807" s="7"/>
    </row>
    <row r="808" ht="15.75" customHeight="1">
      <c r="AQ808" s="7"/>
    </row>
    <row r="809" ht="15.75" customHeight="1">
      <c r="AQ809" s="7"/>
    </row>
    <row r="810" ht="15.75" customHeight="1">
      <c r="AQ810" s="7"/>
    </row>
    <row r="811" ht="15.75" customHeight="1">
      <c r="AQ811" s="7"/>
    </row>
    <row r="812" ht="15.75" customHeight="1">
      <c r="AQ812" s="7"/>
    </row>
    <row r="813" ht="15.75" customHeight="1">
      <c r="AQ813" s="7"/>
    </row>
    <row r="814" ht="15.75" customHeight="1">
      <c r="AQ814" s="7"/>
    </row>
    <row r="815" ht="15.75" customHeight="1">
      <c r="AQ815" s="7"/>
    </row>
    <row r="816" ht="15.75" customHeight="1">
      <c r="AQ816" s="7"/>
    </row>
    <row r="817" ht="15.75" customHeight="1">
      <c r="AQ817" s="7"/>
    </row>
    <row r="818" ht="15.75" customHeight="1">
      <c r="AQ818" s="7"/>
    </row>
    <row r="819" ht="15.75" customHeight="1">
      <c r="AQ819" s="7"/>
    </row>
    <row r="820" ht="15.75" customHeight="1">
      <c r="AQ820" s="7"/>
    </row>
    <row r="821" ht="15.75" customHeight="1">
      <c r="AQ821" s="7"/>
    </row>
    <row r="822" ht="15.75" customHeight="1">
      <c r="AQ822" s="7"/>
    </row>
    <row r="823" ht="15.75" customHeight="1">
      <c r="AQ823" s="7"/>
    </row>
    <row r="824" ht="15.75" customHeight="1">
      <c r="AQ824" s="7"/>
    </row>
    <row r="825" ht="15.75" customHeight="1">
      <c r="AQ825" s="7"/>
    </row>
    <row r="826" ht="15.75" customHeight="1">
      <c r="AQ826" s="7"/>
    </row>
    <row r="827" ht="15.75" customHeight="1">
      <c r="AQ827" s="7"/>
    </row>
    <row r="828" ht="15.75" customHeight="1">
      <c r="AQ828" s="7"/>
    </row>
    <row r="829" ht="15.75" customHeight="1">
      <c r="AQ829" s="7"/>
    </row>
    <row r="830" ht="15.75" customHeight="1">
      <c r="AQ830" s="7"/>
    </row>
    <row r="831" ht="15.75" customHeight="1">
      <c r="AQ831" s="7"/>
    </row>
    <row r="832" ht="15.75" customHeight="1">
      <c r="AQ832" s="7"/>
    </row>
    <row r="833" ht="15.75" customHeight="1">
      <c r="AQ833" s="7"/>
    </row>
    <row r="834" ht="15.75" customHeight="1">
      <c r="AQ834" s="7"/>
    </row>
    <row r="835" ht="15.75" customHeight="1">
      <c r="AQ835" s="7"/>
    </row>
    <row r="836" ht="15.75" customHeight="1">
      <c r="AQ836" s="7"/>
    </row>
    <row r="837" ht="15.75" customHeight="1">
      <c r="AQ837" s="7"/>
    </row>
    <row r="838" ht="15.75" customHeight="1">
      <c r="AQ838" s="7"/>
    </row>
    <row r="839" ht="15.75" customHeight="1">
      <c r="AQ839" s="7"/>
    </row>
    <row r="840" ht="15.75" customHeight="1">
      <c r="AQ840" s="7"/>
    </row>
    <row r="841" ht="15.75" customHeight="1">
      <c r="AQ841" s="7"/>
    </row>
    <row r="842" ht="15.75" customHeight="1">
      <c r="AQ842" s="7"/>
    </row>
    <row r="843" ht="15.75" customHeight="1">
      <c r="AQ843" s="7"/>
    </row>
    <row r="844" ht="15.75" customHeight="1">
      <c r="AQ844" s="7"/>
    </row>
    <row r="845" ht="15.75" customHeight="1">
      <c r="AQ845" s="7"/>
    </row>
    <row r="846" ht="15.75" customHeight="1">
      <c r="AQ846" s="7"/>
    </row>
    <row r="847" ht="15.75" customHeight="1">
      <c r="AQ847" s="7"/>
    </row>
    <row r="848" ht="15.75" customHeight="1">
      <c r="AQ848" s="7"/>
    </row>
    <row r="849" ht="15.75" customHeight="1">
      <c r="AQ849" s="7"/>
    </row>
    <row r="850" ht="15.75" customHeight="1">
      <c r="AQ850" s="7"/>
    </row>
    <row r="851" ht="15.75" customHeight="1">
      <c r="AQ851" s="7"/>
    </row>
    <row r="852" ht="15.75" customHeight="1">
      <c r="AQ852" s="7"/>
    </row>
    <row r="853" ht="15.75" customHeight="1">
      <c r="AQ853" s="7"/>
    </row>
    <row r="854" ht="15.75" customHeight="1">
      <c r="AQ854" s="7"/>
    </row>
    <row r="855" ht="15.75" customHeight="1">
      <c r="AQ855" s="7"/>
    </row>
    <row r="856" ht="15.75" customHeight="1">
      <c r="AQ856" s="7"/>
    </row>
    <row r="857" ht="15.75" customHeight="1">
      <c r="AQ857" s="7"/>
    </row>
    <row r="858" ht="15.75" customHeight="1">
      <c r="AQ858" s="7"/>
    </row>
    <row r="859" ht="15.75" customHeight="1">
      <c r="AQ859" s="7"/>
    </row>
    <row r="860" ht="15.75" customHeight="1">
      <c r="AQ860" s="7"/>
    </row>
    <row r="861" ht="15.75" customHeight="1">
      <c r="AQ861" s="7"/>
    </row>
    <row r="862" ht="15.75" customHeight="1">
      <c r="AQ862" s="7"/>
    </row>
    <row r="863" ht="15.75" customHeight="1">
      <c r="AQ863" s="7"/>
    </row>
    <row r="864" ht="15.75" customHeight="1">
      <c r="AQ864" s="7"/>
    </row>
    <row r="865" ht="15.75" customHeight="1">
      <c r="AQ865" s="7"/>
    </row>
    <row r="866" ht="15.75" customHeight="1">
      <c r="AQ866" s="7"/>
    </row>
    <row r="867" ht="15.75" customHeight="1">
      <c r="AQ867" s="7"/>
    </row>
    <row r="868" ht="15.75" customHeight="1">
      <c r="AQ868" s="7"/>
    </row>
    <row r="869" ht="15.75" customHeight="1">
      <c r="AQ869" s="7"/>
    </row>
    <row r="870" ht="15.75" customHeight="1">
      <c r="AQ870" s="7"/>
    </row>
    <row r="871" ht="15.75" customHeight="1">
      <c r="AQ871" s="7"/>
    </row>
    <row r="872" ht="15.75" customHeight="1">
      <c r="AQ872" s="7"/>
    </row>
    <row r="873" ht="15.75" customHeight="1">
      <c r="AQ873" s="7"/>
    </row>
    <row r="874" ht="15.75" customHeight="1">
      <c r="AQ874" s="7"/>
    </row>
    <row r="875" ht="15.75" customHeight="1">
      <c r="AQ875" s="7"/>
    </row>
    <row r="876" ht="15.75" customHeight="1">
      <c r="AQ876" s="7"/>
    </row>
    <row r="877" ht="15.75" customHeight="1">
      <c r="AQ877" s="7"/>
    </row>
    <row r="878" ht="15.75" customHeight="1">
      <c r="AQ878" s="7"/>
    </row>
    <row r="879" ht="15.75" customHeight="1">
      <c r="AQ879" s="7"/>
    </row>
    <row r="880" ht="15.75" customHeight="1">
      <c r="AQ880" s="7"/>
    </row>
    <row r="881" ht="15.75" customHeight="1">
      <c r="AQ881" s="7"/>
    </row>
    <row r="882" ht="15.75" customHeight="1">
      <c r="AQ882" s="7"/>
    </row>
    <row r="883" ht="15.75" customHeight="1">
      <c r="AQ883" s="7"/>
    </row>
    <row r="884" ht="15.75" customHeight="1">
      <c r="AQ884" s="7"/>
    </row>
    <row r="885" ht="15.75" customHeight="1">
      <c r="AQ885" s="7"/>
    </row>
    <row r="886" ht="15.75" customHeight="1">
      <c r="AQ886" s="7"/>
    </row>
    <row r="887" ht="15.75" customHeight="1">
      <c r="AQ887" s="7"/>
    </row>
    <row r="888" ht="15.75" customHeight="1">
      <c r="AQ888" s="7"/>
    </row>
    <row r="889" ht="15.75" customHeight="1">
      <c r="AQ889" s="7"/>
    </row>
    <row r="890" ht="15.75" customHeight="1">
      <c r="AQ890" s="7"/>
    </row>
    <row r="891" ht="15.75" customHeight="1">
      <c r="AQ891" s="7"/>
    </row>
    <row r="892" ht="15.75" customHeight="1">
      <c r="AQ892" s="7"/>
    </row>
    <row r="893" ht="15.75" customHeight="1">
      <c r="AQ893" s="7"/>
    </row>
    <row r="894" ht="15.75" customHeight="1">
      <c r="AQ894" s="7"/>
    </row>
    <row r="895" ht="15.75" customHeight="1">
      <c r="AQ895" s="7"/>
    </row>
    <row r="896" ht="15.75" customHeight="1">
      <c r="AQ896" s="7"/>
    </row>
    <row r="897" ht="15.75" customHeight="1">
      <c r="AQ897" s="7"/>
    </row>
    <row r="898" ht="15.75" customHeight="1">
      <c r="AQ898" s="7"/>
    </row>
    <row r="899" ht="15.75" customHeight="1">
      <c r="AQ899" s="7"/>
    </row>
    <row r="900" ht="15.75" customHeight="1">
      <c r="AQ900" s="7"/>
    </row>
    <row r="901" ht="15.75" customHeight="1">
      <c r="AQ901" s="7"/>
    </row>
    <row r="902" ht="15.75" customHeight="1">
      <c r="AQ902" s="7"/>
    </row>
    <row r="903" ht="15.75" customHeight="1">
      <c r="AQ903" s="7"/>
    </row>
    <row r="904" ht="15.75" customHeight="1">
      <c r="AQ904" s="7"/>
    </row>
    <row r="905" ht="15.75" customHeight="1">
      <c r="AQ905" s="7"/>
    </row>
    <row r="906" ht="15.75" customHeight="1">
      <c r="AQ906" s="7"/>
    </row>
    <row r="907" ht="15.75" customHeight="1">
      <c r="AQ907" s="7"/>
    </row>
    <row r="908" ht="15.75" customHeight="1">
      <c r="AQ908" s="7"/>
    </row>
    <row r="909" ht="15.75" customHeight="1">
      <c r="AQ909" s="7"/>
    </row>
    <row r="910" ht="15.75" customHeight="1">
      <c r="AQ910" s="7"/>
    </row>
    <row r="911" ht="15.75" customHeight="1">
      <c r="AQ911" s="7"/>
    </row>
    <row r="912" ht="15.75" customHeight="1">
      <c r="AQ912" s="7"/>
    </row>
    <row r="913" ht="15.75" customHeight="1">
      <c r="AQ913" s="7"/>
    </row>
    <row r="914" ht="15.75" customHeight="1">
      <c r="AQ914" s="7"/>
    </row>
    <row r="915" ht="15.75" customHeight="1">
      <c r="AQ915" s="7"/>
    </row>
    <row r="916" ht="15.75" customHeight="1">
      <c r="AQ916" s="7"/>
    </row>
    <row r="917" ht="15.75" customHeight="1">
      <c r="AQ917" s="7"/>
    </row>
    <row r="918" ht="15.75" customHeight="1">
      <c r="AQ918" s="7"/>
    </row>
    <row r="919" ht="15.75" customHeight="1">
      <c r="AQ919" s="7"/>
    </row>
    <row r="920" ht="15.75" customHeight="1">
      <c r="AQ920" s="7"/>
    </row>
    <row r="921" ht="15.75" customHeight="1">
      <c r="AQ921" s="7"/>
    </row>
    <row r="922" ht="15.75" customHeight="1">
      <c r="AQ922" s="7"/>
    </row>
    <row r="923" ht="15.75" customHeight="1">
      <c r="AQ923" s="7"/>
    </row>
    <row r="924" ht="15.75" customHeight="1">
      <c r="AQ924" s="7"/>
    </row>
    <row r="925" ht="15.75" customHeight="1">
      <c r="AQ925" s="7"/>
    </row>
    <row r="926" ht="15.75" customHeight="1">
      <c r="AQ926" s="7"/>
    </row>
    <row r="927" ht="15.75" customHeight="1">
      <c r="AQ927" s="7"/>
    </row>
    <row r="928" ht="15.75" customHeight="1">
      <c r="AQ928" s="7"/>
    </row>
    <row r="929" ht="15.75" customHeight="1">
      <c r="AQ929" s="7"/>
    </row>
    <row r="930" ht="15.75" customHeight="1">
      <c r="AQ930" s="7"/>
    </row>
    <row r="931" ht="15.75" customHeight="1">
      <c r="AQ931" s="7"/>
    </row>
    <row r="932" ht="15.75" customHeight="1">
      <c r="AQ932" s="7"/>
    </row>
    <row r="933" ht="15.75" customHeight="1">
      <c r="AQ933" s="7"/>
    </row>
    <row r="934" ht="15.75" customHeight="1">
      <c r="AQ934" s="7"/>
    </row>
    <row r="935" ht="15.75" customHeight="1">
      <c r="AQ935" s="7"/>
    </row>
    <row r="936" ht="15.75" customHeight="1">
      <c r="AQ936" s="7"/>
    </row>
    <row r="937" ht="15.75" customHeight="1">
      <c r="AQ937" s="7"/>
    </row>
    <row r="938" ht="15.75" customHeight="1">
      <c r="AQ938" s="7"/>
    </row>
    <row r="939" ht="15.75" customHeight="1">
      <c r="AQ939" s="7"/>
    </row>
    <row r="940" ht="15.75" customHeight="1">
      <c r="AQ940" s="7"/>
    </row>
    <row r="941" ht="15.75" customHeight="1">
      <c r="AQ941" s="7"/>
    </row>
    <row r="942" ht="15.75" customHeight="1">
      <c r="AQ942" s="7"/>
    </row>
    <row r="943" ht="15.75" customHeight="1">
      <c r="AQ943" s="7"/>
    </row>
    <row r="944" ht="15.75" customHeight="1">
      <c r="AQ944" s="7"/>
    </row>
    <row r="945" ht="15.75" customHeight="1">
      <c r="AQ945" s="7"/>
    </row>
    <row r="946" ht="15.75" customHeight="1">
      <c r="AQ946" s="7"/>
    </row>
    <row r="947" ht="15.75" customHeight="1">
      <c r="AQ947" s="7"/>
    </row>
    <row r="948" ht="15.75" customHeight="1">
      <c r="AQ948" s="7"/>
    </row>
    <row r="949" ht="15.75" customHeight="1">
      <c r="AQ949" s="7"/>
    </row>
    <row r="950" ht="15.75" customHeight="1">
      <c r="AQ950" s="7"/>
    </row>
    <row r="951" ht="15.75" customHeight="1">
      <c r="AQ951" s="7"/>
    </row>
    <row r="952" ht="15.75" customHeight="1">
      <c r="AQ952" s="7"/>
    </row>
    <row r="953" ht="15.75" customHeight="1">
      <c r="AQ953" s="7"/>
    </row>
    <row r="954" ht="15.75" customHeight="1">
      <c r="AQ954" s="7"/>
    </row>
    <row r="955" ht="15.75" customHeight="1">
      <c r="AQ955" s="7"/>
    </row>
    <row r="956" ht="15.75" customHeight="1">
      <c r="AQ956" s="7"/>
    </row>
    <row r="957" ht="15.75" customHeight="1">
      <c r="AQ957" s="7"/>
    </row>
    <row r="958" ht="15.75" customHeight="1">
      <c r="AQ958" s="7"/>
    </row>
    <row r="959" ht="15.75" customHeight="1">
      <c r="AQ959" s="7"/>
    </row>
    <row r="960" ht="15.75" customHeight="1">
      <c r="AQ960" s="7"/>
    </row>
    <row r="961" ht="15.75" customHeight="1">
      <c r="AQ961" s="7"/>
    </row>
    <row r="962" ht="15.75" customHeight="1">
      <c r="AQ962" s="7"/>
    </row>
    <row r="963" ht="15.75" customHeight="1">
      <c r="AQ963" s="7"/>
    </row>
    <row r="964" ht="15.75" customHeight="1">
      <c r="AQ964" s="7"/>
    </row>
    <row r="965" ht="15.75" customHeight="1">
      <c r="AQ965" s="7"/>
    </row>
    <row r="966" ht="15.75" customHeight="1">
      <c r="AQ966" s="7"/>
    </row>
    <row r="967" ht="15.75" customHeight="1">
      <c r="AQ967" s="7"/>
    </row>
    <row r="968" ht="15.75" customHeight="1">
      <c r="AQ968" s="7"/>
    </row>
    <row r="969" ht="15.75" customHeight="1">
      <c r="AQ969" s="7"/>
    </row>
    <row r="970" ht="15.75" customHeight="1">
      <c r="AQ970" s="7"/>
    </row>
    <row r="971" ht="15.75" customHeight="1">
      <c r="AQ971" s="7"/>
    </row>
    <row r="972" ht="15.75" customHeight="1">
      <c r="AQ972" s="7"/>
    </row>
    <row r="973" ht="15.75" customHeight="1">
      <c r="AQ973" s="7"/>
    </row>
    <row r="974" ht="15.75" customHeight="1">
      <c r="AQ974" s="7"/>
    </row>
    <row r="975" ht="15.75" customHeight="1">
      <c r="AQ975" s="7"/>
    </row>
    <row r="976" ht="15.75" customHeight="1">
      <c r="AQ976" s="7"/>
    </row>
    <row r="977" ht="15.75" customHeight="1">
      <c r="AQ977" s="7"/>
    </row>
    <row r="978" ht="15.75" customHeight="1">
      <c r="AQ978" s="7"/>
    </row>
    <row r="979" ht="15.75" customHeight="1">
      <c r="AQ979" s="7"/>
    </row>
    <row r="980" ht="15.75" customHeight="1">
      <c r="AQ980" s="7"/>
    </row>
    <row r="981" ht="15.75" customHeight="1">
      <c r="AQ981" s="7"/>
    </row>
    <row r="982" ht="15.75" customHeight="1">
      <c r="AQ982" s="7"/>
    </row>
    <row r="983" ht="15.75" customHeight="1">
      <c r="AQ983" s="7"/>
    </row>
    <row r="984" ht="15.75" customHeight="1">
      <c r="AQ984" s="7"/>
    </row>
    <row r="985" ht="15.75" customHeight="1">
      <c r="AQ985" s="7"/>
    </row>
    <row r="986" ht="15.75" customHeight="1">
      <c r="AQ986" s="7"/>
    </row>
    <row r="987" ht="15.75" customHeight="1">
      <c r="AQ987" s="7"/>
    </row>
    <row r="988" ht="15.75" customHeight="1">
      <c r="AQ988" s="7"/>
    </row>
    <row r="989" ht="15.75" customHeight="1">
      <c r="AQ989" s="7"/>
    </row>
    <row r="990" ht="15.75" customHeight="1">
      <c r="AQ990" s="7"/>
    </row>
    <row r="991" ht="15.75" customHeight="1">
      <c r="AQ991" s="7"/>
    </row>
    <row r="992" ht="15.75" customHeight="1">
      <c r="AQ992" s="7"/>
    </row>
    <row r="993" ht="15.75" customHeight="1">
      <c r="AQ993" s="7"/>
    </row>
    <row r="994" ht="15.75" customHeight="1">
      <c r="AQ994" s="7"/>
    </row>
    <row r="995" ht="15.75" customHeight="1">
      <c r="AQ995" s="7"/>
    </row>
    <row r="996" ht="15.75" customHeight="1">
      <c r="AQ996" s="7"/>
    </row>
    <row r="997" ht="15.75" customHeight="1">
      <c r="AQ997" s="7"/>
    </row>
    <row r="998" ht="15.75" customHeight="1">
      <c r="AQ998" s="7"/>
    </row>
    <row r="999" ht="15.75" customHeight="1">
      <c r="AQ999" s="7"/>
    </row>
  </sheetData>
  <mergeCells count="432">
    <mergeCell ref="C24:E24"/>
    <mergeCell ref="C25:E25"/>
    <mergeCell ref="C27:E27"/>
    <mergeCell ref="C28:E28"/>
    <mergeCell ref="F25:K25"/>
    <mergeCell ref="F27:K27"/>
    <mergeCell ref="F28:K28"/>
    <mergeCell ref="B29:K29"/>
    <mergeCell ref="D19:K19"/>
    <mergeCell ref="B21:K21"/>
    <mergeCell ref="C22:E22"/>
    <mergeCell ref="F22:K22"/>
    <mergeCell ref="C23:E23"/>
    <mergeCell ref="F23:K23"/>
    <mergeCell ref="F24:K24"/>
    <mergeCell ref="B14:C14"/>
    <mergeCell ref="D14:K14"/>
    <mergeCell ref="M14:N15"/>
    <mergeCell ref="O14:P14"/>
    <mergeCell ref="Q14:R14"/>
    <mergeCell ref="S14:T14"/>
    <mergeCell ref="U14:V14"/>
    <mergeCell ref="B15:C15"/>
    <mergeCell ref="D15:K15"/>
    <mergeCell ref="D16:K16"/>
    <mergeCell ref="M16:N16"/>
    <mergeCell ref="Y16:AA16"/>
    <mergeCell ref="AB16:AC16"/>
    <mergeCell ref="AD16:AG16"/>
    <mergeCell ref="AB17:AC17"/>
    <mergeCell ref="AD17:AG17"/>
    <mergeCell ref="B16:C16"/>
    <mergeCell ref="B17:C17"/>
    <mergeCell ref="D17:K17"/>
    <mergeCell ref="M17:N17"/>
    <mergeCell ref="O17:P17"/>
    <mergeCell ref="U17:V17"/>
    <mergeCell ref="Y17:AA17"/>
    <mergeCell ref="Y25:AA25"/>
    <mergeCell ref="AB25:AC25"/>
    <mergeCell ref="AD25:AG25"/>
    <mergeCell ref="C26:E26"/>
    <mergeCell ref="F26:K26"/>
    <mergeCell ref="Y26:AA26"/>
    <mergeCell ref="AB26:AC26"/>
    <mergeCell ref="AD26:AG26"/>
    <mergeCell ref="M28:V28"/>
    <mergeCell ref="M29:N29"/>
    <mergeCell ref="U29:U30"/>
    <mergeCell ref="V29:V30"/>
    <mergeCell ref="O30:T30"/>
    <mergeCell ref="Y30:AA30"/>
    <mergeCell ref="AB30:AC30"/>
    <mergeCell ref="AD30:AG30"/>
    <mergeCell ref="M19:N19"/>
    <mergeCell ref="M20:N20"/>
    <mergeCell ref="M24:N24"/>
    <mergeCell ref="O24:P24"/>
    <mergeCell ref="Q24:R24"/>
    <mergeCell ref="S24:U24"/>
    <mergeCell ref="V24:V26"/>
    <mergeCell ref="AE36:AF36"/>
    <mergeCell ref="AE37:AF37"/>
    <mergeCell ref="AB29:AC29"/>
    <mergeCell ref="AD29:AG29"/>
    <mergeCell ref="AI30:AM36"/>
    <mergeCell ref="AB31:AC31"/>
    <mergeCell ref="AD31:AG31"/>
    <mergeCell ref="AE34:AF34"/>
    <mergeCell ref="AE35:AF35"/>
    <mergeCell ref="Y27:AA27"/>
    <mergeCell ref="AB27:AC27"/>
    <mergeCell ref="AD27:AG27"/>
    <mergeCell ref="Y28:AA28"/>
    <mergeCell ref="AB28:AC28"/>
    <mergeCell ref="AD28:AG28"/>
    <mergeCell ref="Y29:AA29"/>
    <mergeCell ref="B31:K31"/>
    <mergeCell ref="O31:T31"/>
    <mergeCell ref="Y31:AA31"/>
    <mergeCell ref="B32:E32"/>
    <mergeCell ref="F32:I32"/>
    <mergeCell ref="J32:K32"/>
    <mergeCell ref="O32:T32"/>
    <mergeCell ref="O33:T33"/>
    <mergeCell ref="O34:T34"/>
    <mergeCell ref="O35:T35"/>
    <mergeCell ref="O36:T36"/>
    <mergeCell ref="O37:T37"/>
    <mergeCell ref="O38:T38"/>
    <mergeCell ref="B33:E33"/>
    <mergeCell ref="F33:I33"/>
    <mergeCell ref="J33:K33"/>
    <mergeCell ref="X33:AG33"/>
    <mergeCell ref="B34:E34"/>
    <mergeCell ref="F34:I34"/>
    <mergeCell ref="J34:K34"/>
    <mergeCell ref="F37:I37"/>
    <mergeCell ref="J37:K37"/>
    <mergeCell ref="B38:E38"/>
    <mergeCell ref="F38:I38"/>
    <mergeCell ref="J38:K38"/>
    <mergeCell ref="Z38:AA38"/>
    <mergeCell ref="AE38:AF38"/>
    <mergeCell ref="B35:E35"/>
    <mergeCell ref="F35:I35"/>
    <mergeCell ref="J35:K35"/>
    <mergeCell ref="B36:E36"/>
    <mergeCell ref="F36:I36"/>
    <mergeCell ref="J36:K36"/>
    <mergeCell ref="B37:E37"/>
    <mergeCell ref="X34:Y34"/>
    <mergeCell ref="Z34:AA34"/>
    <mergeCell ref="X35:Y35"/>
    <mergeCell ref="Z35:AA35"/>
    <mergeCell ref="X36:Y36"/>
    <mergeCell ref="Z36:AA36"/>
    <mergeCell ref="Z37:AA37"/>
    <mergeCell ref="Z39:AA39"/>
    <mergeCell ref="AE39:AF39"/>
    <mergeCell ref="X37:Y37"/>
    <mergeCell ref="X38:Y38"/>
    <mergeCell ref="B39:E39"/>
    <mergeCell ref="F39:I39"/>
    <mergeCell ref="J39:K39"/>
    <mergeCell ref="O39:T39"/>
    <mergeCell ref="X39:Y39"/>
    <mergeCell ref="B40:E40"/>
    <mergeCell ref="F40:I40"/>
    <mergeCell ref="J40:K40"/>
    <mergeCell ref="O40:T40"/>
    <mergeCell ref="X40:Y40"/>
    <mergeCell ref="Z40:AA40"/>
    <mergeCell ref="AE40:AF40"/>
    <mergeCell ref="X41:Y41"/>
    <mergeCell ref="X42:Y42"/>
    <mergeCell ref="AE41:AF41"/>
    <mergeCell ref="AE42:AF42"/>
    <mergeCell ref="AE43:AF43"/>
    <mergeCell ref="X43:Y43"/>
    <mergeCell ref="Z43:AA43"/>
    <mergeCell ref="O42:T42"/>
    <mergeCell ref="O43:T43"/>
    <mergeCell ref="O44:T44"/>
    <mergeCell ref="O46:T46"/>
    <mergeCell ref="O47:T47"/>
    <mergeCell ref="O48:T48"/>
    <mergeCell ref="O49:T49"/>
    <mergeCell ref="O50:T50"/>
    <mergeCell ref="B41:E41"/>
    <mergeCell ref="F41:I41"/>
    <mergeCell ref="J41:K41"/>
    <mergeCell ref="O41:T41"/>
    <mergeCell ref="Z41:AA41"/>
    <mergeCell ref="Z42:AA42"/>
    <mergeCell ref="B43:K43"/>
    <mergeCell ref="X44:Y44"/>
    <mergeCell ref="X45:Y45"/>
    <mergeCell ref="X46:Y46"/>
    <mergeCell ref="Z46:AA46"/>
    <mergeCell ref="X47:Y47"/>
    <mergeCell ref="Z47:AA47"/>
    <mergeCell ref="X48:Y48"/>
    <mergeCell ref="Z48:AA48"/>
    <mergeCell ref="AE44:AF44"/>
    <mergeCell ref="AE45:AF45"/>
    <mergeCell ref="AE46:AF46"/>
    <mergeCell ref="AE47:AF47"/>
    <mergeCell ref="AE48:AF48"/>
    <mergeCell ref="B44:D44"/>
    <mergeCell ref="E44:F44"/>
    <mergeCell ref="Z44:AA44"/>
    <mergeCell ref="B45:D45"/>
    <mergeCell ref="E45:F45"/>
    <mergeCell ref="O45:T45"/>
    <mergeCell ref="Z45:AA45"/>
    <mergeCell ref="I48:K48"/>
    <mergeCell ref="I49:K49"/>
    <mergeCell ref="I50:K50"/>
    <mergeCell ref="I44:K44"/>
    <mergeCell ref="I45:K45"/>
    <mergeCell ref="B46:D46"/>
    <mergeCell ref="E46:F46"/>
    <mergeCell ref="I46:K46"/>
    <mergeCell ref="E47:F47"/>
    <mergeCell ref="I47:K47"/>
    <mergeCell ref="B61:E61"/>
    <mergeCell ref="F61:I61"/>
    <mergeCell ref="J61:K61"/>
    <mergeCell ref="L61:M61"/>
    <mergeCell ref="N61:O61"/>
    <mergeCell ref="P61:Q61"/>
    <mergeCell ref="R61:S61"/>
    <mergeCell ref="B62:E62"/>
    <mergeCell ref="F62:I62"/>
    <mergeCell ref="J62:K62"/>
    <mergeCell ref="L62:M62"/>
    <mergeCell ref="N62:O62"/>
    <mergeCell ref="P62:Q62"/>
    <mergeCell ref="R62:S62"/>
    <mergeCell ref="B63:E63"/>
    <mergeCell ref="F63:I63"/>
    <mergeCell ref="J63:K63"/>
    <mergeCell ref="L63:M63"/>
    <mergeCell ref="N63:O63"/>
    <mergeCell ref="P63:Q63"/>
    <mergeCell ref="R63:S63"/>
    <mergeCell ref="B64:E64"/>
    <mergeCell ref="F64:I64"/>
    <mergeCell ref="J64:K64"/>
    <mergeCell ref="L64:M64"/>
    <mergeCell ref="N64:O64"/>
    <mergeCell ref="P64:Q64"/>
    <mergeCell ref="R64:S64"/>
    <mergeCell ref="B65:E65"/>
    <mergeCell ref="F65:I65"/>
    <mergeCell ref="J65:K65"/>
    <mergeCell ref="L65:M65"/>
    <mergeCell ref="N65:O65"/>
    <mergeCell ref="P65:Q65"/>
    <mergeCell ref="R65:S65"/>
    <mergeCell ref="AA68:AB68"/>
    <mergeCell ref="AC68:AF68"/>
    <mergeCell ref="AG68:AJ68"/>
    <mergeCell ref="AA69:AB69"/>
    <mergeCell ref="AC69:AF69"/>
    <mergeCell ref="AG69:AJ69"/>
    <mergeCell ref="B66:E66"/>
    <mergeCell ref="F66:I66"/>
    <mergeCell ref="J66:K66"/>
    <mergeCell ref="L66:M66"/>
    <mergeCell ref="N66:O66"/>
    <mergeCell ref="P66:Q66"/>
    <mergeCell ref="R66:S66"/>
    <mergeCell ref="B67:E67"/>
    <mergeCell ref="F67:I67"/>
    <mergeCell ref="J67:K67"/>
    <mergeCell ref="L67:M67"/>
    <mergeCell ref="N67:O67"/>
    <mergeCell ref="P67:Q67"/>
    <mergeCell ref="R67:S67"/>
    <mergeCell ref="B68:E68"/>
    <mergeCell ref="F68:I68"/>
    <mergeCell ref="J68:K68"/>
    <mergeCell ref="L68:M68"/>
    <mergeCell ref="N68:O68"/>
    <mergeCell ref="P68:Q68"/>
    <mergeCell ref="R68:S68"/>
    <mergeCell ref="E127:I127"/>
    <mergeCell ref="E128:E130"/>
    <mergeCell ref="F128:F130"/>
    <mergeCell ref="G128:G130"/>
    <mergeCell ref="H128:H130"/>
    <mergeCell ref="I128:I130"/>
    <mergeCell ref="AB126:AD127"/>
    <mergeCell ref="P127:R127"/>
    <mergeCell ref="T127:V127"/>
    <mergeCell ref="X127:X128"/>
    <mergeCell ref="Y127:Y128"/>
    <mergeCell ref="AA127:AA128"/>
    <mergeCell ref="X130:X131"/>
    <mergeCell ref="AA141:AA142"/>
    <mergeCell ref="X143:AA143"/>
    <mergeCell ref="Z127:Z128"/>
    <mergeCell ref="Z131:Z140"/>
    <mergeCell ref="Y134:Y140"/>
    <mergeCell ref="X139:X140"/>
    <mergeCell ref="X141:X142"/>
    <mergeCell ref="Y141:Y142"/>
    <mergeCell ref="Z141:Z142"/>
    <mergeCell ref="B47:D47"/>
    <mergeCell ref="B48:D48"/>
    <mergeCell ref="E48:F48"/>
    <mergeCell ref="B49:D49"/>
    <mergeCell ref="E49:F49"/>
    <mergeCell ref="B50:D50"/>
    <mergeCell ref="E50:F50"/>
    <mergeCell ref="B51:D51"/>
    <mergeCell ref="E51:F51"/>
    <mergeCell ref="I51:K51"/>
    <mergeCell ref="O51:T51"/>
    <mergeCell ref="B53:T53"/>
    <mergeCell ref="B54:O54"/>
    <mergeCell ref="P54:T54"/>
    <mergeCell ref="B55:E55"/>
    <mergeCell ref="F55:I55"/>
    <mergeCell ref="J55:K55"/>
    <mergeCell ref="L55:M55"/>
    <mergeCell ref="N55:O55"/>
    <mergeCell ref="P55:Q55"/>
    <mergeCell ref="R55:S55"/>
    <mergeCell ref="B56:E56"/>
    <mergeCell ref="F56:I56"/>
    <mergeCell ref="J56:K56"/>
    <mergeCell ref="L56:M56"/>
    <mergeCell ref="N56:O56"/>
    <mergeCell ref="P56:Q56"/>
    <mergeCell ref="R56:S56"/>
    <mergeCell ref="B57:E57"/>
    <mergeCell ref="F57:I57"/>
    <mergeCell ref="J57:K57"/>
    <mergeCell ref="L57:M57"/>
    <mergeCell ref="N57:O57"/>
    <mergeCell ref="P57:Q57"/>
    <mergeCell ref="R57:S57"/>
    <mergeCell ref="B58:E58"/>
    <mergeCell ref="F58:I58"/>
    <mergeCell ref="J58:K58"/>
    <mergeCell ref="L58:M58"/>
    <mergeCell ref="N58:O58"/>
    <mergeCell ref="P58:Q58"/>
    <mergeCell ref="R58:S58"/>
    <mergeCell ref="B70:E70"/>
    <mergeCell ref="F70:I70"/>
    <mergeCell ref="J70:K70"/>
    <mergeCell ref="L70:M70"/>
    <mergeCell ref="N70:O70"/>
    <mergeCell ref="P70:Q70"/>
    <mergeCell ref="R70:S70"/>
    <mergeCell ref="B69:E69"/>
    <mergeCell ref="F69:I69"/>
    <mergeCell ref="J69:K69"/>
    <mergeCell ref="L69:M69"/>
    <mergeCell ref="N69:O69"/>
    <mergeCell ref="P69:Q69"/>
    <mergeCell ref="R69:S69"/>
    <mergeCell ref="B1:E1"/>
    <mergeCell ref="B2:D2"/>
    <mergeCell ref="E2:K2"/>
    <mergeCell ref="M2:T2"/>
    <mergeCell ref="U2:V2"/>
    <mergeCell ref="X2:AD2"/>
    <mergeCell ref="AE2:AG2"/>
    <mergeCell ref="Y6:AA6"/>
    <mergeCell ref="AB6:AC6"/>
    <mergeCell ref="B6:C6"/>
    <mergeCell ref="B7:C7"/>
    <mergeCell ref="M6:N6"/>
    <mergeCell ref="M7:N7"/>
    <mergeCell ref="Y7:AA7"/>
    <mergeCell ref="AB7:AC7"/>
    <mergeCell ref="M8:N8"/>
    <mergeCell ref="Y8:AA8"/>
    <mergeCell ref="AB8:AC8"/>
    <mergeCell ref="AD8:AG8"/>
    <mergeCell ref="D7:K7"/>
    <mergeCell ref="B8:C8"/>
    <mergeCell ref="D8:K8"/>
    <mergeCell ref="M11:N11"/>
    <mergeCell ref="Y11:AA11"/>
    <mergeCell ref="AB11:AC11"/>
    <mergeCell ref="AD11:AG11"/>
    <mergeCell ref="B5:K5"/>
    <mergeCell ref="M5:V5"/>
    <mergeCell ref="X5:AG5"/>
    <mergeCell ref="AI5:AM11"/>
    <mergeCell ref="D6:K6"/>
    <mergeCell ref="AD6:AG6"/>
    <mergeCell ref="AD7:AG7"/>
    <mergeCell ref="Y13:AA13"/>
    <mergeCell ref="Y14:AA14"/>
    <mergeCell ref="AB14:AC14"/>
    <mergeCell ref="AD14:AG14"/>
    <mergeCell ref="AB10:AC10"/>
    <mergeCell ref="AD10:AG10"/>
    <mergeCell ref="Y12:AA12"/>
    <mergeCell ref="AB12:AC12"/>
    <mergeCell ref="AD12:AG12"/>
    <mergeCell ref="AB13:AC13"/>
    <mergeCell ref="AD13:AG13"/>
    <mergeCell ref="B9:C9"/>
    <mergeCell ref="D9:K9"/>
    <mergeCell ref="M9:N9"/>
    <mergeCell ref="Y9:AA9"/>
    <mergeCell ref="AB9:AC9"/>
    <mergeCell ref="AD9:AG9"/>
    <mergeCell ref="B10:C10"/>
    <mergeCell ref="D10:K10"/>
    <mergeCell ref="M10:N10"/>
    <mergeCell ref="Y10:AA10"/>
    <mergeCell ref="B11:C11"/>
    <mergeCell ref="D11:K11"/>
    <mergeCell ref="B12:C12"/>
    <mergeCell ref="D12:K12"/>
    <mergeCell ref="B13:C13"/>
    <mergeCell ref="D13:K13"/>
    <mergeCell ref="M13:V13"/>
    <mergeCell ref="Y15:AA15"/>
    <mergeCell ref="AB15:AC15"/>
    <mergeCell ref="AD15:AG15"/>
    <mergeCell ref="D18:K18"/>
    <mergeCell ref="M18:N18"/>
    <mergeCell ref="O18:P18"/>
    <mergeCell ref="S18:T18"/>
    <mergeCell ref="Y18:AA18"/>
    <mergeCell ref="AB18:AC18"/>
    <mergeCell ref="AD18:AG18"/>
    <mergeCell ref="B18:C18"/>
    <mergeCell ref="B19:C19"/>
    <mergeCell ref="U19:V20"/>
    <mergeCell ref="Y19:AA19"/>
    <mergeCell ref="AB19:AC19"/>
    <mergeCell ref="AD19:AG19"/>
    <mergeCell ref="AD20:AG20"/>
    <mergeCell ref="Y20:AA20"/>
    <mergeCell ref="AB20:AC20"/>
    <mergeCell ref="Y21:AA21"/>
    <mergeCell ref="AB21:AC21"/>
    <mergeCell ref="AD21:AG21"/>
    <mergeCell ref="AB22:AC22"/>
    <mergeCell ref="AD22:AG22"/>
    <mergeCell ref="Y22:AA22"/>
    <mergeCell ref="Y23:AA23"/>
    <mergeCell ref="AB23:AC23"/>
    <mergeCell ref="AD23:AG23"/>
    <mergeCell ref="Y24:AA24"/>
    <mergeCell ref="AB24:AC24"/>
    <mergeCell ref="AD24:AG24"/>
    <mergeCell ref="B59:E59"/>
    <mergeCell ref="F59:I59"/>
    <mergeCell ref="J59:K59"/>
    <mergeCell ref="L59:M59"/>
    <mergeCell ref="N59:O59"/>
    <mergeCell ref="P59:Q59"/>
    <mergeCell ref="R59:S59"/>
    <mergeCell ref="B60:E60"/>
    <mergeCell ref="F60:I60"/>
    <mergeCell ref="J60:K60"/>
    <mergeCell ref="L60:M60"/>
    <mergeCell ref="N60:O60"/>
    <mergeCell ref="P60:Q60"/>
    <mergeCell ref="R60:S60"/>
  </mergeCells>
  <conditionalFormatting sqref="AG35:AG48">
    <cfRule type="expression" dxfId="0" priority="1">
      <formula>$AG35=("✔")</formula>
    </cfRule>
  </conditionalFormatting>
  <conditionalFormatting sqref="AG35:AG48">
    <cfRule type="expression" dxfId="1" priority="2">
      <formula>$AG35=("✘")</formula>
    </cfRule>
  </conditionalFormatting>
  <conditionalFormatting sqref="W20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31:V51">
    <cfRule type="expression" dxfId="1" priority="4">
      <formula>$V31=("✘")</formula>
    </cfRule>
  </conditionalFormatting>
  <conditionalFormatting sqref="V31:V51">
    <cfRule type="expression" dxfId="0" priority="5">
      <formula>$V31=("✔")</formula>
    </cfRule>
  </conditionalFormatting>
  <conditionalFormatting sqref="O16 Q16:Q20 S16:S17 U16 U18 O19:O20 S19:S20 H44:H51">
    <cfRule type="containsText" dxfId="2" priority="6" operator="containsText" text="✔">
      <formula>NOT(ISERROR(SEARCH(("✔"),(O16))))</formula>
    </cfRule>
  </conditionalFormatting>
  <conditionalFormatting sqref="O16 Q16:Q20 S16:S17 U16 U18 O19:O20 S19:S20 H44:H51">
    <cfRule type="containsText" dxfId="3" priority="7" operator="containsText" text="✘">
      <formula>NOT(ISERROR(SEARCH(("✘"),(O16))))</formula>
    </cfRule>
  </conditionalFormatting>
  <dataValidations>
    <dataValidation type="list" allowBlank="1" sqref="F56:F70">
      <formula1>"Asad Kahn,Alaaeldin Abdulmoneim,Dennis Gaertig,Kevin Druschky,Mateusz Rokosz,Robert Zwettler,Syed Haider,Stacie Lind-Stein,Youssef Embarec,Zekria Asify,Dilmon Said,Kevin Greisner,Flavianne Shambi"</formula1>
    </dataValidation>
    <dataValidation type="list" allowBlank="1" showErrorMessage="1" sqref="V31:V51">
      <formula1>$C$169:$C$170</formula1>
    </dataValidation>
    <dataValidation type="list" allowBlank="1" showErrorMessage="1" sqref="M31:M51">
      <formula1>$M$127:$M$130</formula1>
    </dataValidation>
    <dataValidation type="custom" allowBlank="1" showDropDown="1" sqref="U31:U51 L56:L70 P56:P70">
      <formula1>OR(NOT(ISERROR(DATEVALUE(L31))), AND(ISNUMBER(L31), LEFT(CELL("format", L31))="D"))</formula1>
    </dataValidation>
    <dataValidation type="list" allowBlank="1" showErrorMessage="1" sqref="F33:F41 AC68:AC69">
      <formula1>$J$155:$J$159</formula1>
    </dataValidation>
    <dataValidation type="list" allowBlank="1" sqref="B45:B51">
      <formula1>"Medical Equipment,Key Audit,Badge Audit,L&amp;F Audit,PPE Audit,IT Equipment,AED Audit"</formula1>
    </dataValidation>
    <dataValidation type="list" allowBlank="1" showErrorMessage="1" sqref="AG35:AG48">
      <formula1>$C$169:$C$171</formula1>
    </dataValidation>
  </dataValidations>
  <hyperlinks>
    <hyperlink r:id="rId1" location="gid=0" ref="AI5"/>
    <hyperlink r:id="rId2" ref="V24"/>
    <hyperlink r:id="rId3" location="gid=0" ref="B29"/>
  </hyperlinks>
  <printOptions/>
  <pageMargins bottom="0.75" footer="0.0" header="0.0" left="0.7" right="0.7" top="0.75"/>
  <pageSetup orientation="portrait"/>
  <drawing r:id="rId4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9.14"/>
    <col customWidth="1" min="2" max="11" width="12.71"/>
  </cols>
  <sheetData>
    <row r="1" ht="14.25" customHeight="1">
      <c r="A1" s="458"/>
    </row>
    <row r="2" ht="14.25" customHeight="1"/>
    <row r="3" ht="14.25" customHeight="1"/>
    <row r="4" ht="14.25" customHeight="1"/>
    <row r="5" ht="14.25" customHeight="1"/>
    <row r="6" ht="19.5" customHeight="1">
      <c r="B6" s="465" t="s">
        <v>8</v>
      </c>
      <c r="C6" s="466" t="s">
        <v>9</v>
      </c>
      <c r="D6" s="466" t="s">
        <v>10</v>
      </c>
      <c r="E6" s="466" t="s">
        <v>11</v>
      </c>
      <c r="F6" s="466" t="s">
        <v>12</v>
      </c>
      <c r="G6" s="466" t="s">
        <v>13</v>
      </c>
      <c r="H6" s="467" t="s">
        <v>14</v>
      </c>
      <c r="I6" s="468" t="s">
        <v>15</v>
      </c>
      <c r="J6" s="469"/>
      <c r="K6" s="469"/>
    </row>
    <row r="7" ht="19.5" customHeight="1">
      <c r="B7" s="470">
        <f>SUM('26th'!O11,'27th'!O11,'28th'!O11,'29th'!O11,'30th'!O11,'31th'!O11)+B21</f>
        <v>0</v>
      </c>
      <c r="C7" s="470">
        <f>SUM('26th'!P11,'27th'!P11,'28th'!P11,'29th'!P11,'30th'!P11,'31th'!P11)+C21</f>
        <v>0</v>
      </c>
      <c r="D7" s="470">
        <f>SUM('26th'!Q11,'27th'!Q11,'28th'!Q11,'29th'!Q11,'30th'!Q11,'31th'!Q11)+D21</f>
        <v>0</v>
      </c>
      <c r="E7" s="470">
        <f>SUM('26th'!R11,'27th'!R11,'28th'!R11,'29th'!R11,'30th'!R11,'31th'!R11)+E21</f>
        <v>0</v>
      </c>
      <c r="F7" s="470">
        <f>SUM('26th'!S11,'27th'!S11,'28th'!S11,'29th'!S11,'30th'!S11,'31th'!S11)+F21</f>
        <v>0</v>
      </c>
      <c r="G7" s="470">
        <f>SUM('26th'!T11,'27th'!T11,'28th'!T11,'29th'!T11,'30th'!T11,'31th'!T11)+G21</f>
        <v>0</v>
      </c>
      <c r="H7" s="470">
        <f>SUM('26th'!U11,'27th'!U11,'28th'!U11,'29th'!U11,'30th'!U11,'31th'!U11)+H21</f>
        <v>0</v>
      </c>
      <c r="I7" s="470">
        <f>SUM('26th'!V11,'27th'!V11,'28th'!V11,'29th'!V11,'30th'!V11,'31th'!V11)+I21</f>
        <v>0</v>
      </c>
      <c r="J7" s="469"/>
      <c r="K7" s="469"/>
    </row>
    <row r="8" ht="19.5" customHeight="1">
      <c r="B8" s="471"/>
      <c r="C8" s="471"/>
      <c r="D8" s="471"/>
      <c r="E8" s="471"/>
      <c r="F8" s="471"/>
      <c r="G8" s="471"/>
      <c r="H8" s="471"/>
      <c r="I8" s="471"/>
      <c r="J8" s="471"/>
      <c r="K8" s="471"/>
    </row>
    <row r="9" ht="19.5" customHeight="1">
      <c r="B9" s="472" t="s">
        <v>41</v>
      </c>
      <c r="C9" s="473" t="s">
        <v>42</v>
      </c>
      <c r="D9" s="473" t="s">
        <v>43</v>
      </c>
      <c r="E9" s="473" t="s">
        <v>44</v>
      </c>
      <c r="F9" s="473" t="s">
        <v>45</v>
      </c>
      <c r="G9" s="473" t="s">
        <v>4</v>
      </c>
      <c r="H9" s="474" t="s">
        <v>46</v>
      </c>
      <c r="I9" s="475" t="s">
        <v>68</v>
      </c>
      <c r="J9" s="475" t="s">
        <v>132</v>
      </c>
      <c r="K9" s="476" t="s">
        <v>49</v>
      </c>
    </row>
    <row r="10" ht="19.5" customHeight="1">
      <c r="B10" s="477">
        <f>SUM('26th'!M23,'27th'!M23,'28th'!M23,'29th'!M23,'30th'!M23,'31th'!M23)+B24</f>
        <v>0</v>
      </c>
      <c r="C10" s="477">
        <f>SUM('26th'!N23,'27th'!N23,'28th'!N23,'29th'!N23,'30th'!N23,'31th'!N23)+C24</f>
        <v>0</v>
      </c>
      <c r="D10" s="477">
        <f>SUM('26th'!O23,'27th'!O23,'28th'!O23,'29th'!O23,'30th'!O23,'31th'!O23)+D24</f>
        <v>0</v>
      </c>
      <c r="E10" s="477">
        <f>SUM('26th'!P23,'27th'!P23,'28th'!P23,'29th'!P23,'30th'!P23,'31th'!P23)+E24</f>
        <v>0</v>
      </c>
      <c r="F10" s="477">
        <f>SUM('26th'!Q23,'27th'!Q23,'28th'!Q23,'29th'!Q23,'30th'!Q23,'31th'!Q23)+F24</f>
        <v>0</v>
      </c>
      <c r="G10" s="477">
        <f>SUM('26th'!R23,'27th'!R23,'28th'!R23,'29th'!R23,'30th'!R23,'31th'!R23)+G24</f>
        <v>0</v>
      </c>
      <c r="H10" s="477">
        <f>SUM('26th'!S23,'27th'!S23,'28th'!S23,'29th'!S23,'30th'!S23,'31th'!S23)+H24</f>
        <v>0</v>
      </c>
      <c r="I10" s="477">
        <f>SUM('26th'!T23,'27th'!T23,'28th'!T23,'29th'!T23,'30th'!T23,'31th'!T23)+I24</f>
        <v>0</v>
      </c>
      <c r="J10" s="477">
        <f>SUM('26th'!U23,'27th'!U23,'28th'!U23,'29th'!U23,'30th'!U23,'31th'!U23)+J24</f>
        <v>0</v>
      </c>
      <c r="K10" s="477">
        <f>SUM('26th'!V23,'27th'!V23,'28th'!V23,'29th'!V23,'30th'!V23,'31th'!V23)+K24</f>
        <v>0</v>
      </c>
    </row>
    <row r="11" ht="19.5" customHeight="1">
      <c r="B11" s="471"/>
      <c r="C11" s="471"/>
      <c r="D11" s="471"/>
      <c r="E11" s="471"/>
      <c r="F11" s="471"/>
      <c r="G11" s="471"/>
      <c r="H11" s="471"/>
      <c r="I11" s="471"/>
      <c r="J11" s="471"/>
      <c r="K11" s="469"/>
    </row>
    <row r="12" ht="19.5" customHeight="1">
      <c r="B12" s="478" t="s">
        <v>50</v>
      </c>
      <c r="C12" s="54"/>
      <c r="D12" s="479" t="s">
        <v>51</v>
      </c>
      <c r="E12" s="54"/>
      <c r="F12" s="479" t="s">
        <v>52</v>
      </c>
      <c r="G12" s="54"/>
      <c r="H12" s="479" t="s">
        <v>133</v>
      </c>
      <c r="I12" s="53"/>
      <c r="J12" s="54"/>
      <c r="K12" s="469"/>
    </row>
    <row r="13" ht="19.5" customHeight="1">
      <c r="B13" s="480" t="s">
        <v>12</v>
      </c>
      <c r="C13" s="481" t="s">
        <v>55</v>
      </c>
      <c r="D13" s="482" t="s">
        <v>56</v>
      </c>
      <c r="E13" s="483" t="s">
        <v>57</v>
      </c>
      <c r="F13" s="484" t="s">
        <v>58</v>
      </c>
      <c r="G13" s="485" t="s">
        <v>59</v>
      </c>
      <c r="H13" s="486" t="s">
        <v>60</v>
      </c>
      <c r="I13" s="486" t="s">
        <v>134</v>
      </c>
      <c r="J13" s="487" t="s">
        <v>62</v>
      </c>
      <c r="K13" s="469"/>
    </row>
    <row r="14" ht="19.5" customHeight="1">
      <c r="B14" s="477">
        <f>SUM('26th'!M26,'27th'!M26,'28th'!M26,'29th'!M27,'30th'!M27,'31th'!M27)+B28</f>
        <v>0</v>
      </c>
      <c r="C14" s="477">
        <f>SUM('26th'!N26,'27th'!N26,'28th'!N26,'29th'!N27,'30th'!N27,'31th'!N27)+C28</f>
        <v>0</v>
      </c>
      <c r="D14" s="477">
        <f>SUM('26th'!O26,'27th'!O26,'28th'!O26,'29th'!O27,'30th'!O27,'31th'!O27)+D28</f>
        <v>0</v>
      </c>
      <c r="E14" s="477">
        <f>SUM('26th'!P26,'27th'!P26,'28th'!P26,'29th'!P27,'30th'!P27,'31th'!P27)+E28</f>
        <v>0</v>
      </c>
      <c r="F14" s="477">
        <f>SUM('26th'!Q26,'27th'!Q26,'28th'!Q26,'29th'!Q27,'30th'!Q27,'31th'!Q27)+F28</f>
        <v>0</v>
      </c>
      <c r="G14" s="477">
        <f>SUM('26th'!R26,'27th'!R26,'28th'!R26,'29th'!R27,'30th'!R27,'31th'!R27)+G28</f>
        <v>0</v>
      </c>
      <c r="H14" s="477">
        <f>SUM('26th'!S26,'27th'!S26,'28th'!S26,'29th'!S27,'30th'!S27,'31th'!S27)+H28</f>
        <v>0</v>
      </c>
      <c r="I14" s="477">
        <f>SUM('26th'!T26,'27th'!T26,'28th'!T26,'29th'!T27,'30th'!T27,'31th'!T27)+I28</f>
        <v>0</v>
      </c>
      <c r="J14" s="477">
        <f>SUM('26th'!U26,'27th'!U26,'28th'!U26,'29th'!U27,'30th'!U27,'31th'!U27)+J28</f>
        <v>0</v>
      </c>
      <c r="K14" s="469"/>
    </row>
    <row r="15" ht="19.5" customHeight="1">
      <c r="B15" s="540"/>
      <c r="C15" s="540"/>
      <c r="D15" s="540"/>
      <c r="E15" s="540"/>
      <c r="F15" s="540"/>
      <c r="G15" s="540"/>
      <c r="H15" s="540"/>
      <c r="I15" s="540"/>
      <c r="J15" s="540"/>
      <c r="K15" s="540"/>
    </row>
    <row r="16" ht="19.5" customHeight="1">
      <c r="D16" s="540"/>
      <c r="E16" s="540"/>
      <c r="F16" s="540"/>
      <c r="G16" s="540"/>
      <c r="H16" s="540"/>
      <c r="I16" s="540"/>
      <c r="J16" s="540"/>
      <c r="K16" s="540"/>
    </row>
    <row r="17" ht="19.5" customHeight="1">
      <c r="D17" s="540"/>
      <c r="E17" s="540"/>
      <c r="F17" s="540"/>
      <c r="G17" s="540"/>
      <c r="H17" s="540"/>
      <c r="I17" s="540"/>
      <c r="J17" s="540"/>
      <c r="K17" s="540"/>
    </row>
    <row r="18" ht="19.5" customHeight="1">
      <c r="D18" s="540"/>
      <c r="E18" s="540"/>
      <c r="F18" s="540"/>
      <c r="G18" s="540"/>
      <c r="H18" s="540"/>
      <c r="I18" s="540"/>
      <c r="J18" s="540"/>
      <c r="K18" s="540"/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12:C12"/>
    <mergeCell ref="D12:E12"/>
    <mergeCell ref="F12:G12"/>
    <mergeCell ref="H12:J12"/>
  </mergeCells>
  <printOptions/>
  <pageMargins bottom="0.75" footer="0.0" header="0.0" left="0.7" right="0.7" top="0.75"/>
  <pageSetup orientation="portrait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pageSetUpPr/>
  </sheetPr>
  <sheetViews>
    <sheetView workbookViewId="0"/>
  </sheetViews>
  <sheetFormatPr customHeight="1" defaultColWidth="14.43" defaultRowHeight="15.0"/>
  <cols>
    <col customWidth="1" min="1" max="1" width="10.71"/>
    <col customWidth="1" min="2" max="11" width="12.71"/>
  </cols>
  <sheetData>
    <row r="1" ht="19.5" customHeight="1"/>
    <row r="2" ht="19.5" customHeight="1"/>
    <row r="3" ht="19.5" customHeight="1">
      <c r="B3" s="550" t="s">
        <v>197</v>
      </c>
    </row>
    <row r="4" ht="19.5" customHeight="1">
      <c r="B4" s="492"/>
      <c r="C4" s="492"/>
      <c r="D4" s="492"/>
      <c r="E4" s="492"/>
      <c r="F4" s="492"/>
      <c r="G4" s="492"/>
      <c r="H4" s="492"/>
      <c r="I4" s="492"/>
      <c r="J4" s="492"/>
      <c r="K4" s="492"/>
    </row>
    <row r="5" ht="19.5" customHeight="1">
      <c r="B5" s="489"/>
      <c r="C5" s="489"/>
      <c r="D5" s="489"/>
      <c r="E5" s="489"/>
      <c r="F5" s="489"/>
      <c r="G5" s="489"/>
      <c r="H5" s="489"/>
      <c r="I5" s="489"/>
      <c r="J5" s="492"/>
      <c r="K5" s="492"/>
    </row>
    <row r="6" ht="19.5" customHeight="1">
      <c r="B6" s="551" t="s">
        <v>8</v>
      </c>
      <c r="C6" s="552" t="s">
        <v>9</v>
      </c>
      <c r="D6" s="552" t="s">
        <v>10</v>
      </c>
      <c r="E6" s="552" t="s">
        <v>11</v>
      </c>
      <c r="F6" s="552" t="s">
        <v>12</v>
      </c>
      <c r="G6" s="552" t="s">
        <v>13</v>
      </c>
      <c r="H6" s="552" t="s">
        <v>14</v>
      </c>
      <c r="I6" s="553" t="s">
        <v>15</v>
      </c>
      <c r="J6" s="469"/>
      <c r="K6" s="469"/>
    </row>
    <row r="7" ht="19.5" customHeight="1">
      <c r="B7" s="554">
        <f>SUM('W1'!B7,'W2'!B7,'W3'!B7,'W4'!B7,'W5'!B7)</f>
        <v>0</v>
      </c>
      <c r="C7" s="555">
        <f>SUM('W1'!C7,'W2'!C7,'W3'!C7,'W4'!C7,'W5'!C7)</f>
        <v>0</v>
      </c>
      <c r="D7" s="555">
        <f>SUM('W1'!D7,'W2'!D7,'W3'!D7,'W4'!D7,'W5'!D7)</f>
        <v>0</v>
      </c>
      <c r="E7" s="555">
        <f>SUM('W1'!E7,'W2'!E7,'W3'!E7,'W4'!E7,'W5'!E7)</f>
        <v>0</v>
      </c>
      <c r="F7" s="555">
        <f>SUM('W1'!F7,'W2'!F7,'W3'!F7,'W4'!F7,'W5'!F7)</f>
        <v>0</v>
      </c>
      <c r="G7" s="555">
        <f>SUM('W1'!G7,'W2'!G7,'W3'!G7,'W4'!G7,'W5'!G7)</f>
        <v>0</v>
      </c>
      <c r="H7" s="555">
        <f>SUM('W1'!H7,'W2'!H7,'W3'!H7,'W4'!H7,'W5'!H7)</f>
        <v>0</v>
      </c>
      <c r="I7" s="555">
        <f>SUM(B7:H7)</f>
        <v>0</v>
      </c>
      <c r="J7" s="469"/>
      <c r="K7" s="469"/>
    </row>
    <row r="8" ht="19.5" customHeight="1">
      <c r="B8" s="490"/>
      <c r="C8" s="490"/>
      <c r="D8" s="490"/>
      <c r="E8" s="490"/>
      <c r="F8" s="490"/>
      <c r="G8" s="490"/>
      <c r="H8" s="490"/>
      <c r="I8" s="490"/>
      <c r="J8" s="490"/>
      <c r="K8" s="490"/>
    </row>
    <row r="9" ht="19.5" customHeight="1">
      <c r="B9" s="556" t="s">
        <v>41</v>
      </c>
      <c r="C9" s="557" t="s">
        <v>42</v>
      </c>
      <c r="D9" s="558" t="s">
        <v>43</v>
      </c>
      <c r="E9" s="557" t="s">
        <v>44</v>
      </c>
      <c r="F9" s="557" t="s">
        <v>45</v>
      </c>
      <c r="G9" s="557" t="s">
        <v>4</v>
      </c>
      <c r="H9" s="558" t="s">
        <v>49</v>
      </c>
      <c r="I9" s="559" t="s">
        <v>46</v>
      </c>
      <c r="J9" s="560" t="s">
        <v>68</v>
      </c>
      <c r="K9" s="560" t="s">
        <v>132</v>
      </c>
    </row>
    <row r="10" ht="19.5" customHeight="1">
      <c r="B10" s="561">
        <f>SUM('W2'!B10,'W1'!B10,'W3'!B10,'W4'!B10,'W5'!B10)</f>
        <v>0</v>
      </c>
      <c r="C10" s="561">
        <f>SUM('W2'!C10,'W1'!C10,'W3'!C10,'W4'!C10,'W5'!C10)</f>
        <v>0</v>
      </c>
      <c r="D10" s="561">
        <f>SUM('W2'!D10,'W1'!D10,'W3'!D10,'W4'!D10,'W5'!D10)</f>
        <v>0</v>
      </c>
      <c r="E10" s="561">
        <f>SUM('W2'!E10,'W1'!E10,'W3'!E10,'W4'!E10,'W5'!E10)</f>
        <v>0</v>
      </c>
      <c r="F10" s="561">
        <f>SUM('W2'!F10,'W1'!F10,'W3'!F10,'W4'!F10,'W5'!F10)</f>
        <v>0</v>
      </c>
      <c r="G10" s="561">
        <f>SUM('W2'!G10,'W1'!G10,'W3'!G10,'W4'!G10,'W5'!G10)</f>
        <v>0</v>
      </c>
      <c r="H10" s="561">
        <f>SUM('W2'!H10,'W1'!H10,'W3'!H10,'W4'!H10,'W5'!H10)</f>
        <v>0</v>
      </c>
      <c r="I10" s="561">
        <f>SUM('W2'!I10,'W1'!I10,'W3'!I10,'W4'!I10,'W5'!I10)</f>
        <v>0</v>
      </c>
      <c r="J10" s="561">
        <f>SUM('W2'!J10,'W1'!J10,'W3'!J10,'W4'!J10,'W5'!J10)</f>
        <v>0</v>
      </c>
      <c r="K10" s="561">
        <f>SUM('W2'!K10,'W1'!K10,'W3'!K10,'W4'!K10,'W5'!K10)</f>
        <v>0</v>
      </c>
    </row>
    <row r="11" ht="19.5" customHeight="1">
      <c r="B11" s="490"/>
      <c r="C11" s="490"/>
      <c r="D11" s="490"/>
      <c r="E11" s="490"/>
      <c r="F11" s="490"/>
      <c r="G11" s="490"/>
      <c r="H11" s="490"/>
      <c r="I11" s="490"/>
      <c r="J11" s="490"/>
      <c r="K11" s="469"/>
    </row>
    <row r="12" ht="19.5" customHeight="1">
      <c r="B12" s="562" t="s">
        <v>50</v>
      </c>
      <c r="C12" s="63"/>
      <c r="D12" s="563" t="s">
        <v>51</v>
      </c>
      <c r="E12" s="63"/>
      <c r="F12" s="563" t="s">
        <v>52</v>
      </c>
      <c r="G12" s="63"/>
      <c r="H12" s="564" t="s">
        <v>133</v>
      </c>
      <c r="I12" s="53"/>
      <c r="J12" s="63"/>
      <c r="K12" s="469"/>
    </row>
    <row r="13" ht="19.5" customHeight="1">
      <c r="B13" s="565" t="s">
        <v>12</v>
      </c>
      <c r="C13" s="566" t="s">
        <v>55</v>
      </c>
      <c r="D13" s="567" t="s">
        <v>56</v>
      </c>
      <c r="E13" s="568" t="s">
        <v>57</v>
      </c>
      <c r="F13" s="569" t="s">
        <v>58</v>
      </c>
      <c r="G13" s="569" t="s">
        <v>59</v>
      </c>
      <c r="H13" s="570" t="s">
        <v>60</v>
      </c>
      <c r="I13" s="570" t="s">
        <v>134</v>
      </c>
      <c r="J13" s="486" t="s">
        <v>62</v>
      </c>
      <c r="K13" s="469"/>
    </row>
    <row r="14" ht="19.5" customHeight="1">
      <c r="B14" s="561">
        <f>SUM('W1'!B14,'W2'!B14,'W3'!B14,'W4'!B14,'W5'!B14)</f>
        <v>0</v>
      </c>
      <c r="C14" s="561">
        <f>SUM('W1'!C14,'W2'!C14,'W3'!C14,'W4'!C14,'W5'!C14)</f>
        <v>0</v>
      </c>
      <c r="D14" s="561">
        <f>SUM('W1'!D14,'W2'!D14,'W3'!D14,'W4'!D14,'W5'!D14)</f>
        <v>0</v>
      </c>
      <c r="E14" s="561">
        <f>SUM('W1'!E14,'W2'!E14,'W3'!E14,'W4'!E14,'W5'!E14)</f>
        <v>0</v>
      </c>
      <c r="F14" s="561">
        <f>SUM('W1'!F14,'W2'!F14,'W3'!F14,'W4'!F14,'W5'!F14)</f>
        <v>0</v>
      </c>
      <c r="G14" s="561">
        <f>SUM('W1'!G14,'W2'!G14,'W3'!G14,'W4'!G14,'W5'!G14)</f>
        <v>0</v>
      </c>
      <c r="H14" s="561">
        <f>SUM('W1'!H14,'W2'!H14,'W3'!H14,'W4'!H14,'W5'!H14)</f>
        <v>0</v>
      </c>
      <c r="I14" s="561">
        <f>SUM('W1'!I14,'W2'!I14,'W3'!I14,'W4'!I14,'W5'!I14)</f>
        <v>0</v>
      </c>
      <c r="J14" s="561">
        <f>SUM('W1'!J14,'W2'!J14,'W3'!J14,'W4'!J14,'W5'!J14)</f>
        <v>0</v>
      </c>
      <c r="K14" s="469"/>
    </row>
    <row r="15" ht="19.5" customHeight="1">
      <c r="B15" s="540"/>
      <c r="C15" s="540"/>
      <c r="D15" s="540"/>
      <c r="E15" s="540"/>
      <c r="F15" s="540"/>
      <c r="G15" s="540"/>
      <c r="H15" s="540"/>
      <c r="I15" s="540"/>
      <c r="J15" s="540"/>
      <c r="K15" s="540"/>
    </row>
    <row r="16" ht="19.5" customHeight="1">
      <c r="D16" s="540"/>
      <c r="E16" s="540"/>
      <c r="F16" s="540"/>
      <c r="G16" s="540"/>
      <c r="H16" s="540"/>
      <c r="I16" s="540"/>
      <c r="J16" s="540"/>
      <c r="K16" s="540"/>
    </row>
    <row r="17" ht="19.5" customHeight="1">
      <c r="D17" s="540"/>
      <c r="E17" s="540"/>
      <c r="F17" s="540"/>
      <c r="G17" s="540"/>
      <c r="H17" s="540"/>
      <c r="I17" s="540"/>
      <c r="J17" s="540"/>
      <c r="K17" s="540"/>
    </row>
    <row r="18" ht="19.5" customHeight="1">
      <c r="D18" s="540"/>
      <c r="E18" s="540"/>
      <c r="F18" s="540"/>
      <c r="G18" s="540"/>
      <c r="H18" s="540"/>
      <c r="I18" s="540"/>
      <c r="J18" s="540"/>
      <c r="K18" s="540"/>
    </row>
    <row r="19" ht="19.5" customHeight="1"/>
    <row r="20" ht="19.5" customHeight="1"/>
    <row r="21" ht="19.5" customHeight="1"/>
    <row r="22" ht="19.5" customHeight="1"/>
    <row r="23" ht="19.5" customHeight="1"/>
    <row r="24" ht="19.5" customHeight="1"/>
    <row r="25" ht="19.5" customHeight="1"/>
    <row r="26" ht="19.5" customHeight="1"/>
    <row r="27" ht="19.5" customHeight="1"/>
    <row r="28" ht="19.5" customHeight="1"/>
    <row r="29" ht="19.5" customHeight="1"/>
    <row r="30" ht="19.5" customHeight="1"/>
    <row r="31" ht="19.5" customHeight="1"/>
    <row r="32" ht="19.5" customHeight="1"/>
    <row r="33" ht="19.5" customHeight="1"/>
    <row r="34" ht="19.5" customHeight="1"/>
    <row r="35" ht="19.5" customHeight="1"/>
    <row r="36" ht="19.5" customHeight="1"/>
    <row r="37" ht="19.5" customHeight="1"/>
    <row r="38" ht="19.5" customHeight="1"/>
    <row r="39" ht="19.5" customHeight="1"/>
    <row r="40" ht="19.5" customHeight="1"/>
    <row r="41" ht="19.5" customHeight="1"/>
    <row r="42" ht="19.5" customHeight="1"/>
    <row r="43" ht="19.5" customHeight="1"/>
    <row r="44" ht="19.5" customHeight="1"/>
    <row r="45" ht="19.5" customHeight="1"/>
    <row r="46" ht="19.5" customHeight="1"/>
    <row r="47" ht="19.5" customHeight="1"/>
    <row r="48" ht="19.5" customHeight="1"/>
    <row r="49" ht="19.5" customHeight="1"/>
    <row r="50" ht="19.5" customHeight="1"/>
    <row r="51" ht="19.5" customHeight="1"/>
    <row r="52" ht="19.5" customHeight="1"/>
    <row r="53" ht="19.5" customHeight="1"/>
    <row r="54" ht="19.5" customHeight="1"/>
    <row r="55" ht="19.5" customHeight="1"/>
    <row r="56" ht="19.5" customHeight="1"/>
    <row r="57" ht="19.5" customHeight="1"/>
    <row r="58" ht="19.5" customHeight="1"/>
    <row r="59" ht="19.5" customHeight="1"/>
    <row r="60" ht="19.5" customHeight="1"/>
    <row r="61" ht="19.5" customHeight="1"/>
    <row r="62" ht="19.5" customHeight="1"/>
    <row r="63" ht="19.5" customHeight="1"/>
    <row r="64" ht="19.5" customHeight="1"/>
    <row r="65" ht="19.5" customHeight="1"/>
    <row r="66" ht="19.5" customHeight="1"/>
    <row r="67" ht="19.5" customHeight="1"/>
    <row r="68" ht="19.5" customHeight="1"/>
    <row r="69" ht="19.5" customHeight="1"/>
    <row r="70" ht="19.5" customHeight="1"/>
    <row r="71" ht="19.5" customHeight="1"/>
    <row r="72" ht="19.5" customHeight="1"/>
    <row r="73" ht="19.5" customHeight="1"/>
    <row r="74" ht="19.5" customHeight="1"/>
    <row r="75" ht="19.5" customHeight="1"/>
    <row r="76" ht="19.5" customHeight="1"/>
    <row r="77" ht="19.5" customHeight="1"/>
    <row r="78" ht="19.5" customHeight="1"/>
    <row r="79" ht="19.5" customHeight="1"/>
    <row r="80" ht="19.5" customHeight="1"/>
    <row r="81" ht="19.5" customHeight="1"/>
    <row r="82" ht="19.5" customHeight="1"/>
    <row r="83" ht="19.5" customHeight="1"/>
    <row r="84" ht="19.5" customHeight="1"/>
    <row r="85" ht="19.5" customHeight="1"/>
    <row r="86" ht="19.5" customHeight="1"/>
    <row r="87" ht="19.5" customHeight="1"/>
    <row r="88" ht="19.5" customHeight="1"/>
    <row r="89" ht="19.5" customHeight="1"/>
    <row r="90" ht="19.5" customHeight="1"/>
    <row r="91" ht="19.5" customHeight="1"/>
    <row r="92" ht="19.5" customHeight="1"/>
    <row r="93" ht="19.5" customHeight="1"/>
    <row r="94" ht="19.5" customHeight="1"/>
    <row r="95" ht="19.5" customHeight="1"/>
    <row r="96" ht="19.5" customHeight="1"/>
    <row r="97" ht="19.5" customHeight="1"/>
    <row r="98" ht="19.5" customHeight="1"/>
    <row r="99" ht="19.5" customHeight="1"/>
    <row r="100" ht="19.5" customHeight="1"/>
    <row r="101" ht="19.5" customHeight="1"/>
    <row r="102" ht="19.5" customHeight="1"/>
    <row r="103" ht="19.5" customHeight="1"/>
    <row r="104" ht="19.5" customHeight="1"/>
    <row r="105" ht="19.5" customHeight="1"/>
    <row r="106" ht="19.5" customHeight="1"/>
    <row r="107" ht="19.5" customHeight="1"/>
    <row r="108" ht="19.5" customHeight="1"/>
    <row r="109" ht="19.5" customHeight="1"/>
    <row r="110" ht="19.5" customHeight="1"/>
    <row r="111" ht="19.5" customHeight="1"/>
    <row r="112" ht="19.5" customHeight="1"/>
    <row r="113" ht="19.5" customHeight="1"/>
    <row r="114" ht="19.5" customHeight="1"/>
    <row r="115" ht="19.5" customHeight="1"/>
    <row r="116" ht="19.5" customHeight="1"/>
    <row r="117" ht="19.5" customHeight="1"/>
    <row r="118" ht="19.5" customHeight="1"/>
    <row r="119" ht="19.5" customHeight="1"/>
    <row r="120" ht="19.5" customHeight="1"/>
    <row r="121" ht="19.5" customHeight="1"/>
    <row r="122" ht="19.5" customHeight="1"/>
    <row r="123" ht="19.5" customHeight="1"/>
    <row r="124" ht="19.5" customHeight="1"/>
    <row r="125" ht="19.5" customHeight="1"/>
    <row r="126" ht="19.5" customHeight="1"/>
    <row r="127" ht="19.5" customHeight="1"/>
    <row r="128" ht="19.5" customHeight="1"/>
    <row r="129" ht="19.5" customHeight="1"/>
    <row r="130" ht="19.5" customHeight="1"/>
    <row r="131" ht="19.5" customHeight="1"/>
    <row r="132" ht="19.5" customHeight="1"/>
    <row r="133" ht="19.5" customHeight="1"/>
    <row r="134" ht="19.5" customHeight="1"/>
    <row r="135" ht="19.5" customHeight="1"/>
    <row r="136" ht="19.5" customHeight="1"/>
    <row r="137" ht="19.5" customHeight="1"/>
    <row r="138" ht="19.5" customHeight="1"/>
    <row r="139" ht="19.5" customHeight="1"/>
    <row r="140" ht="19.5" customHeight="1"/>
    <row r="141" ht="19.5" customHeight="1"/>
    <row r="142" ht="19.5" customHeight="1"/>
    <row r="143" ht="19.5" customHeight="1"/>
    <row r="144" ht="19.5" customHeight="1"/>
    <row r="145" ht="19.5" customHeight="1"/>
    <row r="146" ht="19.5" customHeight="1"/>
    <row r="147" ht="19.5" customHeight="1"/>
    <row r="148" ht="19.5" customHeight="1"/>
    <row r="149" ht="19.5" customHeight="1"/>
    <row r="150" ht="19.5" customHeight="1"/>
    <row r="151" ht="19.5" customHeight="1"/>
    <row r="152" ht="19.5" customHeight="1"/>
    <row r="153" ht="19.5" customHeight="1"/>
    <row r="154" ht="19.5" customHeight="1"/>
    <row r="155" ht="19.5" customHeight="1"/>
    <row r="156" ht="19.5" customHeight="1"/>
    <row r="157" ht="19.5" customHeight="1"/>
    <row r="158" ht="19.5" customHeight="1"/>
    <row r="159" ht="19.5" customHeight="1"/>
    <row r="160" ht="19.5" customHeight="1"/>
    <row r="161" ht="19.5" customHeight="1"/>
    <row r="162" ht="19.5" customHeight="1"/>
    <row r="163" ht="19.5" customHeight="1"/>
    <row r="164" ht="19.5" customHeight="1"/>
    <row r="165" ht="19.5" customHeight="1"/>
    <row r="166" ht="19.5" customHeight="1"/>
    <row r="167" ht="19.5" customHeight="1"/>
    <row r="168" ht="19.5" customHeight="1"/>
    <row r="169" ht="19.5" customHeight="1"/>
    <row r="170" ht="19.5" customHeight="1"/>
    <row r="171" ht="19.5" customHeight="1"/>
    <row r="172" ht="19.5" customHeight="1"/>
    <row r="173" ht="19.5" customHeight="1"/>
    <row r="174" ht="19.5" customHeight="1"/>
    <row r="175" ht="19.5" customHeight="1"/>
    <row r="176" ht="19.5" customHeight="1"/>
    <row r="177" ht="19.5" customHeight="1"/>
    <row r="178" ht="19.5" customHeight="1"/>
    <row r="179" ht="19.5" customHeight="1"/>
    <row r="180" ht="19.5" customHeight="1"/>
    <row r="181" ht="19.5" customHeight="1"/>
    <row r="182" ht="19.5" customHeight="1"/>
    <row r="183" ht="19.5" customHeight="1"/>
    <row r="184" ht="19.5" customHeight="1"/>
    <row r="185" ht="19.5" customHeight="1"/>
    <row r="186" ht="19.5" customHeight="1"/>
    <row r="187" ht="19.5" customHeight="1"/>
    <row r="188" ht="19.5" customHeight="1"/>
    <row r="189" ht="19.5" customHeight="1"/>
    <row r="190" ht="19.5" customHeight="1"/>
    <row r="191" ht="19.5" customHeight="1"/>
    <row r="192" ht="19.5" customHeight="1"/>
    <row r="193" ht="19.5" customHeight="1"/>
    <row r="194" ht="19.5" customHeight="1"/>
    <row r="195" ht="19.5" customHeight="1"/>
    <row r="196" ht="19.5" customHeight="1"/>
    <row r="197" ht="19.5" customHeight="1"/>
    <row r="198" ht="19.5" customHeight="1"/>
    <row r="199" ht="19.5" customHeight="1"/>
    <row r="200" ht="19.5" customHeight="1"/>
    <row r="201" ht="19.5" customHeight="1"/>
    <row r="202" ht="19.5" customHeight="1"/>
    <row r="203" ht="19.5" customHeight="1"/>
    <row r="204" ht="19.5" customHeight="1"/>
    <row r="205" ht="19.5" customHeight="1"/>
    <row r="206" ht="19.5" customHeight="1"/>
    <row r="207" ht="19.5" customHeight="1"/>
    <row r="208" ht="19.5" customHeight="1"/>
    <row r="209" ht="19.5" customHeight="1"/>
    <row r="210" ht="19.5" customHeight="1"/>
    <row r="211" ht="19.5" customHeight="1"/>
    <row r="212" ht="19.5" customHeight="1"/>
    <row r="213" ht="19.5" customHeight="1"/>
    <row r="214" ht="19.5" customHeight="1"/>
    <row r="215" ht="19.5" customHeight="1"/>
    <row r="216" ht="19.5" customHeight="1"/>
    <row r="217" ht="19.5" customHeight="1"/>
    <row r="218" ht="19.5" customHeight="1"/>
    <row r="219" ht="19.5" customHeight="1"/>
    <row r="220" ht="19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5">
    <mergeCell ref="B3:K3"/>
    <mergeCell ref="B12:C12"/>
    <mergeCell ref="D12:E12"/>
    <mergeCell ref="F12:G12"/>
    <mergeCell ref="H12:J12"/>
  </mergeCells>
  <printOptions/>
  <pageMargins bottom="0.787401575" footer="0.0" header="0.0" left="0.7" right="0.7" top="0.787401575"/>
  <pageSetup orientation="landscape"/>
  <drawing r:id="rId1"/>
</worksheet>
</file>