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st" sheetId="1" r:id="rId4"/>
    <sheet state="visible" name="2nd" sheetId="2" r:id="rId5"/>
    <sheet state="visible" name="3rd" sheetId="3" r:id="rId6"/>
    <sheet state="visible" name="4th" sheetId="4" r:id="rId7"/>
    <sheet state="visible" name="W1" sheetId="5" r:id="rId8"/>
    <sheet state="visible" name="5th" sheetId="6" r:id="rId9"/>
    <sheet state="visible" name="6th" sheetId="7" r:id="rId10"/>
    <sheet state="visible" name="7th" sheetId="8" r:id="rId11"/>
    <sheet state="visible" name="8th" sheetId="9" r:id="rId12"/>
    <sheet state="visible" name="9th" sheetId="10" r:id="rId13"/>
    <sheet state="visible" name="10th" sheetId="11" r:id="rId14"/>
    <sheet state="visible" name="11th" sheetId="12" r:id="rId15"/>
    <sheet state="visible" name="W2" sheetId="13" r:id="rId16"/>
    <sheet state="visible" name="12th" sheetId="14" r:id="rId17"/>
    <sheet state="visible" name="13th" sheetId="15" r:id="rId18"/>
    <sheet state="visible" name="14th" sheetId="16" r:id="rId19"/>
    <sheet state="visible" name="15th" sheetId="17" r:id="rId20"/>
    <sheet state="visible" name="16th" sheetId="18" r:id="rId21"/>
    <sheet state="visible" name="17th" sheetId="19" r:id="rId22"/>
    <sheet state="visible" name="18th" sheetId="20" r:id="rId23"/>
    <sheet state="visible" name="W3" sheetId="21" r:id="rId24"/>
    <sheet state="visible" name="19th" sheetId="22" r:id="rId25"/>
    <sheet state="visible" name="20th" sheetId="23" r:id="rId26"/>
    <sheet state="visible" name="21th" sheetId="24" r:id="rId27"/>
    <sheet state="visible" name="22th" sheetId="25" r:id="rId28"/>
    <sheet state="visible" name="23th" sheetId="26" r:id="rId29"/>
    <sheet state="visible" name="24th" sheetId="27" r:id="rId30"/>
    <sheet state="visible" name="25th" sheetId="28" r:id="rId31"/>
    <sheet state="visible" name="W4" sheetId="29" r:id="rId32"/>
    <sheet state="visible" name="26th" sheetId="30" r:id="rId33"/>
    <sheet state="visible" name="27th" sheetId="31" r:id="rId34"/>
    <sheet state="visible" name="28th" sheetId="32" r:id="rId35"/>
    <sheet state="visible" name="29th" sheetId="33" r:id="rId36"/>
    <sheet state="visible" name="30th" sheetId="34" r:id="rId37"/>
    <sheet state="visible" name="31th" sheetId="35" r:id="rId38"/>
    <sheet state="visible" name="W5" sheetId="36" r:id="rId39"/>
    <sheet state="visible" name="Nov. Total" sheetId="37" r:id="rId40"/>
  </sheets>
  <definedNames/>
  <calcPr/>
  <extLst>
    <ext uri="GoogleSheetsCustomDataVersion2">
      <go:sheetsCustomData xmlns:go="http://customooxmlschemas.google.com/" r:id="rId41" roundtripDataChecksum="JjUvPAhYfaGudneYHiYkQzYVK1h+Cuh2EAKEdy2nWLI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4">
      <text>
        <t xml:space="preserve">======
ID#AAAA5v9jqTM
    (2023-09-24 07:25:48)
Update the Tasks in the Task Sheet, use the link below.</t>
      </text>
    </comment>
    <comment authorId="0" ref="F28">
      <text>
        <t xml:space="preserve">======
ID#AAAA5v9jqTI
    (2023-09-24 07:25:48)
Update the Tasks in the Task Sheet, use the link below.</t>
      </text>
    </comment>
    <comment authorId="0" ref="F23">
      <text>
        <t xml:space="preserve">======
ID#AAAA5v9jqTE
    (2023-09-24 07:25:48)
Update the Tasks in the Task Sheet, use the link below.</t>
      </text>
    </comment>
    <comment authorId="0" ref="F26">
      <text>
        <t xml:space="preserve">======
ID#AAAA5v9jqTA
    (2023-09-24 07:25:48)
Update the Tasks in the Task Sheet, use the link below.</t>
      </text>
    </comment>
    <comment authorId="0" ref="F25">
      <text>
        <t xml:space="preserve">======
ID#AAAA5v9jqS8
    (2023-09-24 07:25:48)
Update the Tasks in the Task Sheet, use the link below.</t>
      </text>
    </comment>
    <comment authorId="0" ref="F27">
      <text>
        <t xml:space="preserve">======
ID#AAAA5v9jqS4
    (2023-09-24 07:25:48)
Update the Tasks in the Task Sheet, use the link below.</t>
      </text>
    </comment>
  </commentList>
  <extLst>
    <ext uri="GoogleSheetsCustomDataVersion2">
      <go:sheetsCustomData xmlns:go="http://customooxmlschemas.google.com/" r:id="rId1" roundtripDataSignature="AMtx7miICTMJsfgTYqKzSZu5Lk/7qk1L0Q=="/>
    </ext>
  </extLst>
</comments>
</file>

<file path=xl/sharedStrings.xml><?xml version="1.0" encoding="utf-8"?>
<sst xmlns="http://schemas.openxmlformats.org/spreadsheetml/2006/main" count="5188" uniqueCount="198">
  <si>
    <t>© Dennis Gaertig / BER0001</t>
  </si>
  <si>
    <t>GSS EMEA Daily Handover Berlin</t>
  </si>
  <si>
    <t>Additional Comments and Highlights</t>
  </si>
  <si>
    <t>Guest Count</t>
  </si>
  <si>
    <t>Patrols</t>
  </si>
  <si>
    <t>Useful Links</t>
  </si>
  <si>
    <t>Reporter</t>
  </si>
  <si>
    <t>Arrival Time</t>
  </si>
  <si>
    <t>Meeting</t>
  </si>
  <si>
    <t>Interview</t>
  </si>
  <si>
    <t>Event</t>
  </si>
  <si>
    <t>Social</t>
  </si>
  <si>
    <t>Vendor</t>
  </si>
  <si>
    <t>Press</t>
  </si>
  <si>
    <t>VIP</t>
  </si>
  <si>
    <t>Total</t>
  </si>
  <si>
    <t>No.</t>
  </si>
  <si>
    <t>Time</t>
  </si>
  <si>
    <t>Name</t>
  </si>
  <si>
    <t>Observations, comments</t>
  </si>
  <si>
    <t>06:00 - 12:00</t>
  </si>
  <si>
    <t>12:00 - 16:00</t>
  </si>
  <si>
    <t>16:00 - 21:00</t>
  </si>
  <si>
    <t>21:00 - 06:00</t>
  </si>
  <si>
    <t>Checks and Statistics</t>
  </si>
  <si>
    <t>GSO EMEA Check</t>
  </si>
  <si>
    <t xml:space="preserve">Reception </t>
  </si>
  <si>
    <t>Security</t>
  </si>
  <si>
    <t>OAR</t>
  </si>
  <si>
    <t>Day Shift - 3PM</t>
  </si>
  <si>
    <t>Checked</t>
  </si>
  <si>
    <t>Daily Early</t>
  </si>
  <si>
    <t>Daily Middle</t>
  </si>
  <si>
    <t>N/A</t>
  </si>
  <si>
    <t>Night Shift</t>
  </si>
  <si>
    <t>Daily Late</t>
  </si>
  <si>
    <t>Weekly</t>
  </si>
  <si>
    <t>Monthly</t>
  </si>
  <si>
    <t>Open Tasks</t>
  </si>
  <si>
    <t>Task No.</t>
  </si>
  <si>
    <t>Task Name</t>
  </si>
  <si>
    <t>Legal Mail</t>
  </si>
  <si>
    <t>Report</t>
  </si>
  <si>
    <t>L&amp;F</t>
  </si>
  <si>
    <t>UWI</t>
  </si>
  <si>
    <t>Checks</t>
  </si>
  <si>
    <t>Parking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</si>
  <si>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</si>
  <si>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</si>
  <si>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>Luggage</t>
  </si>
  <si>
    <t>Generic Badge</t>
  </si>
  <si>
    <t>Temp Badges</t>
  </si>
  <si>
    <t>Events</t>
  </si>
  <si>
    <t xml:space="preserve">Post </t>
  </si>
  <si>
    <t>Click for Help</t>
  </si>
  <si>
    <t>Facility</t>
  </si>
  <si>
    <t>FTE</t>
  </si>
  <si>
    <t>CW</t>
  </si>
  <si>
    <t>Extern G.</t>
  </si>
  <si>
    <t>Intern G.</t>
  </si>
  <si>
    <t>Mail</t>
  </si>
  <si>
    <t>Package</t>
  </si>
  <si>
    <t>Outgoing</t>
  </si>
  <si>
    <t>Parking Tickets, Elevator (FTE/Con)</t>
  </si>
  <si>
    <t>Click to open the Task Sheet</t>
  </si>
  <si>
    <t>Card Type</t>
  </si>
  <si>
    <t>E(Con)</t>
  </si>
  <si>
    <t>P</t>
  </si>
  <si>
    <t>E (FTE)</t>
  </si>
  <si>
    <t>Date</t>
  </si>
  <si>
    <t>Get back</t>
  </si>
  <si>
    <t>Type</t>
  </si>
  <si>
    <t>Reports and Incidents</t>
  </si>
  <si>
    <t>Number</t>
  </si>
  <si>
    <t>Categorie</t>
  </si>
  <si>
    <t>Press, NDA Waiver, VIPs</t>
  </si>
  <si>
    <t>email</t>
  </si>
  <si>
    <t>Task</t>
  </si>
  <si>
    <t>Company</t>
  </si>
  <si>
    <t>Host</t>
  </si>
  <si>
    <t>arrived</t>
  </si>
  <si>
    <t>Audit Checks</t>
  </si>
  <si>
    <t>Audit</t>
  </si>
  <si>
    <t>Officer</t>
  </si>
  <si>
    <t>Comment</t>
  </si>
  <si>
    <t>Radio Log</t>
  </si>
  <si>
    <t>Issuing</t>
  </si>
  <si>
    <t>Returning</t>
  </si>
  <si>
    <t>Radio Number</t>
  </si>
  <si>
    <t>Name Officer</t>
  </si>
  <si>
    <t>Date Out</t>
  </si>
  <si>
    <t>Time Out</t>
  </si>
  <si>
    <t>Date Returned</t>
  </si>
  <si>
    <t>Time Returned</t>
  </si>
  <si>
    <t>Ausgabe Karten</t>
  </si>
  <si>
    <t>Reports</t>
  </si>
  <si>
    <t>Karten</t>
  </si>
  <si>
    <t>Karten Farbe Zähler</t>
  </si>
  <si>
    <t>Site Assessments</t>
  </si>
  <si>
    <t xml:space="preserve">Site Security Posture </t>
  </si>
  <si>
    <t>Audits</t>
  </si>
  <si>
    <t>Mail NetzGD</t>
  </si>
  <si>
    <t>Mail Leagel</t>
  </si>
  <si>
    <t>Incident Report</t>
  </si>
  <si>
    <t>Lost and Found</t>
  </si>
  <si>
    <t>User walk in</t>
  </si>
  <si>
    <t>E(FTE)</t>
  </si>
  <si>
    <t>Datum</t>
  </si>
  <si>
    <t xml:space="preserve">Mail Legal </t>
  </si>
  <si>
    <t>Mail Netz DG</t>
  </si>
  <si>
    <t>User Walk-in</t>
  </si>
  <si>
    <t>Medical Equipment</t>
  </si>
  <si>
    <t>Dilmon S.</t>
  </si>
  <si>
    <t>Key Audit</t>
  </si>
  <si>
    <t>Youssef E.</t>
  </si>
  <si>
    <t>Badge Audit</t>
  </si>
  <si>
    <t>Kevin G.</t>
  </si>
  <si>
    <t>L&amp;F Audit</t>
  </si>
  <si>
    <t>PPE Audit</t>
  </si>
  <si>
    <t>IT Equipment</t>
  </si>
  <si>
    <t>AED Audit</t>
  </si>
  <si>
    <t>✔</t>
  </si>
  <si>
    <t>✘</t>
  </si>
  <si>
    <t>?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</si>
  <si>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</si>
  <si>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</si>
  <si>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</si>
  <si>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</si>
  <si>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rgb="FF434343"/>
        <sz val="11.0"/>
        <u/>
      </rPr>
      <t>Click to open the Task Sheet</t>
    </r>
    <r>
      <rPr>
        <rFont val="Arial"/>
        <color rgb="FF000000"/>
        <sz val="11.0"/>
      </rPr>
      <t xml:space="preserve"> for more Tasks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</si>
  <si>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</si>
  <si>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</si>
  <si>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>April W6 + May W1</t>
  </si>
  <si>
    <t>E(CW)</t>
  </si>
  <si>
    <t>Post</t>
  </si>
  <si>
    <t>Paket</t>
  </si>
  <si>
    <t>April W6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</si>
  <si>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</si>
  <si>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</si>
  <si>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</si>
  <si>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</si>
  <si>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</si>
  <si>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</si>
  <si>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</si>
  <si>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</si>
  <si>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</si>
  <si>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</si>
  <si>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</si>
  <si>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</si>
  <si>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</si>
  <si>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</si>
  <si>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>T142199294</t>
  </si>
  <si>
    <t>BER0001.06 (06.B.35) Restaurant A06.23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</si>
  <si>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</si>
  <si>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</si>
  <si>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 xml:space="preserve">STS Form: CCure | Berlin | BER0001.06 (06.B.35) Restaurant A06.23 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</si>
  <si>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</si>
  <si>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</si>
  <si>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</si>
  <si>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</si>
  <si>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</si>
  <si>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</si>
  <si>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</si>
  <si>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</si>
  <si>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>DG</t>
  </si>
  <si>
    <t>GB Activation T142401122 6am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</si>
  <si>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</si>
  <si>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</si>
  <si>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</si>
  <si>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</si>
  <si>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</si>
  <si>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</si>
  <si>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</si>
  <si>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</si>
  <si>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</si>
  <si>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</si>
  <si>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</si>
  <si>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</si>
  <si>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</si>
  <si>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</si>
  <si>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</si>
  <si>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</si>
  <si>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>FS</t>
  </si>
  <si>
    <t>GB activation at 8am T142058110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</si>
  <si>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</si>
  <si>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</si>
  <si>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</si>
  <si>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</si>
  <si>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</si>
  <si>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</si>
  <si>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</si>
  <si>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</si>
  <si>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</si>
  <si>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</si>
  <si>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</si>
  <si>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</si>
  <si>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</si>
  <si>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</si>
  <si>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>Month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</si>
</sst>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[$-F800]dddd\,\ mmmm\ dd\,\ yyyy"/>
    <numFmt numFmtId="165" formatCode="d&quot;-&quot;mmm"/>
    <numFmt numFmtId="166" formatCode="M/d/yyyy"/>
    <numFmt numFmtId="167" formatCode="m/d/yyyy"/>
    <numFmt numFmtId="168" formatCode="yyyy-mm-dd"/>
    <numFmt numFmtId="169" formatCode="MM/dd/yyyy HH:MMam/pm"/>
    <numFmt numFmtId="170" formatCode="d-mmm"/>
    <numFmt numFmtId="171" formatCode="mm/dd/yyyy"/>
    <numFmt numFmtId="172" formatCode="d\.\ mmmm"/>
  </numFmts>
  <fonts count="48">
    <font>
      <sz val="11.0"/>
      <color theme="1"/>
      <name val="Calibri"/>
      <scheme val="minor"/>
    </font>
    <font>
      <sz val="11.0"/>
      <color theme="1"/>
      <name val="Calibri"/>
    </font>
    <font/>
    <font>
      <sz val="11.0"/>
      <color theme="1"/>
      <name val="Arial"/>
    </font>
    <font>
      <b/>
      <sz val="22.0"/>
      <color theme="0"/>
      <name val="Arial"/>
    </font>
    <font>
      <b/>
      <sz val="14.0"/>
      <color rgb="FFFFFFFF"/>
      <name val="Arial"/>
    </font>
    <font>
      <b/>
      <sz val="11.0"/>
      <color theme="1"/>
      <name val="Arial"/>
    </font>
    <font>
      <b/>
      <sz val="14.0"/>
      <color rgb="FFF2F2F2"/>
      <name val="Arial"/>
    </font>
    <font>
      <b/>
      <sz val="25.0"/>
      <color rgb="FFF2F2F2"/>
      <name val="Arial"/>
    </font>
    <font>
      <b/>
      <sz val="12.0"/>
      <color rgb="FFFFFFFF"/>
      <name val="Arial"/>
    </font>
    <font>
      <u/>
      <sz val="11.0"/>
      <color rgb="FFFFFFFF"/>
      <name val="Arial"/>
    </font>
    <font>
      <sz val="10.0"/>
      <color theme="1"/>
      <name val="Arial"/>
    </font>
    <font>
      <sz val="10.0"/>
      <color theme="1"/>
      <name val="Calibri"/>
    </font>
    <font>
      <b/>
      <sz val="12.0"/>
      <color theme="1"/>
      <name val="Arial"/>
    </font>
    <font>
      <b/>
      <i/>
      <sz val="11.0"/>
      <color theme="1"/>
      <name val="Arial"/>
    </font>
    <font>
      <i/>
      <sz val="11.0"/>
      <color rgb="FF000000"/>
      <name val="Arial"/>
    </font>
    <font>
      <b/>
      <sz val="11.0"/>
      <color rgb="FF000000"/>
      <name val="Inconsolata"/>
    </font>
    <font>
      <sz val="11.0"/>
      <color rgb="FF000000"/>
      <name val="Inconsolata"/>
    </font>
    <font>
      <b/>
      <sz val="11.0"/>
      <color rgb="FFFFFFFF"/>
      <name val="Arial"/>
    </font>
    <font>
      <u/>
      <sz val="11.0"/>
      <color theme="1"/>
      <name val="Arial"/>
    </font>
    <font>
      <b/>
      <sz val="11.0"/>
      <color rgb="FFFF0000"/>
      <name val="Arial"/>
    </font>
    <font>
      <u/>
      <sz val="11.0"/>
      <color theme="1"/>
      <name val="Arial"/>
    </font>
    <font>
      <sz val="11.0"/>
      <color rgb="FF000000"/>
      <name val="Arial"/>
    </font>
    <font>
      <u/>
      <sz val="11.0"/>
      <color rgb="FF0000FF"/>
      <name val="Arial"/>
    </font>
    <font>
      <u/>
      <sz val="11.0"/>
      <color rgb="FF434343"/>
      <name val="Arial"/>
    </font>
    <font>
      <b/>
      <i/>
      <sz val="12.0"/>
      <color theme="1"/>
      <name val="Arial"/>
    </font>
    <font>
      <b/>
      <i/>
      <sz val="12.0"/>
      <color rgb="FFFF0000"/>
      <name val="Arial"/>
    </font>
    <font>
      <sz val="11.0"/>
      <color rgb="FF7F7F7F"/>
      <name val="Arial"/>
    </font>
    <font>
      <color theme="1"/>
      <name val="Calibri"/>
    </font>
    <font>
      <sz val="11.0"/>
      <color rgb="FFFF0000"/>
      <name val="Calibri"/>
    </font>
    <font>
      <sz val="11.0"/>
      <color rgb="FFFF0000"/>
      <name val="Arial"/>
    </font>
    <font>
      <b/>
      <sz val="11.0"/>
      <color rgb="FFFFC000"/>
      <name val="Arial"/>
    </font>
    <font>
      <u/>
      <sz val="11.0"/>
      <color theme="10"/>
      <name val="Arial"/>
    </font>
    <font>
      <u/>
      <sz val="11.0"/>
      <color theme="10"/>
      <name val="Arial"/>
    </font>
    <font>
      <b/>
      <sz val="11.0"/>
      <color theme="1"/>
      <name val="Calibri"/>
    </font>
    <font>
      <sz val="14.0"/>
      <color theme="1"/>
      <name val="Arial"/>
    </font>
    <font>
      <b/>
      <sz val="7.0"/>
      <color theme="1"/>
      <name val="Arial"/>
    </font>
    <font>
      <sz val="9.0"/>
      <color theme="1"/>
      <name val="Arial"/>
    </font>
    <font>
      <sz val="12.0"/>
      <color theme="1"/>
      <name val="Arial"/>
    </font>
    <font>
      <u/>
      <sz val="11.0"/>
      <color rgb="FF0563C1"/>
      <name val="Arial"/>
    </font>
    <font>
      <u/>
      <sz val="11.0"/>
      <color theme="10"/>
      <name val="Arial"/>
    </font>
    <font>
      <u/>
      <sz val="11.0"/>
      <color rgb="FF000000"/>
      <name val="Arial"/>
    </font>
    <font>
      <sz val="11.0"/>
      <color rgb="FF97D753"/>
      <name val="Arial"/>
    </font>
    <font>
      <b/>
      <sz val="14.0"/>
      <color theme="1"/>
      <name val="Calibri"/>
    </font>
    <font>
      <sz val="14.0"/>
      <color rgb="FFFF0000"/>
      <name val="Calibri"/>
    </font>
    <font>
      <sz val="14.0"/>
      <color theme="1"/>
      <name val="Calibri"/>
    </font>
    <font>
      <sz val="11.0"/>
      <color rgb="FF000000"/>
      <name val="Roboto"/>
    </font>
    <font>
      <sz val="16.0"/>
      <color theme="1"/>
      <name val="Calibri"/>
    </font>
  </fonts>
  <fills count="30">
    <fill>
      <patternFill patternType="none"/>
    </fill>
    <fill>
      <patternFill patternType="lightGray"/>
    </fill>
    <fill>
      <patternFill patternType="solid">
        <fgColor rgb="FF7F7F7F"/>
        <bgColor rgb="FF7F7F7F"/>
      </patternFill>
    </fill>
    <fill>
      <patternFill patternType="solid">
        <fgColor rgb="FFFFFFFF"/>
        <bgColor rgb="FFFFFFFF"/>
      </patternFill>
    </fill>
    <fill>
      <patternFill patternType="solid">
        <fgColor rgb="FF666666"/>
        <bgColor rgb="FF666666"/>
      </patternFill>
    </fill>
    <fill>
      <patternFill patternType="solid">
        <fgColor rgb="FFC9DAF8"/>
        <bgColor rgb="FFC9DAF8"/>
      </patternFill>
    </fill>
    <fill>
      <patternFill patternType="solid">
        <fgColor rgb="FF97D753"/>
        <bgColor rgb="FF97D753"/>
      </patternFill>
    </fill>
    <fill>
      <patternFill patternType="solid">
        <fgColor rgb="FFFFC000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FF3300"/>
        <bgColor rgb="FFFF3300"/>
      </patternFill>
    </fill>
    <fill>
      <patternFill patternType="solid">
        <fgColor rgb="FFF2F2F2"/>
        <bgColor rgb="FFF2F2F2"/>
      </patternFill>
    </fill>
    <fill>
      <patternFill patternType="solid">
        <fgColor rgb="FFEFEFEF"/>
        <bgColor rgb="FFEFEFEF"/>
      </patternFill>
    </fill>
    <fill>
      <patternFill patternType="solid">
        <fgColor rgb="FFECECEC"/>
        <bgColor rgb="FFECECEC"/>
      </patternFill>
    </fill>
    <fill>
      <patternFill patternType="solid">
        <fgColor rgb="FF92D8DA"/>
        <bgColor rgb="FF92D8DA"/>
      </patternFill>
    </fill>
    <fill>
      <patternFill patternType="solid">
        <fgColor rgb="FF5EAE5E"/>
        <bgColor rgb="FF5EAE5E"/>
      </patternFill>
    </fill>
    <fill>
      <patternFill patternType="solid">
        <fgColor theme="0"/>
        <bgColor theme="0"/>
      </patternFill>
    </fill>
    <fill>
      <patternFill patternType="solid">
        <fgColor rgb="FFBFBFBF"/>
        <bgColor rgb="FFBFBFBF"/>
      </patternFill>
    </fill>
    <fill>
      <patternFill patternType="solid">
        <fgColor rgb="FFFEF2CB"/>
        <bgColor rgb="FFFEF2CB"/>
      </patternFill>
    </fill>
    <fill>
      <patternFill patternType="solid">
        <fgColor rgb="FFA4C2F4"/>
        <bgColor rgb="FFA4C2F4"/>
      </patternFill>
    </fill>
    <fill>
      <patternFill patternType="solid">
        <fgColor rgb="FFCFE2F3"/>
        <bgColor rgb="FFCFE2F3"/>
      </patternFill>
    </fill>
    <fill>
      <patternFill patternType="solid">
        <fgColor rgb="FF9FC5E8"/>
        <bgColor rgb="FF9FC5E8"/>
      </patternFill>
    </fill>
    <fill>
      <patternFill patternType="solid">
        <fgColor rgb="FF00FFFF"/>
        <bgColor rgb="FF00FFFF"/>
      </patternFill>
    </fill>
    <fill>
      <patternFill patternType="solid">
        <fgColor rgb="FF85FFFF"/>
        <bgColor rgb="FF85FFFF"/>
      </patternFill>
    </fill>
    <fill>
      <patternFill patternType="solid">
        <fgColor rgb="FFD8D8D8"/>
        <bgColor rgb="FFD8D8D8"/>
      </patternFill>
    </fill>
    <fill>
      <patternFill patternType="solid">
        <fgColor rgb="FF9CC2E5"/>
        <bgColor rgb="FF9CC2E5"/>
      </patternFill>
    </fill>
    <fill>
      <patternFill patternType="solid">
        <fgColor rgb="FFDEEAF6"/>
        <bgColor rgb="FFDEEAF6"/>
      </patternFill>
    </fill>
    <fill>
      <patternFill patternType="solid">
        <fgColor rgb="FFD9E2F3"/>
        <bgColor rgb="FFD9E2F3"/>
      </patternFill>
    </fill>
    <fill>
      <patternFill patternType="solid">
        <fgColor rgb="FF00B0F0"/>
        <bgColor rgb="FF00B0F0"/>
      </patternFill>
    </fill>
    <fill>
      <patternFill patternType="solid">
        <fgColor rgb="FF008000"/>
        <bgColor rgb="FF008000"/>
      </patternFill>
    </fill>
    <fill>
      <patternFill patternType="solid">
        <fgColor rgb="FFFF0000"/>
        <bgColor rgb="FFFF0000"/>
      </patternFill>
    </fill>
  </fills>
  <borders count="133">
    <border/>
    <border>
      <left/>
      <right/>
      <top/>
      <bottom/>
    </border>
    <border>
      <left/>
      <top/>
    </border>
    <border>
      <top/>
    </border>
    <border>
      <left/>
      <right/>
      <top/>
    </border>
    <border>
      <left/>
      <top/>
      <bottom/>
    </border>
    <border>
      <left style="medium">
        <color rgb="FF4A86E8"/>
      </left>
      <top style="medium">
        <color rgb="FF4A86E8"/>
      </top>
      <bottom style="medium">
        <color rgb="FF4A86E8"/>
      </bottom>
    </border>
    <border>
      <top style="medium">
        <color rgb="FF4A86E8"/>
      </top>
      <bottom style="medium">
        <color rgb="FF4A86E8"/>
      </bottom>
    </border>
    <border>
      <right style="medium">
        <color rgb="FF4A86E8"/>
      </right>
      <top style="medium">
        <color rgb="FF4A86E8"/>
      </top>
      <bottom style="medium">
        <color rgb="FF4A86E8"/>
      </bottom>
    </border>
    <border>
      <top/>
      <bottom/>
    </border>
    <border>
      <right/>
      <top/>
      <bottom/>
    </border>
    <border>
      <left/>
      <right/>
      <bottom/>
    </border>
    <border>
      <left style="medium">
        <color rgb="FF999999"/>
      </left>
      <top style="medium">
        <color rgb="FF999999"/>
      </top>
      <bottom style="medium">
        <color rgb="FF999999"/>
      </bottom>
    </border>
    <border>
      <top style="medium">
        <color rgb="FF999999"/>
      </top>
      <bottom style="medium">
        <color rgb="FF999999"/>
      </bottom>
    </border>
    <border>
      <right style="medium">
        <color rgb="FF999999"/>
      </right>
      <top style="medium">
        <color rgb="FF999999"/>
      </top>
      <bottom style="medium">
        <color rgb="FF999999"/>
      </bottom>
    </border>
    <border>
      <left style="medium">
        <color rgb="FF999999"/>
      </left>
      <top style="medium">
        <color rgb="FF999999"/>
      </top>
    </border>
    <border>
      <top style="medium">
        <color rgb="FF999999"/>
      </top>
    </border>
    <border>
      <right style="medium">
        <color rgb="FF999999"/>
      </right>
      <top style="medium">
        <color rgb="FF999999"/>
      </top>
    </border>
    <border>
      <left style="thick">
        <color rgb="FF4A86E8"/>
      </left>
      <top style="thick">
        <color rgb="FF4A86E8"/>
      </top>
    </border>
    <border>
      <top style="thick">
        <color rgb="FF4A86E8"/>
      </top>
    </border>
    <border>
      <right style="thick">
        <color rgb="FF4A86E8"/>
      </right>
      <top style="thick">
        <color rgb="FF4A86E8"/>
      </top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/>
    </border>
    <border>
      <left style="thin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ck">
        <color rgb="FF4A86E8"/>
      </left>
    </border>
    <border>
      <right style="thick">
        <color rgb="FF4A86E8"/>
      </right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ck">
        <color rgb="FF4A86E8"/>
      </left>
      <bottom style="thick">
        <color rgb="FF4A86E8"/>
      </bottom>
    </border>
    <border>
      <bottom style="thick">
        <color rgb="FF4A86E8"/>
      </bottom>
    </border>
    <border>
      <right style="thick">
        <color rgb="FF4A86E8"/>
      </right>
      <bottom style="thick">
        <color rgb="FF4A86E8"/>
      </bottom>
    </border>
    <border>
      <left/>
      <right/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</border>
    <border>
      <left/>
    </border>
    <border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  <bottom/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right/>
      <top/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 style="medium">
        <color rgb="FF000000"/>
      </right>
      <top/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/>
      <bottom style="medium">
        <color rgb="FF000000"/>
      </bottom>
    </border>
    <border>
      <left style="medium">
        <color rgb="FF000000"/>
      </left>
      <bottom/>
    </border>
    <border>
      <right style="thin">
        <color rgb="FF000000"/>
      </right>
      <bottom/>
    </border>
    <border>
      <left style="thin">
        <color rgb="FF000000"/>
      </left>
      <bottom/>
    </border>
    <border>
      <bottom/>
    </border>
    <border>
      <left style="thin">
        <color rgb="FF000000"/>
      </left>
      <right style="thin">
        <color rgb="FF000000"/>
      </right>
      <bottom/>
    </border>
  </borders>
  <cellStyleXfs count="1">
    <xf borderId="0" fillId="0" fontId="0" numFmtId="0" applyAlignment="1" applyFont="1"/>
  </cellStyleXfs>
  <cellXfs count="496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Alignment="1" applyBorder="1" applyFont="1">
      <alignment horizontal="center" vertical="center"/>
    </xf>
    <xf borderId="3" fillId="0" fontId="2" numFmtId="0" xfId="0" applyBorder="1" applyFont="1"/>
    <xf borderId="4" fillId="2" fontId="1" numFmtId="0" xfId="0" applyBorder="1" applyFont="1"/>
    <xf borderId="1" fillId="2" fontId="3" numFmtId="0" xfId="0" applyBorder="1" applyFont="1"/>
    <xf borderId="5" fillId="2" fontId="1" numFmtId="0" xfId="0" applyBorder="1" applyFont="1"/>
    <xf borderId="6" fillId="3" fontId="4" numFmtId="0" xfId="0" applyAlignment="1" applyBorder="1" applyFill="1" applyFont="1">
      <alignment horizontal="center" vertical="center"/>
    </xf>
    <xf borderId="7" fillId="0" fontId="2" numFmtId="0" xfId="0" applyBorder="1" applyFont="1"/>
    <xf borderId="8" fillId="0" fontId="2" numFmtId="0" xfId="0" applyBorder="1" applyFont="1"/>
    <xf borderId="6" fillId="4" fontId="5" numFmtId="0" xfId="0" applyAlignment="1" applyBorder="1" applyFill="1" applyFont="1">
      <alignment horizontal="center" vertical="center"/>
    </xf>
    <xf borderId="9" fillId="2" fontId="6" numFmtId="0" xfId="0" applyBorder="1" applyFont="1"/>
    <xf borderId="6" fillId="4" fontId="7" numFmtId="164" xfId="0" applyAlignment="1" applyBorder="1" applyFont="1" applyNumberFormat="1">
      <alignment horizontal="center" vertical="center"/>
    </xf>
    <xf borderId="6" fillId="3" fontId="8" numFmtId="164" xfId="0" applyAlignment="1" applyBorder="1" applyFont="1" applyNumberFormat="1">
      <alignment horizontal="center" vertical="center"/>
    </xf>
    <xf borderId="9" fillId="2" fontId="3" numFmtId="0" xfId="0" applyBorder="1" applyFont="1"/>
    <xf borderId="10" fillId="2" fontId="1" numFmtId="0" xfId="0" applyBorder="1" applyFont="1"/>
    <xf borderId="11" fillId="2" fontId="3" numFmtId="0" xfId="0" applyBorder="1" applyFont="1"/>
    <xf borderId="11" fillId="2" fontId="1" numFmtId="0" xfId="0" applyBorder="1" applyFont="1"/>
    <xf borderId="4" fillId="2" fontId="3" numFmtId="0" xfId="0" applyBorder="1" applyFont="1"/>
    <xf borderId="12" fillId="4" fontId="9" numFmtId="0" xfId="0" applyAlignment="1" applyBorder="1" applyFont="1">
      <alignment horizontal="center" vertical="center"/>
    </xf>
    <xf borderId="13" fillId="0" fontId="2" numFmtId="0" xfId="0" applyBorder="1" applyFont="1"/>
    <xf borderId="14" fillId="0" fontId="2" numFmtId="0" xfId="0" applyBorder="1" applyFont="1"/>
    <xf borderId="15" fillId="4" fontId="9" numFmtId="0" xfId="0" applyAlignment="1" applyBorder="1" applyFont="1">
      <alignment horizontal="center" vertical="center"/>
    </xf>
    <xf borderId="16" fillId="0" fontId="2" numFmtId="0" xfId="0" applyBorder="1" applyFont="1"/>
    <xf borderId="17" fillId="0" fontId="2" numFmtId="0" xfId="0" applyBorder="1" applyFont="1"/>
    <xf borderId="9" fillId="2" fontId="1" numFmtId="0" xfId="0" applyBorder="1" applyFont="1"/>
    <xf borderId="18" fillId="3" fontId="10" numFmtId="0" xfId="0" applyAlignment="1" applyBorder="1" applyFont="1">
      <alignment horizontal="center" vertical="center"/>
    </xf>
    <xf borderId="19" fillId="0" fontId="2" numFmtId="0" xfId="0" applyBorder="1" applyFont="1"/>
    <xf borderId="20" fillId="0" fontId="2" numFmtId="0" xfId="0" applyBorder="1" applyFont="1"/>
    <xf borderId="10" fillId="2" fontId="3" numFmtId="0" xfId="0" applyBorder="1" applyFont="1"/>
    <xf borderId="21" fillId="5" fontId="3" numFmtId="0" xfId="0" applyAlignment="1" applyBorder="1" applyFill="1" applyFont="1">
      <alignment horizontal="center" shrinkToFit="0" vertical="center" wrapText="1"/>
    </xf>
    <xf borderId="22" fillId="0" fontId="2" numFmtId="0" xfId="0" applyBorder="1" applyFont="1"/>
    <xf borderId="23" fillId="5" fontId="3" numFmtId="0" xfId="0" applyAlignment="1" applyBorder="1" applyFont="1">
      <alignment horizontal="center" shrinkToFit="0" vertical="center" wrapText="1"/>
    </xf>
    <xf borderId="23" fillId="0" fontId="2" numFmtId="0" xfId="0" applyBorder="1" applyFont="1"/>
    <xf borderId="5" fillId="2" fontId="3" numFmtId="0" xfId="0" applyBorder="1" applyFont="1"/>
    <xf borderId="24" fillId="5" fontId="11" numFmtId="0" xfId="0" applyAlignment="1" applyBorder="1" applyFont="1">
      <alignment horizontal="center" shrinkToFit="0" vertical="center" wrapText="1"/>
    </xf>
    <xf borderId="25" fillId="0" fontId="2" numFmtId="0" xfId="0" applyBorder="1" applyFont="1"/>
    <xf borderId="26" fillId="6" fontId="11" numFmtId="0" xfId="0" applyAlignment="1" applyBorder="1" applyFill="1" applyFont="1">
      <alignment horizontal="center" shrinkToFit="0" vertical="center" wrapText="1"/>
    </xf>
    <xf borderId="26" fillId="7" fontId="11" numFmtId="0" xfId="0" applyAlignment="1" applyBorder="1" applyFill="1" applyFont="1">
      <alignment horizontal="center" shrinkToFit="0" vertical="center" wrapText="1"/>
    </xf>
    <xf borderId="26" fillId="8" fontId="11" numFmtId="0" xfId="0" applyAlignment="1" applyBorder="1" applyFill="1" applyFont="1">
      <alignment horizontal="center" shrinkToFit="0" vertical="center" wrapText="1"/>
    </xf>
    <xf borderId="26" fillId="9" fontId="11" numFmtId="0" xfId="0" applyAlignment="1" applyBorder="1" applyFill="1" applyFont="1">
      <alignment horizontal="center" shrinkToFit="0" vertical="center" wrapText="1"/>
    </xf>
    <xf borderId="27" fillId="5" fontId="3" numFmtId="0" xfId="0" applyAlignment="1" applyBorder="1" applyFont="1">
      <alignment horizontal="center" shrinkToFit="0" vertical="center" wrapText="1"/>
    </xf>
    <xf borderId="28" fillId="5" fontId="3" numFmtId="0" xfId="0" applyAlignment="1" applyBorder="1" applyFont="1">
      <alignment horizontal="center" vertical="center"/>
    </xf>
    <xf borderId="29" fillId="5" fontId="3" numFmtId="0" xfId="0" applyAlignment="1" applyBorder="1" applyFont="1">
      <alignment horizontal="center" vertical="center"/>
    </xf>
    <xf borderId="30" fillId="0" fontId="2" numFmtId="0" xfId="0" applyBorder="1" applyFont="1"/>
    <xf borderId="31" fillId="0" fontId="2" numFmtId="0" xfId="0" applyBorder="1" applyFont="1"/>
    <xf borderId="32" fillId="0" fontId="2" numFmtId="0" xfId="0" applyBorder="1" applyFont="1"/>
    <xf borderId="33" fillId="0" fontId="2" numFmtId="0" xfId="0" applyBorder="1" applyFont="1"/>
    <xf borderId="34" fillId="0" fontId="2" numFmtId="0" xfId="0" applyBorder="1" applyFont="1"/>
    <xf borderId="21" fillId="0" fontId="11" numFmtId="0" xfId="0" applyAlignment="1" applyBorder="1" applyFont="1">
      <alignment horizontal="center" shrinkToFit="0" vertical="center" wrapText="1"/>
    </xf>
    <xf borderId="35" fillId="0" fontId="12" numFmtId="0" xfId="0" applyAlignment="1" applyBorder="1" applyFont="1">
      <alignment horizontal="center"/>
    </xf>
    <xf borderId="35" fillId="0" fontId="2" numFmtId="0" xfId="0" applyBorder="1" applyFont="1"/>
    <xf borderId="36" fillId="0" fontId="2" numFmtId="0" xfId="0" applyBorder="1" applyFont="1"/>
    <xf borderId="21" fillId="5" fontId="3" numFmtId="0" xfId="0" applyAlignment="1" applyBorder="1" applyFont="1">
      <alignment horizontal="center" vertical="center"/>
    </xf>
    <xf borderId="37" fillId="0" fontId="3" numFmtId="0" xfId="0" applyAlignment="1" applyBorder="1" applyFont="1">
      <alignment horizontal="center" readingOrder="0" shrinkToFit="0" vertical="center" wrapText="1"/>
    </xf>
    <xf borderId="38" fillId="0" fontId="3" numFmtId="0" xfId="0" applyAlignment="1" applyBorder="1" applyFont="1">
      <alignment horizontal="center" readingOrder="0" shrinkToFit="0" vertical="center" wrapText="1"/>
    </xf>
    <xf borderId="38" fillId="0" fontId="3" numFmtId="0" xfId="0" applyAlignment="1" applyBorder="1" applyFont="1">
      <alignment horizontal="center" shrinkToFit="0" vertical="center" wrapText="1"/>
    </xf>
    <xf borderId="27" fillId="0" fontId="3" numFmtId="0" xfId="0" applyAlignment="1" applyBorder="1" applyFont="1">
      <alignment horizontal="center" readingOrder="0" shrinkToFit="0" vertical="center" wrapText="1"/>
    </xf>
    <xf borderId="39" fillId="5" fontId="3" numFmtId="0" xfId="0" applyAlignment="1" applyBorder="1" applyFont="1">
      <alignment shrinkToFit="0" vertical="center" wrapText="1"/>
    </xf>
    <xf borderId="40" fillId="5" fontId="3" numFmtId="0" xfId="0" applyAlignment="1" applyBorder="1" applyFont="1">
      <alignment horizontal="center"/>
    </xf>
    <xf borderId="35" fillId="0" fontId="3" numFmtId="20" xfId="0" applyAlignment="1" applyBorder="1" applyFont="1" applyNumberFormat="1">
      <alignment horizontal="center" vertical="center"/>
    </xf>
    <xf borderId="41" fillId="0" fontId="2" numFmtId="0" xfId="0" applyBorder="1" applyFont="1"/>
    <xf borderId="42" fillId="0" fontId="3" numFmtId="0" xfId="0" applyAlignment="1" applyBorder="1" applyFont="1">
      <alignment horizontal="center" vertical="center"/>
    </xf>
    <xf borderId="42" fillId="0" fontId="3" numFmtId="0" xfId="0" applyAlignment="1" applyBorder="1" applyFont="1">
      <alignment horizontal="center"/>
    </xf>
    <xf borderId="43" fillId="0" fontId="11" numFmtId="0" xfId="0" applyAlignment="1" applyBorder="1" applyFont="1">
      <alignment horizontal="center" shrinkToFit="0" vertical="center" wrapText="1"/>
    </xf>
    <xf borderId="39" fillId="0" fontId="2" numFmtId="0" xfId="0" applyBorder="1" applyFont="1"/>
    <xf borderId="44" fillId="0" fontId="3" numFmtId="0" xfId="0" applyAlignment="1" applyBorder="1" applyFont="1">
      <alignment horizontal="center" readingOrder="0" shrinkToFit="0" vertical="center" wrapText="1"/>
    </xf>
    <xf borderId="45" fillId="0" fontId="3" numFmtId="0" xfId="0" applyAlignment="1" applyBorder="1" applyFont="1">
      <alignment horizontal="center" shrinkToFit="0" vertical="center" wrapText="1"/>
    </xf>
    <xf borderId="45" fillId="0" fontId="3" numFmtId="0" xfId="0" applyAlignment="1" applyBorder="1" applyFont="1">
      <alignment horizontal="center" readingOrder="0" shrinkToFit="0" vertical="center" wrapText="1"/>
    </xf>
    <xf borderId="46" fillId="0" fontId="3" numFmtId="0" xfId="0" applyAlignment="1" applyBorder="1" applyFont="1">
      <alignment horizontal="center" shrinkToFit="0" vertical="center" wrapText="1"/>
    </xf>
    <xf borderId="23" fillId="0" fontId="3" numFmtId="20" xfId="0" applyAlignment="1" applyBorder="1" applyFont="1" applyNumberFormat="1">
      <alignment horizontal="center" vertical="center"/>
    </xf>
    <xf borderId="43" fillId="0" fontId="3" numFmtId="0" xfId="0" applyAlignment="1" applyBorder="1" applyFont="1">
      <alignment horizontal="center"/>
    </xf>
    <xf borderId="42" fillId="0" fontId="11" numFmtId="0" xfId="0" applyAlignment="1" applyBorder="1" applyFont="1">
      <alignment horizontal="center" shrinkToFit="0" vertical="center" wrapText="1"/>
    </xf>
    <xf borderId="47" fillId="0" fontId="3" numFmtId="0" xfId="0" applyAlignment="1" applyBorder="1" applyFont="1">
      <alignment horizontal="center" shrinkToFit="0" vertical="center" wrapText="1"/>
    </xf>
    <xf borderId="48" fillId="0" fontId="3" numFmtId="0" xfId="0" applyAlignment="1" applyBorder="1" applyFont="1">
      <alignment horizontal="center" shrinkToFit="0" vertical="center" wrapText="1"/>
    </xf>
    <xf borderId="49" fillId="0" fontId="3" numFmtId="0" xfId="0" applyAlignment="1" applyBorder="1" applyFont="1">
      <alignment horizontal="center" shrinkToFit="0" vertical="center" wrapText="1"/>
    </xf>
    <xf borderId="50" fillId="5" fontId="3" numFmtId="0" xfId="0" applyAlignment="1" applyBorder="1" applyFont="1">
      <alignment horizontal="center" shrinkToFit="0" vertical="center" wrapText="1"/>
    </xf>
    <xf borderId="51" fillId="0" fontId="2" numFmtId="0" xfId="0" applyBorder="1" applyFont="1"/>
    <xf borderId="52" fillId="5" fontId="3" numFmtId="0" xfId="0" applyAlignment="1" applyBorder="1" applyFont="1">
      <alignment horizontal="center" readingOrder="0" shrinkToFit="0" vertical="center" wrapText="1"/>
    </xf>
    <xf borderId="52" fillId="5" fontId="3" numFmtId="0" xfId="0" applyAlignment="1" applyBorder="1" applyFont="1">
      <alignment horizontal="center" shrinkToFit="0" vertical="center" wrapText="1"/>
    </xf>
    <xf borderId="49" fillId="5" fontId="3" numFmtId="0" xfId="0" applyAlignment="1" applyBorder="1" applyFont="1">
      <alignment horizontal="center" shrinkToFit="0" vertical="center" wrapText="1"/>
    </xf>
    <xf borderId="53" fillId="0" fontId="2" numFmtId="0" xfId="0" applyBorder="1" applyFont="1"/>
    <xf borderId="54" fillId="0" fontId="2" numFmtId="0" xfId="0" applyBorder="1" applyFont="1"/>
    <xf borderId="55" fillId="0" fontId="2" numFmtId="0" xfId="0" applyBorder="1" applyFont="1"/>
    <xf borderId="56" fillId="2" fontId="3" numFmtId="0" xfId="0" applyBorder="1" applyFont="1"/>
    <xf borderId="57" fillId="5" fontId="13" numFmtId="0" xfId="0" applyAlignment="1" applyBorder="1" applyFont="1">
      <alignment horizontal="center" shrinkToFit="0" vertical="center" wrapText="1"/>
    </xf>
    <xf borderId="58" fillId="0" fontId="2" numFmtId="0" xfId="0" applyBorder="1" applyFont="1"/>
    <xf borderId="59" fillId="5" fontId="14" numFmtId="0" xfId="0" applyAlignment="1" applyBorder="1" applyFont="1">
      <alignment horizontal="center"/>
    </xf>
    <xf borderId="59" fillId="5" fontId="15" numFmtId="0" xfId="0" applyAlignment="1" applyBorder="1" applyFont="1">
      <alignment horizontal="center" shrinkToFit="0" vertical="center" wrapText="1"/>
    </xf>
    <xf borderId="60" fillId="0" fontId="2" numFmtId="0" xfId="0" applyBorder="1" applyFont="1"/>
    <xf borderId="61" fillId="0" fontId="2" numFmtId="0" xfId="0" applyBorder="1" applyFont="1"/>
    <xf borderId="62" fillId="10" fontId="3" numFmtId="0" xfId="0" applyAlignment="1" applyBorder="1" applyFill="1" applyFont="1">
      <alignment horizontal="center" vertical="center"/>
    </xf>
    <xf borderId="48" fillId="10" fontId="3" numFmtId="0" xfId="0" applyAlignment="1" applyBorder="1" applyFont="1">
      <alignment horizontal="center" vertical="center"/>
    </xf>
    <xf borderId="49" fillId="10" fontId="3" numFmtId="0" xfId="0" applyAlignment="1" applyBorder="1" applyFont="1">
      <alignment horizontal="center" vertical="center"/>
    </xf>
    <xf borderId="21" fillId="0" fontId="3" numFmtId="0" xfId="0" applyAlignment="1" applyBorder="1" applyFont="1">
      <alignment horizontal="center" shrinkToFit="0" vertical="center" wrapText="1"/>
    </xf>
    <xf borderId="43" fillId="0" fontId="3" numFmtId="0" xfId="0" applyAlignment="1" applyBorder="1" applyFont="1">
      <alignment horizontal="center" shrinkToFit="0" vertical="center" wrapText="1"/>
    </xf>
    <xf borderId="21" fillId="10" fontId="3" numFmtId="0" xfId="0" applyAlignment="1" applyBorder="1" applyFont="1">
      <alignment horizontal="center"/>
    </xf>
    <xf borderId="38" fillId="11" fontId="16" numFmtId="0" xfId="0" applyAlignment="1" applyBorder="1" applyFill="1" applyFont="1">
      <alignment horizontal="center" vertical="center"/>
    </xf>
    <xf borderId="59" fillId="0" fontId="3" numFmtId="0" xfId="0" applyAlignment="1" applyBorder="1" applyFont="1">
      <alignment horizontal="center" vertical="center"/>
    </xf>
    <xf borderId="37" fillId="11" fontId="17" numFmtId="0" xfId="0" applyAlignment="1" applyBorder="1" applyFont="1">
      <alignment horizontal="center" vertical="center"/>
    </xf>
    <xf borderId="27" fillId="0" fontId="3" numFmtId="0" xfId="0" applyAlignment="1" applyBorder="1" applyFont="1">
      <alignment horizontal="center" vertical="center"/>
    </xf>
    <xf borderId="63" fillId="11" fontId="17" numFmtId="0" xfId="0" applyAlignment="1" applyBorder="1" applyFont="1">
      <alignment horizontal="center" vertical="center"/>
    </xf>
    <xf borderId="64" fillId="0" fontId="3" numFmtId="0" xfId="0" applyBorder="1" applyFont="1"/>
    <xf borderId="43" fillId="12" fontId="3" numFmtId="0" xfId="0" applyAlignment="1" applyBorder="1" applyFill="1" applyFont="1">
      <alignment horizontal="center" shrinkToFit="0" vertical="center" wrapText="1"/>
    </xf>
    <xf borderId="44" fillId="11" fontId="17" numFmtId="0" xfId="0" applyAlignment="1" applyBorder="1" applyFont="1">
      <alignment horizontal="center" vertical="center"/>
    </xf>
    <xf borderId="43" fillId="0" fontId="3" numFmtId="0" xfId="0" applyAlignment="1" applyBorder="1" applyFont="1">
      <alignment horizontal="center" vertical="center"/>
    </xf>
    <xf borderId="46" fillId="0" fontId="3" numFmtId="0" xfId="0" applyAlignment="1" applyBorder="1" applyFont="1">
      <alignment horizontal="center" vertical="center"/>
    </xf>
    <xf borderId="65" fillId="5" fontId="15" numFmtId="0" xfId="0" applyAlignment="1" applyBorder="1" applyFont="1">
      <alignment horizontal="center" shrinkToFit="0" vertical="center" wrapText="1"/>
    </xf>
    <xf borderId="10" fillId="2" fontId="6" numFmtId="0" xfId="0" applyAlignment="1" applyBorder="1" applyFont="1">
      <alignment horizontal="center"/>
    </xf>
    <xf borderId="66" fillId="12" fontId="3" numFmtId="0" xfId="0" applyAlignment="1" applyBorder="1" applyFont="1">
      <alignment horizontal="center" shrinkToFit="0" vertical="center" wrapText="1"/>
    </xf>
    <xf borderId="67" fillId="0" fontId="2" numFmtId="0" xfId="0" applyBorder="1" applyFont="1"/>
    <xf borderId="68" fillId="11" fontId="17" numFmtId="0" xfId="0" applyAlignment="1" applyBorder="1" applyFont="1">
      <alignment horizontal="center" vertical="center"/>
    </xf>
    <xf borderId="66" fillId="0" fontId="3" numFmtId="0" xfId="0" applyAlignment="1" applyBorder="1" applyFont="1">
      <alignment horizontal="center" vertical="center"/>
    </xf>
    <xf borderId="69" fillId="12" fontId="3" numFmtId="0" xfId="0" applyAlignment="1" applyBorder="1" applyFont="1">
      <alignment horizontal="center" shrinkToFit="0" vertical="center" wrapText="1"/>
    </xf>
    <xf borderId="70" fillId="0" fontId="2" numFmtId="0" xfId="0" applyBorder="1" applyFont="1"/>
    <xf borderId="47" fillId="11" fontId="17" numFmtId="0" xfId="0" applyAlignment="1" applyBorder="1" applyFont="1">
      <alignment horizontal="center" vertical="center"/>
    </xf>
    <xf borderId="71" fillId="0" fontId="3" numFmtId="0" xfId="0" applyBorder="1" applyFont="1"/>
    <xf borderId="50" fillId="0" fontId="3" numFmtId="0" xfId="0" applyAlignment="1" applyBorder="1" applyFont="1">
      <alignment horizontal="center" shrinkToFit="0" vertical="center" wrapText="1"/>
    </xf>
    <xf borderId="72" fillId="0" fontId="3" numFmtId="0" xfId="0" applyAlignment="1" applyBorder="1" applyFont="1">
      <alignment horizontal="center" shrinkToFit="0" vertical="center" wrapText="1"/>
    </xf>
    <xf borderId="73" fillId="0" fontId="2" numFmtId="0" xfId="0" applyBorder="1" applyFont="1"/>
    <xf borderId="74" fillId="0" fontId="2" numFmtId="0" xfId="0" applyBorder="1" applyFont="1"/>
    <xf borderId="0" fillId="5" fontId="3" numFmtId="0" xfId="0" applyAlignment="1" applyFont="1">
      <alignment horizontal="center"/>
    </xf>
    <xf borderId="75" fillId="0" fontId="2" numFmtId="0" xfId="0" applyBorder="1" applyFont="1"/>
    <xf borderId="50" fillId="10" fontId="3" numFmtId="0" xfId="0" applyAlignment="1" applyBorder="1" applyFont="1">
      <alignment horizontal="center"/>
    </xf>
    <xf borderId="48" fillId="11" fontId="17" numFmtId="0" xfId="0" applyAlignment="1" applyBorder="1" applyFont="1">
      <alignment horizontal="center" vertical="center"/>
    </xf>
    <xf borderId="72" fillId="0" fontId="3" numFmtId="0" xfId="0" applyAlignment="1" applyBorder="1" applyFont="1">
      <alignment horizontal="center" vertical="center"/>
    </xf>
    <xf borderId="49" fillId="0" fontId="3" numFmtId="0" xfId="0" applyAlignment="1" applyBorder="1" applyFont="1">
      <alignment horizontal="center" vertical="center"/>
    </xf>
    <xf borderId="15" fillId="4" fontId="18" numFmtId="0" xfId="0" applyAlignment="1" applyBorder="1" applyFont="1">
      <alignment horizontal="center" vertical="center"/>
    </xf>
    <xf borderId="76" fillId="2" fontId="3" numFmtId="0" xfId="0" applyBorder="1" applyFont="1"/>
    <xf borderId="44" fillId="5" fontId="3" numFmtId="0" xfId="0" applyAlignment="1" applyBorder="1" applyFont="1">
      <alignment horizontal="center" shrinkToFit="0" vertical="center" wrapText="1"/>
    </xf>
    <xf borderId="77" fillId="5" fontId="3" numFmtId="0" xfId="0" applyAlignment="1" applyBorder="1" applyFont="1">
      <alignment horizontal="center" shrinkToFit="0" wrapText="1"/>
    </xf>
    <xf borderId="77" fillId="0" fontId="2" numFmtId="0" xfId="0" applyBorder="1" applyFont="1"/>
    <xf borderId="66" fillId="5" fontId="3" numFmtId="0" xfId="0" applyAlignment="1" applyBorder="1" applyFont="1">
      <alignment horizontal="center" shrinkToFit="0" wrapText="1"/>
    </xf>
    <xf borderId="37" fillId="5" fontId="11" numFmtId="0" xfId="0" applyAlignment="1" applyBorder="1" applyFont="1">
      <alignment horizontal="center" vertical="bottom"/>
    </xf>
    <xf borderId="38" fillId="5" fontId="3" numFmtId="0" xfId="0" applyAlignment="1" applyBorder="1" applyFont="1">
      <alignment horizontal="center" vertical="bottom"/>
    </xf>
    <xf borderId="27" fillId="5" fontId="3" numFmtId="0" xfId="0" applyAlignment="1" applyBorder="1" applyFont="1">
      <alignment horizontal="center" vertical="bottom"/>
    </xf>
    <xf borderId="61" fillId="5" fontId="3" numFmtId="0" xfId="0" applyAlignment="1" applyBorder="1" applyFont="1">
      <alignment horizontal="center" shrinkToFit="0" vertical="center" wrapText="1"/>
    </xf>
    <xf borderId="24" fillId="11" fontId="19" numFmtId="0" xfId="0" applyAlignment="1" applyBorder="1" applyFont="1">
      <alignment horizontal="center" shrinkToFit="0" wrapText="1"/>
    </xf>
    <xf borderId="65" fillId="0" fontId="2" numFmtId="0" xfId="0" applyBorder="1" applyFont="1"/>
    <xf borderId="59" fillId="11" fontId="3" numFmtId="0" xfId="0" applyAlignment="1" applyBorder="1" applyFont="1">
      <alignment horizontal="center" shrinkToFit="0" wrapText="1"/>
    </xf>
    <xf borderId="68" fillId="11" fontId="20" numFmtId="0" xfId="0" applyAlignment="1" applyBorder="1" applyFont="1">
      <alignment horizontal="center" vertical="center"/>
    </xf>
    <xf borderId="62" fillId="11" fontId="20" numFmtId="0" xfId="0" applyAlignment="1" applyBorder="1" applyFont="1">
      <alignment horizontal="center" vertical="center"/>
    </xf>
    <xf borderId="62" fillId="11" fontId="20" numFmtId="0" xfId="0" applyAlignment="1" applyBorder="1" applyFont="1">
      <alignment horizontal="center"/>
    </xf>
    <xf borderId="78" fillId="0" fontId="6" numFmtId="0" xfId="0" applyAlignment="1" applyBorder="1" applyFont="1">
      <alignment horizontal="center" vertical="center"/>
    </xf>
    <xf borderId="21" fillId="11" fontId="21" numFmtId="0" xfId="0" applyAlignment="1" applyBorder="1" applyFont="1">
      <alignment horizontal="center" shrinkToFit="0" wrapText="1"/>
    </xf>
    <xf borderId="43" fillId="11" fontId="3" numFmtId="0" xfId="0" applyAlignment="1" applyBorder="1" applyFont="1">
      <alignment horizontal="center" shrinkToFit="0" wrapText="1"/>
    </xf>
    <xf borderId="79" fillId="5" fontId="22" numFmtId="0" xfId="0" applyAlignment="1" applyBorder="1" applyFont="1">
      <alignment horizontal="center"/>
    </xf>
    <xf borderId="80" fillId="0" fontId="2" numFmtId="0" xfId="0" applyBorder="1" applyFont="1"/>
    <xf borderId="81" fillId="5" fontId="3" numFmtId="0" xfId="0" applyAlignment="1" applyBorder="1" applyFont="1">
      <alignment horizontal="center"/>
    </xf>
    <xf borderId="81" fillId="5" fontId="22" numFmtId="0" xfId="0" applyAlignment="1" applyBorder="1" applyFont="1">
      <alignment horizontal="center"/>
    </xf>
    <xf borderId="81" fillId="5" fontId="22" numFmtId="0" xfId="0" applyAlignment="1" applyBorder="1" applyFont="1">
      <alignment horizontal="center" vertical="center"/>
    </xf>
    <xf borderId="82" fillId="0" fontId="2" numFmtId="0" xfId="0" applyBorder="1" applyFont="1"/>
    <xf borderId="83" fillId="0" fontId="2" numFmtId="0" xfId="0" applyBorder="1" applyFont="1"/>
    <xf borderId="84" fillId="5" fontId="23" numFmtId="0" xfId="0" applyAlignment="1" applyBorder="1" applyFont="1">
      <alignment horizontal="center" shrinkToFit="0" vertical="center" wrapText="1"/>
    </xf>
    <xf borderId="21" fillId="11" fontId="3" numFmtId="0" xfId="0" applyAlignment="1" applyBorder="1" applyFont="1">
      <alignment horizontal="center" shrinkToFit="0" wrapText="1"/>
    </xf>
    <xf borderId="85" fillId="13" fontId="3" numFmtId="0" xfId="0" applyAlignment="1" applyBorder="1" applyFill="1" applyFont="1">
      <alignment horizontal="center" vertical="center"/>
    </xf>
    <xf borderId="86" fillId="14" fontId="3" numFmtId="0" xfId="0" applyAlignment="1" applyBorder="1" applyFill="1" applyFont="1">
      <alignment horizontal="center" vertical="center"/>
    </xf>
    <xf borderId="41" fillId="15" fontId="3" numFmtId="0" xfId="0" applyAlignment="1" applyBorder="1" applyFill="1" applyFont="1">
      <alignment horizontal="center" vertical="center"/>
    </xf>
    <xf borderId="86" fillId="16" fontId="3" numFmtId="0" xfId="0" applyAlignment="1" applyBorder="1" applyFill="1" applyFont="1">
      <alignment horizontal="center" vertical="center"/>
    </xf>
    <xf borderId="41" fillId="10" fontId="3" numFmtId="0" xfId="0" applyAlignment="1" applyBorder="1" applyFont="1">
      <alignment horizontal="center" vertical="center"/>
    </xf>
    <xf borderId="86" fillId="10" fontId="3" numFmtId="0" xfId="0" applyAlignment="1" applyBorder="1" applyFont="1">
      <alignment horizontal="center" vertical="center"/>
    </xf>
    <xf borderId="41" fillId="17" fontId="3" numFmtId="0" xfId="0" applyAlignment="1" applyBorder="1" applyFill="1" applyFont="1">
      <alignment horizontal="center" vertical="center"/>
    </xf>
    <xf borderId="87" fillId="17" fontId="3" numFmtId="0" xfId="0" applyAlignment="1" applyBorder="1" applyFont="1">
      <alignment horizontal="center" vertical="center"/>
    </xf>
    <xf borderId="42" fillId="17" fontId="3" numFmtId="0" xfId="0" applyAlignment="1" applyBorder="1" applyFont="1">
      <alignment horizontal="center"/>
    </xf>
    <xf borderId="88" fillId="0" fontId="2" numFmtId="0" xfId="0" applyBorder="1" applyFont="1"/>
    <xf borderId="23" fillId="0" fontId="3" numFmtId="0" xfId="0" applyAlignment="1" applyBorder="1" applyFont="1">
      <alignment horizontal="center" vertical="center"/>
    </xf>
    <xf borderId="47" fillId="15" fontId="3" numFmtId="0" xfId="0" applyAlignment="1" applyBorder="1" applyFont="1">
      <alignment horizontal="center" vertical="center"/>
    </xf>
    <xf borderId="49" fillId="15" fontId="3" numFmtId="0" xfId="0" applyAlignment="1" applyBorder="1" applyFont="1">
      <alignment horizontal="center" vertical="center"/>
    </xf>
    <xf borderId="51" fillId="15" fontId="3" numFmtId="0" xfId="0" applyAlignment="1" applyBorder="1" applyFont="1">
      <alignment horizontal="center" vertical="center"/>
    </xf>
    <xf borderId="51" fillId="15" fontId="3" numFmtId="0" xfId="0" applyAlignment="1" applyBorder="1" applyFont="1">
      <alignment vertical="center"/>
    </xf>
    <xf borderId="49" fillId="15" fontId="3" numFmtId="0" xfId="0" applyAlignment="1" applyBorder="1" applyFont="1">
      <alignment vertical="center"/>
    </xf>
    <xf borderId="51" fillId="0" fontId="3" numFmtId="0" xfId="0" applyAlignment="1" applyBorder="1" applyFont="1">
      <alignment horizontal="center" vertical="center"/>
    </xf>
    <xf borderId="48" fillId="0" fontId="3" numFmtId="0" xfId="0" applyAlignment="1" applyBorder="1" applyFont="1">
      <alignment horizontal="center" vertical="center"/>
    </xf>
    <xf borderId="89" fillId="0" fontId="2" numFmtId="0" xfId="0" applyBorder="1" applyFont="1"/>
    <xf borderId="90" fillId="5" fontId="3" numFmtId="0" xfId="0" applyAlignment="1" applyBorder="1" applyFont="1">
      <alignment horizontal="center" shrinkToFit="0" vertical="center" wrapText="1"/>
    </xf>
    <xf borderId="50" fillId="11" fontId="3" numFmtId="0" xfId="0" applyAlignment="1" applyBorder="1" applyFont="1">
      <alignment horizontal="center" shrinkToFit="0" wrapText="1"/>
    </xf>
    <xf borderId="72" fillId="11" fontId="3" numFmtId="0" xfId="0" applyAlignment="1" applyBorder="1" applyFont="1">
      <alignment horizontal="center" shrinkToFit="0" wrapText="1"/>
    </xf>
    <xf borderId="79" fillId="18" fontId="24" numFmtId="0" xfId="0" applyAlignment="1" applyBorder="1" applyFill="1" applyFont="1">
      <alignment horizontal="center" shrinkToFit="0" wrapText="1"/>
    </xf>
    <xf borderId="87" fillId="5" fontId="25" numFmtId="0" xfId="0" applyAlignment="1" applyBorder="1" applyFont="1">
      <alignment horizontal="right" shrinkToFit="0" vertical="center" wrapText="1"/>
    </xf>
    <xf borderId="87" fillId="11" fontId="26" numFmtId="0" xfId="0" applyAlignment="1" applyBorder="1" applyFont="1">
      <alignment horizontal="center" vertical="center"/>
    </xf>
    <xf borderId="87" fillId="11" fontId="26" numFmtId="0" xfId="0" applyAlignment="1" applyBorder="1" applyFont="1">
      <alignment horizontal="center" shrinkToFit="0" vertical="center" wrapText="1"/>
    </xf>
    <xf borderId="91" fillId="5" fontId="3" numFmtId="0" xfId="0" applyAlignment="1" applyBorder="1" applyFont="1">
      <alignment horizontal="center" shrinkToFit="0" vertical="center" wrapText="1"/>
    </xf>
    <xf borderId="64" fillId="5" fontId="3" numFmtId="0" xfId="0" applyAlignment="1" applyBorder="1" applyFont="1">
      <alignment horizontal="center" shrinkToFit="0" vertical="center" wrapText="1"/>
    </xf>
    <xf borderId="47" fillId="5" fontId="3" numFmtId="0" xfId="0" applyAlignment="1" applyBorder="1" applyFont="1">
      <alignment horizontal="center" shrinkToFit="0" vertical="center" wrapText="1"/>
    </xf>
    <xf borderId="48" fillId="5" fontId="3" numFmtId="0" xfId="0" applyAlignment="1" applyBorder="1" applyFont="1">
      <alignment horizontal="center" shrinkToFit="0" vertical="center" wrapText="1"/>
    </xf>
    <xf borderId="72" fillId="5" fontId="3" numFmtId="0" xfId="0" applyAlignment="1" applyBorder="1" applyFont="1">
      <alignment horizontal="center" shrinkToFit="0" vertical="center" wrapText="1"/>
    </xf>
    <xf borderId="52" fillId="0" fontId="2" numFmtId="0" xfId="0" applyBorder="1" applyFont="1"/>
    <xf borderId="71" fillId="0" fontId="2" numFmtId="0" xfId="0" applyBorder="1" applyFont="1"/>
    <xf borderId="2" fillId="2" fontId="27" numFmtId="0" xfId="0" applyAlignment="1" applyBorder="1" applyFont="1">
      <alignment horizontal="center" vertical="center"/>
    </xf>
    <xf borderId="37" fillId="0" fontId="28" numFmtId="0" xfId="0" applyAlignment="1" applyBorder="1" applyFont="1">
      <alignment horizontal="center" shrinkToFit="0" vertical="bottom" wrapText="1"/>
    </xf>
    <xf borderId="25" fillId="0" fontId="28" numFmtId="0" xfId="0" applyAlignment="1" applyBorder="1" applyFont="1">
      <alignment horizontal="center" shrinkToFit="0" vertical="bottom" wrapText="1"/>
    </xf>
    <xf borderId="65" fillId="0" fontId="1" numFmtId="0" xfId="0" applyAlignment="1" applyBorder="1" applyFont="1">
      <alignment horizontal="center" shrinkToFit="0" vertical="bottom" wrapText="1"/>
    </xf>
    <xf borderId="25" fillId="0" fontId="1" numFmtId="165" xfId="0" applyAlignment="1" applyBorder="1" applyFont="1" applyNumberFormat="1">
      <alignment horizontal="center" shrinkToFit="0" vertical="bottom" wrapText="1"/>
    </xf>
    <xf borderId="60" fillId="0" fontId="29" numFmtId="0" xfId="0" applyAlignment="1" applyBorder="1" applyFont="1">
      <alignment horizontal="center" shrinkToFit="0" vertical="bottom" wrapText="1"/>
    </xf>
    <xf borderId="92" fillId="5" fontId="3" numFmtId="0" xfId="0" applyAlignment="1" applyBorder="1" applyFont="1">
      <alignment horizontal="center"/>
    </xf>
    <xf borderId="30" fillId="0" fontId="3" numFmtId="0" xfId="0" applyAlignment="1" applyBorder="1" applyFont="1">
      <alignment horizontal="center" vertical="center"/>
    </xf>
    <xf borderId="29" fillId="0" fontId="3" numFmtId="0" xfId="0" applyAlignment="1" applyBorder="1" applyFont="1">
      <alignment horizontal="center" vertical="center"/>
    </xf>
    <xf borderId="29" fillId="0" fontId="3" numFmtId="0" xfId="0" applyAlignment="1" applyBorder="1" applyFont="1">
      <alignment horizontal="center"/>
    </xf>
    <xf borderId="76" fillId="0" fontId="2" numFmtId="0" xfId="0" applyBorder="1" applyFont="1"/>
    <xf borderId="29" fillId="5" fontId="3" numFmtId="0" xfId="0" applyAlignment="1" applyBorder="1" applyFont="1">
      <alignment horizontal="center" shrinkToFit="0" vertical="center" wrapText="1"/>
    </xf>
    <xf borderId="85" fillId="0" fontId="28" numFmtId="0" xfId="0" applyAlignment="1" applyBorder="1" applyFont="1">
      <alignment horizontal="center" shrinkToFit="0" vertical="bottom" wrapText="1"/>
    </xf>
    <xf borderId="41" fillId="0" fontId="28" numFmtId="0" xfId="0" applyAlignment="1" applyBorder="1" applyFont="1">
      <alignment horizontal="center" shrinkToFit="0" vertical="bottom" wrapText="1"/>
    </xf>
    <xf borderId="35" fillId="0" fontId="1" numFmtId="0" xfId="0" applyAlignment="1" applyBorder="1" applyFont="1">
      <alignment horizontal="center" shrinkToFit="0" vertical="bottom" wrapText="1"/>
    </xf>
    <xf borderId="41" fillId="0" fontId="1" numFmtId="165" xfId="0" applyAlignment="1" applyBorder="1" applyFont="1" applyNumberFormat="1">
      <alignment horizontal="center" shrinkToFit="0" vertical="bottom" wrapText="1"/>
    </xf>
    <xf borderId="36" fillId="0" fontId="29" numFmtId="0" xfId="0" applyAlignment="1" applyBorder="1" applyFont="1">
      <alignment horizontal="center" shrinkToFit="0" vertical="bottom" wrapText="1"/>
    </xf>
    <xf borderId="24" fillId="0" fontId="3" numFmtId="0" xfId="0" applyAlignment="1" applyBorder="1" applyFont="1">
      <alignment horizontal="center" shrinkToFit="0" vertical="center" wrapText="1"/>
    </xf>
    <xf borderId="59" fillId="0" fontId="3" numFmtId="0" xfId="0" applyAlignment="1" applyBorder="1" applyFont="1">
      <alignment horizontal="center" shrinkToFit="0" vertical="center" wrapText="1"/>
    </xf>
    <xf borderId="36" fillId="0" fontId="30" numFmtId="0" xfId="0" applyAlignment="1" applyBorder="1" applyFont="1">
      <alignment horizontal="center" shrinkToFit="0" vertical="bottom" wrapText="1"/>
    </xf>
    <xf borderId="35" fillId="0" fontId="1" numFmtId="14" xfId="0" applyAlignment="1" applyBorder="1" applyFont="1" applyNumberFormat="1">
      <alignment horizontal="center" shrinkToFit="0" vertical="bottom" wrapText="1"/>
    </xf>
    <xf borderId="93" fillId="5" fontId="3" numFmtId="0" xfId="0" applyAlignment="1" applyBorder="1" applyFont="1">
      <alignment horizontal="center" shrinkToFit="0" vertical="center" wrapText="1"/>
    </xf>
    <xf borderId="94" fillId="0" fontId="2" numFmtId="0" xfId="0" applyBorder="1" applyFont="1"/>
    <xf borderId="95" fillId="5" fontId="3" numFmtId="0" xfId="0" applyAlignment="1" applyBorder="1" applyFont="1">
      <alignment horizontal="center" shrinkToFit="0" vertical="center" wrapText="1"/>
    </xf>
    <xf borderId="91" fillId="5" fontId="3" numFmtId="0" xfId="0" applyAlignment="1" applyBorder="1" applyFont="1">
      <alignment horizontal="center" vertical="center"/>
    </xf>
    <xf borderId="95" fillId="19" fontId="3" numFmtId="0" xfId="0" applyAlignment="1" applyBorder="1" applyFill="1" applyFont="1">
      <alignment horizontal="center" shrinkToFit="0" vertical="center" wrapText="1"/>
    </xf>
    <xf borderId="96" fillId="5" fontId="3" numFmtId="0" xfId="0" applyAlignment="1" applyBorder="1" applyFont="1">
      <alignment horizontal="center" shrinkToFit="0" vertical="center" wrapText="1"/>
    </xf>
    <xf borderId="85" fillId="0" fontId="1" numFmtId="0" xfId="0" applyAlignment="1" applyBorder="1" applyFont="1">
      <alignment vertical="bottom"/>
    </xf>
    <xf borderId="41" fillId="0" fontId="1" numFmtId="0" xfId="0" applyAlignment="1" applyBorder="1" applyFont="1">
      <alignment horizontal="center" vertical="bottom"/>
    </xf>
    <xf borderId="41" fillId="0" fontId="1" numFmtId="165" xfId="0" applyAlignment="1" applyBorder="1" applyFont="1" applyNumberFormat="1">
      <alignment horizontal="center" vertical="bottom"/>
    </xf>
    <xf borderId="36" fillId="0" fontId="1" numFmtId="0" xfId="0" applyAlignment="1" applyBorder="1" applyFont="1">
      <alignment horizontal="center" vertical="bottom"/>
    </xf>
    <xf borderId="24" fillId="0" fontId="1" numFmtId="0" xfId="0" applyAlignment="1" applyBorder="1" applyFont="1">
      <alignment horizontal="center" vertical="center"/>
    </xf>
    <xf borderId="59" fillId="0" fontId="1" numFmtId="0" xfId="0" applyAlignment="1" applyBorder="1" applyFont="1">
      <alignment horizontal="center" vertical="center"/>
    </xf>
    <xf borderId="38" fillId="0" fontId="28" numFmtId="0" xfId="0" applyBorder="1" applyFont="1"/>
    <xf borderId="38" fillId="0" fontId="1" numFmtId="20" xfId="0" applyAlignment="1" applyBorder="1" applyFont="1" applyNumberFormat="1">
      <alignment vertical="center"/>
    </xf>
    <xf borderId="38" fillId="0" fontId="1" numFmtId="0" xfId="0" applyAlignment="1" applyBorder="1" applyFont="1">
      <alignment vertical="center"/>
    </xf>
    <xf borderId="60" fillId="0" fontId="31" numFmtId="0" xfId="0" applyAlignment="1" applyBorder="1" applyFont="1">
      <alignment horizontal="center" vertical="center"/>
    </xf>
    <xf borderId="21" fillId="0" fontId="1" numFmtId="0" xfId="0" applyAlignment="1" applyBorder="1" applyFont="1">
      <alignment horizontal="center" vertical="center"/>
    </xf>
    <xf borderId="43" fillId="0" fontId="1" numFmtId="0" xfId="0" applyAlignment="1" applyBorder="1" applyFont="1">
      <alignment horizontal="center" vertical="center"/>
    </xf>
    <xf borderId="45" fillId="0" fontId="28" numFmtId="0" xfId="0" applyBorder="1" applyFont="1"/>
    <xf borderId="45" fillId="0" fontId="1" numFmtId="20" xfId="0" applyAlignment="1" applyBorder="1" applyFont="1" applyNumberFormat="1">
      <alignment vertical="center"/>
    </xf>
    <xf borderId="45" fillId="0" fontId="1" numFmtId="0" xfId="0" applyAlignment="1" applyBorder="1" applyFont="1">
      <alignment vertical="center"/>
    </xf>
    <xf borderId="39" fillId="0" fontId="31" numFmtId="0" xfId="0" applyAlignment="1" applyBorder="1" applyFont="1">
      <alignment horizontal="center" vertical="center"/>
    </xf>
    <xf borderId="35" fillId="0" fontId="1" numFmtId="0" xfId="0" applyAlignment="1" applyBorder="1" applyFont="1">
      <alignment horizontal="center" shrinkToFit="0" wrapText="1"/>
    </xf>
    <xf borderId="85" fillId="0" fontId="1" numFmtId="0" xfId="0" applyBorder="1" applyFont="1"/>
    <xf borderId="43" fillId="0" fontId="1" numFmtId="0" xfId="0" applyAlignment="1" applyBorder="1" applyFont="1">
      <alignment horizontal="center" shrinkToFit="0" wrapText="1"/>
    </xf>
    <xf borderId="41" fillId="0" fontId="1" numFmtId="0" xfId="0" applyAlignment="1" applyBorder="1" applyFont="1">
      <alignment vertical="bottom"/>
    </xf>
    <xf borderId="41" fillId="0" fontId="1" numFmtId="165" xfId="0" applyAlignment="1" applyBorder="1" applyFont="1" applyNumberFormat="1">
      <alignment vertical="bottom"/>
    </xf>
    <xf borderId="36" fillId="0" fontId="1" numFmtId="0" xfId="0" applyAlignment="1" applyBorder="1" applyFont="1">
      <alignment vertical="bottom"/>
    </xf>
    <xf borderId="21" fillId="0" fontId="3" numFmtId="0" xfId="0" applyAlignment="1" applyBorder="1" applyFont="1">
      <alignment horizontal="center" vertical="center"/>
    </xf>
    <xf borderId="87" fillId="0" fontId="32" numFmtId="0" xfId="0" applyBorder="1" applyFont="1"/>
    <xf borderId="87" fillId="0" fontId="3" numFmtId="20" xfId="0" applyAlignment="1" applyBorder="1" applyFont="1" applyNumberFormat="1">
      <alignment vertical="center"/>
    </xf>
    <xf borderId="87" fillId="0" fontId="3" numFmtId="0" xfId="0" applyAlignment="1" applyBorder="1" applyFont="1">
      <alignment vertical="center"/>
    </xf>
    <xf borderId="46" fillId="0" fontId="31" numFmtId="0" xfId="0" applyAlignment="1" applyBorder="1" applyFont="1">
      <alignment horizontal="center" vertical="center"/>
    </xf>
    <xf borderId="45" fillId="0" fontId="33" numFmtId="0" xfId="0" applyBorder="1" applyFont="1"/>
    <xf borderId="45" fillId="0" fontId="3" numFmtId="0" xfId="0" applyAlignment="1" applyBorder="1" applyFont="1">
      <alignment vertical="center"/>
    </xf>
    <xf borderId="41" fillId="0" fontId="1" numFmtId="0" xfId="0" applyBorder="1" applyFont="1"/>
    <xf borderId="36" fillId="0" fontId="1" numFmtId="0" xfId="0" applyBorder="1" applyFont="1"/>
    <xf borderId="50" fillId="5" fontId="1" numFmtId="0" xfId="0" applyAlignment="1" applyBorder="1" applyFont="1">
      <alignment horizontal="center" vertical="bottom"/>
    </xf>
    <xf borderId="72" fillId="5" fontId="1" numFmtId="0" xfId="0" applyAlignment="1" applyBorder="1" applyFont="1">
      <alignment horizontal="center" vertical="bottom"/>
    </xf>
    <xf borderId="62" fillId="5" fontId="1" numFmtId="0" xfId="0" applyAlignment="1" applyBorder="1" applyFont="1">
      <alignment horizontal="center" vertical="bottom"/>
    </xf>
    <xf borderId="66" fillId="5" fontId="1" numFmtId="0" xfId="0" applyAlignment="1" applyBorder="1" applyFont="1">
      <alignment horizontal="center" vertical="bottom"/>
    </xf>
    <xf borderId="61" fillId="0" fontId="34" numFmtId="0" xfId="0" applyAlignment="1" applyBorder="1" applyFont="1">
      <alignment horizontal="center" vertical="bottom"/>
    </xf>
    <xf borderId="35" fillId="0" fontId="1" numFmtId="0" xfId="0" applyAlignment="1" applyBorder="1" applyFont="1">
      <alignment horizontal="center" vertical="bottom"/>
    </xf>
    <xf borderId="59" fillId="0" fontId="1" numFmtId="0" xfId="0" applyAlignment="1" applyBorder="1" applyFont="1">
      <alignment horizontal="center" vertical="bottom"/>
    </xf>
    <xf borderId="38" fillId="12" fontId="30" numFmtId="0" xfId="0" applyAlignment="1" applyBorder="1" applyFont="1">
      <alignment horizontal="center" shrinkToFit="0" vertical="center" wrapText="1"/>
    </xf>
    <xf borderId="65" fillId="0" fontId="1" numFmtId="0" xfId="0" applyAlignment="1" applyBorder="1" applyFont="1">
      <alignment horizontal="center" vertical="bottom"/>
    </xf>
    <xf borderId="21" fillId="0" fontId="34" numFmtId="0" xfId="0" applyAlignment="1" applyBorder="1" applyFont="1">
      <alignment horizontal="center" vertical="bottom"/>
    </xf>
    <xf borderId="23" fillId="0" fontId="1" numFmtId="0" xfId="0" applyAlignment="1" applyBorder="1" applyFont="1">
      <alignment horizontal="center" vertical="bottom"/>
    </xf>
    <xf borderId="43" fillId="0" fontId="1" numFmtId="0" xfId="0" applyAlignment="1" applyBorder="1" applyFont="1">
      <alignment vertical="bottom"/>
    </xf>
    <xf borderId="45" fillId="12" fontId="30" numFmtId="0" xfId="0" applyAlignment="1" applyBorder="1" applyFont="1">
      <alignment horizontal="center" shrinkToFit="0" vertical="center" wrapText="1"/>
    </xf>
    <xf borderId="45" fillId="0" fontId="3" numFmtId="1" xfId="0" applyAlignment="1" applyBorder="1" applyFont="1" applyNumberFormat="1">
      <alignment vertical="center"/>
    </xf>
    <xf borderId="50" fillId="0" fontId="3" numFmtId="0" xfId="0" applyAlignment="1" applyBorder="1" applyFont="1">
      <alignment horizontal="center" vertical="center"/>
    </xf>
    <xf borderId="48" fillId="0" fontId="3" numFmtId="1" xfId="0" applyAlignment="1" applyBorder="1" applyFont="1" applyNumberFormat="1">
      <alignment vertical="center"/>
    </xf>
    <xf borderId="48" fillId="0" fontId="3" numFmtId="0" xfId="0" applyAlignment="1" applyBorder="1" applyFont="1">
      <alignment vertical="center"/>
    </xf>
    <xf borderId="49" fillId="0" fontId="31" numFmtId="0" xfId="0" applyAlignment="1" applyBorder="1" applyFont="1">
      <alignment horizontal="center" vertical="center"/>
    </xf>
    <xf borderId="50" fillId="0" fontId="34" numFmtId="0" xfId="0" applyAlignment="1" applyBorder="1" applyFont="1">
      <alignment horizontal="center" vertical="bottom"/>
    </xf>
    <xf borderId="73" fillId="0" fontId="1" numFmtId="0" xfId="0" applyAlignment="1" applyBorder="1" applyFont="1">
      <alignment horizontal="center" vertical="bottom"/>
    </xf>
    <xf borderId="72" fillId="0" fontId="1" numFmtId="0" xfId="0" applyAlignment="1" applyBorder="1" applyFont="1">
      <alignment vertical="bottom"/>
    </xf>
    <xf borderId="48" fillId="12" fontId="30" numFmtId="0" xfId="0" applyAlignment="1" applyBorder="1" applyFont="1">
      <alignment horizontal="center" shrinkToFit="0" vertical="center" wrapText="1"/>
    </xf>
    <xf borderId="97" fillId="0" fontId="1" numFmtId="0" xfId="0" applyBorder="1" applyFont="1"/>
    <xf borderId="31" fillId="0" fontId="1" numFmtId="0" xfId="0" applyBorder="1" applyFont="1"/>
    <xf borderId="31" fillId="0" fontId="1" numFmtId="165" xfId="0" applyAlignment="1" applyBorder="1" applyFont="1" applyNumberFormat="1">
      <alignment vertical="bottom"/>
    </xf>
    <xf borderId="32" fillId="0" fontId="1" numFmtId="0" xfId="0" applyBorder="1" applyFont="1"/>
    <xf borderId="98" fillId="2" fontId="3" numFmtId="0" xfId="0" applyBorder="1" applyFont="1"/>
    <xf borderId="43" fillId="20" fontId="3" numFmtId="0" xfId="0" applyAlignment="1" applyBorder="1" applyFill="1" applyFont="1">
      <alignment horizontal="center" shrinkToFit="0" vertical="center" wrapText="1"/>
    </xf>
    <xf borderId="21" fillId="20" fontId="3" numFmtId="0" xfId="0" applyAlignment="1" applyBorder="1" applyFont="1">
      <alignment horizontal="center" shrinkToFit="0" vertical="center" wrapText="1"/>
    </xf>
    <xf borderId="43" fillId="5" fontId="3" numFmtId="0" xfId="0" applyAlignment="1" applyBorder="1" applyFont="1">
      <alignment horizontal="center" shrinkToFit="0" vertical="center" wrapText="1"/>
    </xf>
    <xf borderId="9" fillId="2" fontId="1" numFmtId="0" xfId="0" applyAlignment="1" applyBorder="1" applyFont="1">
      <alignment horizontal="center"/>
    </xf>
    <xf borderId="43" fillId="0" fontId="3" numFmtId="166" xfId="0" applyAlignment="1" applyBorder="1" applyFont="1" applyNumberFormat="1">
      <alignment horizontal="center" shrinkToFit="0" vertical="center" wrapText="1"/>
    </xf>
    <xf borderId="23" fillId="0" fontId="3" numFmtId="20" xfId="0" applyAlignment="1" applyBorder="1" applyFont="1" applyNumberFormat="1">
      <alignment horizontal="center" shrinkToFit="0" vertical="center" wrapText="1"/>
    </xf>
    <xf borderId="23" fillId="0" fontId="3" numFmtId="166" xfId="0" applyAlignment="1" applyBorder="1" applyFont="1" applyNumberFormat="1">
      <alignment horizontal="center" shrinkToFit="0" vertical="center" wrapText="1"/>
    </xf>
    <xf borderId="21" fillId="0" fontId="3" numFmtId="167" xfId="0" applyAlignment="1" applyBorder="1" applyFont="1" applyNumberFormat="1">
      <alignment horizontal="center" shrinkToFit="0" vertical="center" wrapText="1"/>
    </xf>
    <xf borderId="43" fillId="0" fontId="3" numFmtId="168" xfId="0" applyAlignment="1" applyBorder="1" applyFont="1" applyNumberFormat="1">
      <alignment horizontal="center" shrinkToFit="0" vertical="center" wrapText="1"/>
    </xf>
    <xf borderId="11" fillId="2" fontId="3" numFmtId="169" xfId="0" applyBorder="1" applyFont="1" applyNumberFormat="1"/>
    <xf borderId="5" fillId="2" fontId="1" numFmtId="0" xfId="0" applyAlignment="1" applyBorder="1" applyFont="1">
      <alignment shrinkToFit="0" vertical="center" wrapText="1"/>
    </xf>
    <xf borderId="9" fillId="0" fontId="2" numFmtId="0" xfId="0" applyBorder="1" applyFont="1"/>
    <xf borderId="5" fillId="2" fontId="1" numFmtId="0" xfId="0" applyAlignment="1" applyBorder="1" applyFont="1">
      <alignment horizontal="center" shrinkToFit="0" vertical="center" wrapText="1"/>
    </xf>
    <xf borderId="57" fillId="3" fontId="35" numFmtId="0" xfId="0" applyAlignment="1" applyBorder="1" applyFont="1">
      <alignment horizontal="center" shrinkToFit="0" vertical="bottom" wrapText="1"/>
    </xf>
    <xf borderId="99" fillId="0" fontId="2" numFmtId="0" xfId="0" applyBorder="1" applyFont="1"/>
    <xf borderId="100" fillId="0" fontId="2" numFmtId="0" xfId="0" applyBorder="1" applyFont="1"/>
    <xf borderId="79" fillId="3" fontId="3" numFmtId="0" xfId="0" applyAlignment="1" applyBorder="1" applyFont="1">
      <alignment horizontal="center"/>
    </xf>
    <xf borderId="37" fillId="21" fontId="3" numFmtId="0" xfId="0" applyBorder="1" applyFill="1" applyFont="1"/>
    <xf borderId="27" fillId="0" fontId="3" numFmtId="0" xfId="0" applyAlignment="1" applyBorder="1" applyFont="1">
      <alignment horizontal="center"/>
    </xf>
    <xf borderId="63" fillId="22" fontId="36" numFmtId="0" xfId="0" applyAlignment="1" applyBorder="1" applyFill="1" applyFont="1">
      <alignment horizontal="center" shrinkToFit="0" vertical="center" wrapText="1"/>
    </xf>
    <xf borderId="26" fillId="22" fontId="36" numFmtId="0" xfId="0" applyAlignment="1" applyBorder="1" applyFont="1">
      <alignment horizontal="center" shrinkToFit="0" vertical="center" wrapText="1"/>
    </xf>
    <xf borderId="101" fillId="22" fontId="36" numFmtId="0" xfId="0" applyAlignment="1" applyBorder="1" applyFont="1">
      <alignment horizontal="center" shrinkToFit="0" vertical="center" wrapText="1"/>
    </xf>
    <xf borderId="90" fillId="0" fontId="2" numFmtId="0" xfId="0" applyBorder="1" applyFont="1"/>
    <xf borderId="102" fillId="21" fontId="3" numFmtId="0" xfId="0" applyAlignment="1" applyBorder="1" applyFont="1">
      <alignment horizontal="center" shrinkToFit="0" vertical="center" wrapText="1"/>
    </xf>
    <xf borderId="103" fillId="21" fontId="3" numFmtId="0" xfId="0" applyAlignment="1" applyBorder="1" applyFont="1">
      <alignment horizontal="center" shrinkToFit="0" vertical="center" wrapText="1"/>
    </xf>
    <xf borderId="104" fillId="21" fontId="3" numFmtId="0" xfId="0" applyAlignment="1" applyBorder="1" applyFont="1">
      <alignment horizontal="center" shrinkToFit="0" vertical="center" wrapText="1"/>
    </xf>
    <xf borderId="44" fillId="21" fontId="3" numFmtId="0" xfId="0" applyBorder="1" applyFont="1"/>
    <xf borderId="46" fillId="0" fontId="3" numFmtId="0" xfId="0" applyAlignment="1" applyBorder="1" applyFont="1">
      <alignment horizontal="center"/>
    </xf>
    <xf borderId="105" fillId="21" fontId="3" numFmtId="0" xfId="0" applyAlignment="1" applyBorder="1" applyFont="1">
      <alignment horizontal="center"/>
    </xf>
    <xf borderId="106" fillId="21" fontId="3" numFmtId="0" xfId="0" applyAlignment="1" applyBorder="1" applyFont="1">
      <alignment horizontal="center"/>
    </xf>
    <xf borderId="106" fillId="22" fontId="3" numFmtId="0" xfId="0" applyAlignment="1" applyBorder="1" applyFont="1">
      <alignment horizontal="center"/>
    </xf>
    <xf borderId="107" fillId="0" fontId="2" numFmtId="0" xfId="0" applyBorder="1" applyFont="1"/>
    <xf borderId="91" fillId="0" fontId="2" numFmtId="0" xfId="0" applyBorder="1" applyFont="1"/>
    <xf borderId="64" fillId="0" fontId="2" numFmtId="0" xfId="0" applyBorder="1" applyFont="1"/>
    <xf borderId="97" fillId="21" fontId="3" numFmtId="0" xfId="0" applyAlignment="1" applyBorder="1" applyFont="1">
      <alignment horizontal="center" vertical="bottom"/>
    </xf>
    <xf borderId="31" fillId="21" fontId="3" numFmtId="0" xfId="0" applyAlignment="1" applyBorder="1" applyFont="1">
      <alignment horizontal="center" vertical="bottom"/>
    </xf>
    <xf borderId="85" fillId="0" fontId="3" numFmtId="0" xfId="0" applyBorder="1" applyFont="1"/>
    <xf borderId="87" fillId="0" fontId="3" numFmtId="0" xfId="0" applyBorder="1" applyFont="1"/>
    <xf borderId="108" fillId="15" fontId="3" numFmtId="0" xfId="0" applyBorder="1" applyFont="1"/>
    <xf borderId="44" fillId="17" fontId="3" numFmtId="0" xfId="0" applyBorder="1" applyFont="1"/>
    <xf borderId="45" fillId="15" fontId="3" numFmtId="0" xfId="0" applyAlignment="1" applyBorder="1" applyFont="1">
      <alignment horizontal="center"/>
    </xf>
    <xf borderId="46" fillId="15" fontId="3" numFmtId="0" xfId="0" applyAlignment="1" applyBorder="1" applyFont="1">
      <alignment horizontal="center"/>
    </xf>
    <xf borderId="109" fillId="0" fontId="3" numFmtId="0" xfId="0" applyAlignment="1" applyBorder="1" applyFont="1">
      <alignment horizontal="center" vertical="bottom"/>
    </xf>
    <xf borderId="36" fillId="0" fontId="3" numFmtId="0" xfId="0" applyAlignment="1" applyBorder="1" applyFont="1">
      <alignment horizontal="right" vertical="bottom"/>
    </xf>
    <xf borderId="41" fillId="0" fontId="3" numFmtId="0" xfId="0" applyAlignment="1" applyBorder="1" applyFont="1">
      <alignment horizontal="center" vertical="bottom"/>
    </xf>
    <xf borderId="97" fillId="0" fontId="2" numFmtId="0" xfId="0" applyBorder="1" applyFont="1"/>
    <xf borderId="47" fillId="21" fontId="3" numFmtId="0" xfId="0" applyBorder="1" applyFont="1"/>
    <xf borderId="49" fillId="0" fontId="3" numFmtId="0" xfId="0" applyAlignment="1" applyBorder="1" applyFont="1">
      <alignment horizontal="center"/>
    </xf>
    <xf borderId="68" fillId="23" fontId="3" numFmtId="0" xfId="0" applyAlignment="1" applyBorder="1" applyFill="1" applyFont="1">
      <alignment horizontal="center"/>
    </xf>
    <xf borderId="109" fillId="0" fontId="3" numFmtId="0" xfId="0" applyAlignment="1" applyBorder="1" applyFont="1">
      <alignment horizontal="right" vertical="bottom"/>
    </xf>
    <xf borderId="36" fillId="0" fontId="3" numFmtId="0" xfId="0" applyAlignment="1" applyBorder="1" applyFont="1">
      <alignment horizontal="center" vertical="bottom"/>
    </xf>
    <xf borderId="85" fillId="0" fontId="2" numFmtId="0" xfId="0" applyBorder="1" applyFont="1"/>
    <xf borderId="66" fillId="23" fontId="3" numFmtId="0" xfId="0" applyAlignment="1" applyBorder="1" applyFont="1">
      <alignment horizontal="center"/>
    </xf>
    <xf borderId="41" fillId="0" fontId="3" numFmtId="0" xfId="0" applyAlignment="1" applyBorder="1" applyFont="1">
      <alignment horizontal="right" vertical="bottom"/>
    </xf>
    <xf borderId="95" fillId="0" fontId="2" numFmtId="0" xfId="0" applyBorder="1" applyFont="1"/>
    <xf borderId="110" fillId="21" fontId="3" numFmtId="0" xfId="0" applyAlignment="1" applyBorder="1" applyFont="1">
      <alignment horizontal="center" vertical="center"/>
    </xf>
    <xf borderId="40" fillId="15" fontId="37" numFmtId="14" xfId="0" applyAlignment="1" applyBorder="1" applyFont="1" applyNumberFormat="1">
      <alignment horizontal="center" vertical="center"/>
    </xf>
    <xf borderId="44" fillId="15" fontId="3" numFmtId="0" xfId="0" applyAlignment="1" applyBorder="1" applyFont="1">
      <alignment horizontal="center"/>
    </xf>
    <xf borderId="62" fillId="23" fontId="3" numFmtId="0" xfId="0" applyAlignment="1" applyBorder="1" applyFont="1">
      <alignment horizontal="center"/>
    </xf>
    <xf borderId="92" fillId="15" fontId="3" numFmtId="0" xfId="0" applyAlignment="1" applyBorder="1" applyFont="1">
      <alignment horizontal="center" vertical="center"/>
    </xf>
    <xf borderId="64" fillId="23" fontId="3" numFmtId="0" xfId="0" applyAlignment="1" applyBorder="1" applyFont="1">
      <alignment horizontal="center"/>
    </xf>
    <xf borderId="29" fillId="0" fontId="2" numFmtId="0" xfId="0" applyBorder="1" applyFont="1"/>
    <xf borderId="71" fillId="23" fontId="3" numFmtId="0" xfId="0" applyAlignment="1" applyBorder="1" applyFont="1">
      <alignment horizontal="center"/>
    </xf>
    <xf borderId="63" fillId="24" fontId="3" numFmtId="0" xfId="0" applyAlignment="1" applyBorder="1" applyFill="1" applyFont="1">
      <alignment horizontal="center" vertical="center"/>
    </xf>
    <xf borderId="26" fillId="24" fontId="3" numFmtId="0" xfId="0" applyAlignment="1" applyBorder="1" applyFont="1">
      <alignment horizontal="center" vertical="center"/>
    </xf>
    <xf borderId="101" fillId="24" fontId="3" numFmtId="0" xfId="0" applyAlignment="1" applyBorder="1" applyFont="1">
      <alignment horizontal="center" vertical="center"/>
    </xf>
    <xf borderId="87" fillId="0" fontId="2" numFmtId="0" xfId="0" applyBorder="1" applyFont="1"/>
    <xf borderId="86" fillId="0" fontId="2" numFmtId="0" xfId="0" applyBorder="1" applyFont="1"/>
    <xf borderId="111" fillId="24" fontId="3" numFmtId="0" xfId="0" applyAlignment="1" applyBorder="1" applyFont="1">
      <alignment horizontal="center"/>
    </xf>
    <xf borderId="112" fillId="24" fontId="3" numFmtId="0" xfId="0" applyAlignment="1" applyBorder="1" applyFont="1">
      <alignment horizontal="center"/>
    </xf>
    <xf borderId="113" fillId="24" fontId="3" numFmtId="0" xfId="0" applyAlignment="1" applyBorder="1" applyFont="1">
      <alignment horizontal="center"/>
    </xf>
    <xf borderId="114" fillId="24" fontId="3" numFmtId="0" xfId="0" applyAlignment="1" applyBorder="1" applyFont="1">
      <alignment horizontal="center"/>
    </xf>
    <xf borderId="115" fillId="24" fontId="3" numFmtId="0" xfId="0" applyAlignment="1" applyBorder="1" applyFont="1">
      <alignment horizontal="center"/>
    </xf>
    <xf borderId="116" fillId="0" fontId="2" numFmtId="0" xfId="0" applyBorder="1" applyFont="1"/>
    <xf borderId="114" fillId="10" fontId="3" numFmtId="0" xfId="0" applyAlignment="1" applyBorder="1" applyFont="1">
      <alignment horizontal="center" vertical="center"/>
    </xf>
    <xf borderId="89" fillId="0" fontId="3" numFmtId="0" xfId="0" applyAlignment="1" applyBorder="1" applyFont="1">
      <alignment horizontal="center" vertical="bottom"/>
    </xf>
    <xf borderId="32" fillId="0" fontId="3" numFmtId="0" xfId="0" applyAlignment="1" applyBorder="1" applyFont="1">
      <alignment horizontal="center" vertical="bottom"/>
    </xf>
    <xf borderId="31" fillId="0" fontId="3" numFmtId="0" xfId="0" applyAlignment="1" applyBorder="1" applyFont="1">
      <alignment horizontal="center" vertical="bottom"/>
    </xf>
    <xf borderId="37" fillId="24" fontId="3" numFmtId="0" xfId="0" applyBorder="1" applyFont="1"/>
    <xf borderId="38" fillId="24" fontId="3" numFmtId="0" xfId="0" applyBorder="1" applyFont="1"/>
    <xf borderId="109" fillId="24" fontId="3" numFmtId="0" xfId="0" applyAlignment="1" applyBorder="1" applyFont="1">
      <alignment horizontal="right" vertical="bottom"/>
    </xf>
    <xf borderId="36" fillId="24" fontId="3" numFmtId="0" xfId="0" applyAlignment="1" applyBorder="1" applyFont="1">
      <alignment horizontal="right" vertical="bottom"/>
    </xf>
    <xf borderId="41" fillId="24" fontId="3" numFmtId="0" xfId="0" applyAlignment="1" applyBorder="1" applyFont="1">
      <alignment horizontal="right" vertical="bottom"/>
    </xf>
    <xf borderId="47" fillId="24" fontId="3" numFmtId="0" xfId="0" applyBorder="1" applyFont="1"/>
    <xf borderId="48" fillId="24" fontId="3" numFmtId="0" xfId="0" applyBorder="1" applyFont="1"/>
    <xf borderId="117" fillId="24" fontId="3" numFmtId="0" xfId="0" applyBorder="1" applyFont="1"/>
    <xf borderId="1" fillId="2" fontId="11" numFmtId="0" xfId="0" applyBorder="1" applyFont="1"/>
    <xf borderId="118" fillId="3" fontId="3" numFmtId="0" xfId="0" applyBorder="1" applyFont="1"/>
    <xf borderId="119" fillId="3" fontId="3" numFmtId="0" xfId="0" applyBorder="1" applyFont="1"/>
    <xf borderId="1" fillId="3" fontId="3" numFmtId="0" xfId="0" applyBorder="1" applyFont="1"/>
    <xf borderId="120" fillId="3" fontId="3" numFmtId="0" xfId="0" applyBorder="1" applyFont="1"/>
    <xf borderId="111" fillId="3" fontId="3" numFmtId="0" xfId="0" applyBorder="1" applyFont="1"/>
    <xf borderId="121" fillId="15" fontId="3" numFmtId="0" xfId="0" applyBorder="1" applyFont="1"/>
    <xf borderId="122" fillId="3" fontId="3" numFmtId="0" xfId="0" applyBorder="1" applyFont="1"/>
    <xf borderId="123" fillId="3" fontId="3" numFmtId="0" xfId="0" applyBorder="1" applyFont="1"/>
    <xf borderId="124" fillId="3" fontId="3" numFmtId="0" xfId="0" applyBorder="1" applyFont="1"/>
    <xf borderId="125" fillId="15" fontId="3" numFmtId="0" xfId="0" applyBorder="1" applyFont="1"/>
    <xf borderId="126" fillId="15" fontId="3" numFmtId="0" xfId="0" applyBorder="1" applyFont="1"/>
    <xf borderId="127" fillId="3" fontId="3" numFmtId="0" xfId="0" applyBorder="1" applyFont="1"/>
    <xf borderId="121" fillId="15" fontId="38" numFmtId="0" xfId="0" applyAlignment="1" applyBorder="1" applyFont="1">
      <alignment horizontal="center" vertical="center"/>
    </xf>
    <xf borderId="125" fillId="15" fontId="38" numFmtId="0" xfId="0" applyAlignment="1" applyBorder="1" applyFont="1">
      <alignment horizontal="center" vertical="center"/>
    </xf>
    <xf borderId="126" fillId="15" fontId="13" numFmtId="0" xfId="0" applyAlignment="1" applyBorder="1" applyFont="1">
      <alignment horizontal="center" vertical="center"/>
    </xf>
    <xf borderId="27" fillId="0" fontId="3" numFmtId="0" xfId="0" applyAlignment="1" applyBorder="1" applyFont="1">
      <alignment horizontal="center" shrinkToFit="0" vertical="center" wrapText="1"/>
    </xf>
    <xf borderId="44" fillId="0" fontId="3" numFmtId="0" xfId="0" applyAlignment="1" applyBorder="1" applyFont="1">
      <alignment horizontal="center" shrinkToFit="0" vertical="center" wrapText="1"/>
    </xf>
    <xf borderId="42" fillId="0" fontId="3" numFmtId="0" xfId="0" applyAlignment="1" applyBorder="1" applyFont="1">
      <alignment horizontal="center" shrinkToFit="0" vertical="center" wrapText="1"/>
    </xf>
    <xf borderId="84" fillId="5" fontId="39" numFmtId="0" xfId="0" applyAlignment="1" applyBorder="1" applyFont="1">
      <alignment horizontal="center" shrinkToFit="0" vertical="center" wrapText="1"/>
    </xf>
    <xf borderId="128" fillId="5" fontId="3" numFmtId="0" xfId="0" applyAlignment="1" applyBorder="1" applyFont="1">
      <alignment horizontal="center" shrinkToFit="0" vertical="center" wrapText="1"/>
    </xf>
    <xf borderId="129" fillId="0" fontId="2" numFmtId="0" xfId="0" applyBorder="1" applyFont="1"/>
    <xf borderId="130" fillId="5" fontId="3" numFmtId="0" xfId="0" applyAlignment="1" applyBorder="1" applyFont="1">
      <alignment horizontal="center" shrinkToFit="0" vertical="center" wrapText="1"/>
    </xf>
    <xf borderId="131" fillId="0" fontId="2" numFmtId="0" xfId="0" applyBorder="1" applyFont="1"/>
    <xf borderId="132" fillId="5" fontId="3" numFmtId="0" xfId="0" applyAlignment="1" applyBorder="1" applyFont="1">
      <alignment horizontal="center" shrinkToFit="0" vertical="center" wrapText="1"/>
    </xf>
    <xf borderId="132" fillId="5" fontId="3" numFmtId="0" xfId="0" applyAlignment="1" applyBorder="1" applyFont="1">
      <alignment horizontal="center" vertical="center"/>
    </xf>
    <xf borderId="130" fillId="19" fontId="3" numFmtId="0" xfId="0" applyAlignment="1" applyBorder="1" applyFont="1">
      <alignment horizontal="center" shrinkToFit="0" vertical="center" wrapText="1"/>
    </xf>
    <xf borderId="24" fillId="0" fontId="3" numFmtId="0" xfId="0" applyAlignment="1" applyBorder="1" applyFont="1">
      <alignment horizontal="center" vertical="center"/>
    </xf>
    <xf borderId="38" fillId="0" fontId="40" numFmtId="0" xfId="0" applyBorder="1" applyFont="1"/>
    <xf borderId="38" fillId="0" fontId="3" numFmtId="0" xfId="0" applyAlignment="1" applyBorder="1" applyFont="1">
      <alignment vertical="center"/>
    </xf>
    <xf borderId="27" fillId="0" fontId="31" numFmtId="0" xfId="0" applyAlignment="1" applyBorder="1" applyFont="1">
      <alignment horizontal="center" vertical="center"/>
    </xf>
    <xf borderId="85" fillId="0" fontId="1" numFmtId="0" xfId="0" applyAlignment="1" applyBorder="1" applyFont="1">
      <alignment horizontal="center" vertical="bottom"/>
    </xf>
    <xf borderId="37" fillId="0" fontId="3" numFmtId="0" xfId="0" applyAlignment="1" applyBorder="1" applyFont="1">
      <alignment horizontal="center" shrinkToFit="0" vertical="center" wrapText="1"/>
    </xf>
    <xf borderId="64" fillId="0" fontId="3" numFmtId="0" xfId="0" applyAlignment="1" applyBorder="1" applyFont="1">
      <alignment horizontal="center"/>
    </xf>
    <xf borderId="38" fillId="0" fontId="41" numFmtId="0" xfId="0" applyAlignment="1" applyBorder="1" applyFont="1">
      <alignment horizontal="center"/>
    </xf>
    <xf borderId="99" fillId="0" fontId="28" numFmtId="20" xfId="0" applyAlignment="1" applyBorder="1" applyFont="1" applyNumberFormat="1">
      <alignment horizontal="center"/>
    </xf>
    <xf borderId="38" fillId="0" fontId="3" numFmtId="0" xfId="0" applyAlignment="1" applyBorder="1" applyFont="1">
      <alignment horizontal="center" vertical="center"/>
    </xf>
    <xf borderId="22" fillId="0" fontId="1" numFmtId="170" xfId="0" applyAlignment="1" applyBorder="1" applyFont="1" applyNumberFormat="1">
      <alignment horizontal="center" shrinkToFit="0" wrapText="1"/>
    </xf>
    <xf borderId="85" fillId="0" fontId="1" numFmtId="0" xfId="0" applyAlignment="1" applyBorder="1" applyFont="1">
      <alignment horizontal="center"/>
    </xf>
    <xf borderId="43" fillId="0" fontId="1" numFmtId="0" xfId="0" applyAlignment="1" applyBorder="1" applyFont="1">
      <alignment horizontal="center" shrinkToFit="0" vertical="center" wrapText="1"/>
    </xf>
    <xf borderId="35" fillId="0" fontId="1" numFmtId="171" xfId="0" applyAlignment="1" applyBorder="1" applyFont="1" applyNumberFormat="1">
      <alignment horizontal="center" vertical="bottom"/>
    </xf>
    <xf borderId="45" fillId="0" fontId="1" numFmtId="0" xfId="0" applyAlignment="1" applyBorder="1" applyFont="1">
      <alignment horizontal="center" vertical="bottom"/>
    </xf>
    <xf borderId="43" fillId="0" fontId="1" numFmtId="0" xfId="0" applyAlignment="1" applyBorder="1" applyFont="1">
      <alignment horizontal="center" vertical="bottom"/>
    </xf>
    <xf borderId="45" fillId="12" fontId="42" numFmtId="0" xfId="0" applyAlignment="1" applyBorder="1" applyFont="1">
      <alignment horizontal="center" shrinkToFit="0" wrapText="1"/>
    </xf>
    <xf borderId="43" fillId="0" fontId="3" numFmtId="169" xfId="0" applyAlignment="1" applyBorder="1" applyFont="1" applyNumberFormat="1">
      <alignment horizontal="center" shrinkToFit="0" vertical="center" wrapText="1"/>
    </xf>
    <xf borderId="23" fillId="0" fontId="3" numFmtId="0" xfId="0" applyAlignment="1" applyBorder="1" applyFont="1">
      <alignment horizontal="center" shrinkToFit="0" vertical="center" wrapText="1"/>
    </xf>
    <xf borderId="38" fillId="11" fontId="17" numFmtId="0" xfId="0" applyAlignment="1" applyBorder="1" applyFont="1">
      <alignment horizontal="center" vertical="center"/>
    </xf>
    <xf borderId="21" fillId="0" fontId="3" numFmtId="168" xfId="0" applyAlignment="1" applyBorder="1" applyFont="1" applyNumberFormat="1">
      <alignment horizontal="center" shrinkToFit="0" vertical="center" wrapText="1"/>
    </xf>
    <xf borderId="0" fillId="0" fontId="1" numFmtId="0" xfId="0" applyFont="1"/>
    <xf borderId="66" fillId="0" fontId="28" numFmtId="0" xfId="0" applyBorder="1" applyFont="1"/>
    <xf borderId="77" fillId="0" fontId="28" numFmtId="0" xfId="0" applyBorder="1" applyFont="1"/>
    <xf borderId="67" fillId="0" fontId="28" numFmtId="0" xfId="0" applyBorder="1" applyFont="1"/>
    <xf borderId="95" fillId="0" fontId="28" numFmtId="0" xfId="0" applyBorder="1" applyFont="1"/>
    <xf borderId="0" fillId="0" fontId="28" numFmtId="0" xfId="0" applyFont="1"/>
    <xf borderId="94" fillId="0" fontId="28" numFmtId="0" xfId="0" applyBorder="1" applyFont="1"/>
    <xf borderId="37" fillId="25" fontId="43" numFmtId="0" xfId="0" applyAlignment="1" applyBorder="1" applyFill="1" applyFont="1">
      <alignment horizontal="center" shrinkToFit="0" vertical="bottom" wrapText="1"/>
    </xf>
    <xf borderId="25" fillId="25" fontId="43" numFmtId="0" xfId="0" applyAlignment="1" applyBorder="1" applyFont="1">
      <alignment horizontal="center" shrinkToFit="0" vertical="bottom" wrapText="1"/>
    </xf>
    <xf borderId="60" fillId="25" fontId="43" numFmtId="0" xfId="0" applyAlignment="1" applyBorder="1" applyFont="1">
      <alignment horizontal="center" shrinkToFit="0" vertical="bottom" wrapText="1"/>
    </xf>
    <xf borderId="60" fillId="25" fontId="43" numFmtId="0" xfId="0" applyAlignment="1" applyBorder="1" applyFont="1">
      <alignment shrinkToFit="0" vertical="bottom" wrapText="1"/>
    </xf>
    <xf borderId="0" fillId="0" fontId="1" numFmtId="0" xfId="0" applyAlignment="1" applyFont="1">
      <alignment vertical="bottom"/>
    </xf>
    <xf borderId="89" fillId="0" fontId="44" numFmtId="0" xfId="0" applyAlignment="1" applyBorder="1" applyFont="1">
      <alignment horizontal="center" shrinkToFit="0" vertical="bottom" wrapText="1"/>
    </xf>
    <xf borderId="30" fillId="0" fontId="1" numFmtId="0" xfId="0" applyAlignment="1" applyBorder="1" applyFont="1">
      <alignment vertical="bottom"/>
    </xf>
    <xf borderId="85" fillId="25" fontId="43" numFmtId="0" xfId="0" applyAlignment="1" applyBorder="1" applyFont="1">
      <alignment vertical="bottom"/>
    </xf>
    <xf borderId="41" fillId="25" fontId="43" numFmtId="0" xfId="0" applyAlignment="1" applyBorder="1" applyFont="1">
      <alignment horizontal="center" vertical="bottom"/>
    </xf>
    <xf borderId="36" fillId="26" fontId="43" numFmtId="0" xfId="0" applyAlignment="1" applyBorder="1" applyFill="1" applyFont="1">
      <alignment horizontal="center" vertical="bottom"/>
    </xf>
    <xf borderId="41" fillId="26" fontId="43" numFmtId="0" xfId="0" applyAlignment="1" applyBorder="1" applyFont="1">
      <alignment horizontal="center" vertical="bottom"/>
    </xf>
    <xf borderId="36" fillId="25" fontId="43" numFmtId="0" xfId="0" applyAlignment="1" applyBorder="1" applyFont="1">
      <alignment horizontal="center" vertical="bottom"/>
    </xf>
    <xf borderId="89" fillId="0" fontId="44" numFmtId="0" xfId="0" applyAlignment="1" applyBorder="1" applyFont="1">
      <alignment horizontal="center" vertical="bottom"/>
    </xf>
    <xf borderId="61" fillId="25" fontId="43" numFmtId="0" xfId="0" applyAlignment="1" applyBorder="1" applyFont="1">
      <alignment horizontal="center" vertical="bottom"/>
    </xf>
    <xf borderId="35" fillId="25" fontId="43" numFmtId="0" xfId="0" applyAlignment="1" applyBorder="1" applyFont="1">
      <alignment horizontal="center" vertical="bottom"/>
    </xf>
    <xf borderId="85" fillId="27" fontId="45" numFmtId="0" xfId="0" applyAlignment="1" applyBorder="1" applyFill="1" applyFont="1">
      <alignment horizontal="center" vertical="bottom"/>
    </xf>
    <xf borderId="36" fillId="28" fontId="45" numFmtId="0" xfId="0" applyAlignment="1" applyBorder="1" applyFill="1" applyFont="1">
      <alignment horizontal="center" vertical="bottom"/>
    </xf>
    <xf borderId="41" fillId="3" fontId="45" numFmtId="0" xfId="0" applyAlignment="1" applyBorder="1" applyFont="1">
      <alignment horizontal="center" vertical="bottom"/>
    </xf>
    <xf borderId="36" fillId="16" fontId="45" numFmtId="0" xfId="0" applyAlignment="1" applyBorder="1" applyFont="1">
      <alignment horizontal="center" vertical="bottom"/>
    </xf>
    <xf borderId="41" fillId="10" fontId="45" numFmtId="0" xfId="0" applyAlignment="1" applyBorder="1" applyFont="1">
      <alignment horizontal="center" vertical="bottom"/>
    </xf>
    <xf borderId="36" fillId="10" fontId="45" numFmtId="0" xfId="0" applyAlignment="1" applyBorder="1" applyFont="1">
      <alignment horizontal="center" vertical="bottom"/>
    </xf>
    <xf borderId="41" fillId="17" fontId="45" numFmtId="0" xfId="0" applyAlignment="1" applyBorder="1" applyFont="1">
      <alignment horizontal="center" vertical="bottom"/>
    </xf>
    <xf borderId="36" fillId="17" fontId="45" numFmtId="0" xfId="0" applyAlignment="1" applyBorder="1" applyFont="1">
      <alignment horizontal="center" vertical="bottom"/>
    </xf>
    <xf borderId="42" fillId="0" fontId="28" numFmtId="0" xfId="0" applyBorder="1" applyFont="1"/>
    <xf borderId="35" fillId="0" fontId="1" numFmtId="0" xfId="0" applyAlignment="1" applyBorder="1" applyFont="1">
      <alignment vertical="bottom"/>
    </xf>
    <xf borderId="41" fillId="0" fontId="28" numFmtId="0" xfId="0" applyBorder="1" applyFont="1"/>
    <xf borderId="77" fillId="0" fontId="1" numFmtId="0" xfId="0" applyAlignment="1" applyBorder="1" applyFont="1">
      <alignment vertical="bottom"/>
    </xf>
    <xf borderId="0" fillId="0" fontId="29" numFmtId="0" xfId="0" applyAlignment="1" applyFont="1">
      <alignment vertical="bottom"/>
    </xf>
    <xf borderId="85" fillId="25" fontId="43" numFmtId="0" xfId="0" applyAlignment="1" applyBorder="1" applyFont="1">
      <alignment horizontal="center" shrinkToFit="0" vertical="bottom" wrapText="1"/>
    </xf>
    <xf borderId="41" fillId="25" fontId="43" numFmtId="0" xfId="0" applyAlignment="1" applyBorder="1" applyFont="1">
      <alignment horizontal="center" shrinkToFit="0" vertical="bottom" wrapText="1"/>
    </xf>
    <xf borderId="36" fillId="25" fontId="43" numFmtId="0" xfId="0" applyAlignment="1" applyBorder="1" applyFont="1">
      <alignment horizontal="center" shrinkToFit="0" vertical="bottom" wrapText="1"/>
    </xf>
    <xf borderId="36" fillId="25" fontId="43" numFmtId="0" xfId="0" applyAlignment="1" applyBorder="1" applyFont="1">
      <alignment shrinkToFit="0" vertical="bottom" wrapText="1"/>
    </xf>
    <xf borderId="32" fillId="0" fontId="44" numFmtId="0" xfId="0" applyAlignment="1" applyBorder="1" applyFont="1">
      <alignment horizontal="center" shrinkToFit="0" vertical="bottom" wrapText="1"/>
    </xf>
    <xf borderId="31" fillId="0" fontId="44" numFmtId="0" xfId="0" applyAlignment="1" applyBorder="1" applyFont="1">
      <alignment horizontal="center" shrinkToFit="0" vertical="bottom" wrapText="1"/>
    </xf>
    <xf borderId="32" fillId="0" fontId="44" numFmtId="0" xfId="0" applyAlignment="1" applyBorder="1" applyFont="1">
      <alignment horizontal="center" vertical="bottom"/>
    </xf>
    <xf borderId="31" fillId="0" fontId="44" numFmtId="0" xfId="0" applyAlignment="1" applyBorder="1" applyFont="1">
      <alignment horizontal="center" vertical="bottom"/>
    </xf>
    <xf borderId="35" fillId="0" fontId="28" numFmtId="0" xfId="0" applyBorder="1" applyFont="1"/>
    <xf borderId="65" fillId="0" fontId="3" numFmtId="0" xfId="0" applyAlignment="1" applyBorder="1" applyFont="1">
      <alignment horizontal="center" vertical="center"/>
    </xf>
    <xf borderId="85" fillId="11" fontId="17" numFmtId="0" xfId="0" applyAlignment="1" applyBorder="1" applyFont="1">
      <alignment horizontal="center" vertical="center"/>
    </xf>
    <xf borderId="37" fillId="0" fontId="1" numFmtId="0" xfId="0" applyAlignment="1" applyBorder="1" applyFont="1">
      <alignment vertical="bottom"/>
    </xf>
    <xf borderId="25" fillId="0" fontId="1" numFmtId="0" xfId="0" applyAlignment="1" applyBorder="1" applyFont="1">
      <alignment vertical="bottom"/>
    </xf>
    <xf borderId="60" fillId="0" fontId="1" numFmtId="0" xfId="0" applyAlignment="1" applyBorder="1" applyFont="1">
      <alignment vertical="bottom"/>
    </xf>
    <xf borderId="41" fillId="0" fontId="1" numFmtId="16" xfId="0" applyAlignment="1" applyBorder="1" applyFont="1" applyNumberFormat="1">
      <alignment vertical="bottom"/>
    </xf>
    <xf borderId="41" fillId="0" fontId="1" numFmtId="172" xfId="0" applyAlignment="1" applyBorder="1" applyFont="1" applyNumberFormat="1">
      <alignment vertical="bottom"/>
    </xf>
    <xf borderId="23" fillId="0" fontId="3" numFmtId="168" xfId="0" applyAlignment="1" applyBorder="1" applyFont="1" applyNumberFormat="1">
      <alignment horizontal="center" shrinkToFit="0" vertical="center" wrapText="1"/>
    </xf>
    <xf borderId="42" fillId="0" fontId="1" numFmtId="0" xfId="0" applyAlignment="1" applyBorder="1" applyFont="1">
      <alignment horizontal="center" vertical="bottom"/>
    </xf>
    <xf borderId="43" fillId="0" fontId="6" numFmtId="0" xfId="0" applyAlignment="1" applyBorder="1" applyFont="1">
      <alignment horizontal="center" shrinkToFit="0" vertical="center" wrapText="1"/>
    </xf>
    <xf borderId="23" fillId="15" fontId="22" numFmtId="20" xfId="0" applyAlignment="1" applyBorder="1" applyFont="1" applyNumberFormat="1">
      <alignment horizontal="center" vertical="center"/>
    </xf>
    <xf borderId="72" fillId="0" fontId="1" numFmtId="0" xfId="0" applyAlignment="1" applyBorder="1" applyFont="1">
      <alignment horizontal="center" shrinkToFit="0" vertical="center" wrapText="1"/>
    </xf>
    <xf borderId="23" fillId="5" fontId="1" numFmtId="0" xfId="0" applyAlignment="1" applyBorder="1" applyFont="1">
      <alignment horizontal="center" shrinkToFit="0" vertical="center" wrapText="1"/>
    </xf>
    <xf borderId="21" fillId="0" fontId="1" numFmtId="0" xfId="0" applyAlignment="1" applyBorder="1" applyFont="1">
      <alignment horizontal="center" shrinkToFit="0" vertical="center" wrapText="1"/>
    </xf>
    <xf borderId="42" fillId="0" fontId="1" numFmtId="0" xfId="0" applyAlignment="1" applyBorder="1" applyFont="1">
      <alignment horizontal="center" shrinkToFit="0" vertical="center" wrapText="1"/>
    </xf>
    <xf borderId="24" fillId="3" fontId="46" numFmtId="0" xfId="0" applyAlignment="1" applyBorder="1" applyFont="1">
      <alignment horizontal="center"/>
    </xf>
    <xf borderId="65" fillId="0" fontId="3" numFmtId="0" xfId="0" applyAlignment="1" applyBorder="1" applyFont="1">
      <alignment horizontal="center" shrinkToFit="0" vertical="center" wrapText="1"/>
    </xf>
    <xf borderId="21" fillId="3" fontId="46" numFmtId="0" xfId="0" applyAlignment="1" applyBorder="1" applyFont="1">
      <alignment horizontal="center"/>
    </xf>
    <xf borderId="61" fillId="0" fontId="3" numFmtId="0" xfId="0" applyAlignment="1" applyBorder="1" applyFont="1">
      <alignment horizontal="center" shrinkToFit="0" vertical="center" wrapText="1"/>
    </xf>
    <xf borderId="0" fillId="0" fontId="45" numFmtId="0" xfId="0" applyFont="1"/>
    <xf borderId="72" fillId="0" fontId="1" numFmtId="0" xfId="0" applyAlignment="1" applyBorder="1" applyFont="1">
      <alignment horizontal="center" vertical="bottom"/>
    </xf>
    <xf borderId="59" fillId="0" fontId="3" numFmtId="0" xfId="0" applyAlignment="1" applyBorder="1" applyFont="1">
      <alignment horizontal="center" shrinkToFit="0" wrapText="1"/>
    </xf>
    <xf borderId="43" fillId="0" fontId="3" numFmtId="0" xfId="0" applyAlignment="1" applyBorder="1" applyFont="1">
      <alignment horizontal="center" shrinkToFit="0" wrapText="1"/>
    </xf>
    <xf borderId="43" fillId="0" fontId="3" numFmtId="14" xfId="0" applyAlignment="1" applyBorder="1" applyFont="1" applyNumberFormat="1">
      <alignment horizontal="center" shrinkToFit="0" wrapText="1"/>
    </xf>
    <xf borderId="0" fillId="29" fontId="47" numFmtId="0" xfId="0" applyAlignment="1" applyFill="1" applyFont="1">
      <alignment horizontal="center" vertical="bottom"/>
    </xf>
    <xf borderId="87" fillId="25" fontId="43" numFmtId="0" xfId="0" applyAlignment="1" applyBorder="1" applyFont="1">
      <alignment horizontal="center" shrinkToFit="0" wrapText="1"/>
    </xf>
    <xf borderId="41" fillId="25" fontId="43" numFmtId="0" xfId="0" applyAlignment="1" applyBorder="1" applyFont="1">
      <alignment horizontal="center" shrinkToFit="0" wrapText="1"/>
    </xf>
    <xf borderId="41" fillId="25" fontId="43" numFmtId="0" xfId="0" applyAlignment="1" applyBorder="1" applyFont="1">
      <alignment shrinkToFit="0" wrapText="1"/>
    </xf>
    <xf borderId="87" fillId="0" fontId="44" numFmtId="0" xfId="0" applyAlignment="1" applyBorder="1" applyFont="1">
      <alignment horizontal="center" shrinkToFit="0" wrapText="1"/>
    </xf>
    <xf borderId="41" fillId="0" fontId="44" numFmtId="0" xfId="0" applyAlignment="1" applyBorder="1" applyFont="1">
      <alignment horizontal="center" shrinkToFit="0" wrapText="1"/>
    </xf>
    <xf borderId="87" fillId="25" fontId="45" numFmtId="0" xfId="0" applyAlignment="1" applyBorder="1" applyFont="1">
      <alignment vertical="bottom"/>
    </xf>
    <xf borderId="41" fillId="25" fontId="45" numFmtId="0" xfId="0" applyAlignment="1" applyBorder="1" applyFont="1">
      <alignment horizontal="center"/>
    </xf>
    <xf borderId="41" fillId="25" fontId="45" numFmtId="0" xfId="0" applyAlignment="1" applyBorder="1" applyFont="1">
      <alignment horizontal="center" vertical="bottom"/>
    </xf>
    <xf borderId="41" fillId="26" fontId="45" numFmtId="0" xfId="0" applyAlignment="1" applyBorder="1" applyFont="1">
      <alignment horizontal="center"/>
    </xf>
    <xf borderId="41" fillId="26" fontId="45" numFmtId="0" xfId="0" applyAlignment="1" applyBorder="1" applyFont="1">
      <alignment horizontal="center" vertical="bottom"/>
    </xf>
    <xf borderId="87" fillId="0" fontId="44" numFmtId="0" xfId="0" applyAlignment="1" applyBorder="1" applyFont="1">
      <alignment horizontal="center"/>
    </xf>
    <xf borderId="42" fillId="25" fontId="45" numFmtId="0" xfId="0" applyAlignment="1" applyBorder="1" applyFont="1">
      <alignment horizontal="center" vertical="bottom"/>
    </xf>
    <xf borderId="35" fillId="25" fontId="45" numFmtId="0" xfId="0" applyAlignment="1" applyBorder="1" applyFont="1">
      <alignment horizontal="center" vertical="bottom"/>
    </xf>
    <xf borderId="35" fillId="25" fontId="45" numFmtId="0" xfId="0" applyAlignment="1" applyBorder="1" applyFont="1">
      <alignment horizontal="center"/>
    </xf>
    <xf borderId="87" fillId="27" fontId="45" numFmtId="0" xfId="0" applyAlignment="1" applyBorder="1" applyFont="1">
      <alignment horizontal="center"/>
    </xf>
    <xf borderId="41" fillId="28" fontId="45" numFmtId="0" xfId="0" applyAlignment="1" applyBorder="1" applyFont="1">
      <alignment horizontal="center"/>
    </xf>
    <xf borderId="41" fillId="3" fontId="45" numFmtId="0" xfId="0" applyAlignment="1" applyBorder="1" applyFont="1">
      <alignment horizontal="center"/>
    </xf>
    <xf borderId="41" fillId="16" fontId="45" numFmtId="0" xfId="0" applyAlignment="1" applyBorder="1" applyFont="1">
      <alignment horizontal="center"/>
    </xf>
    <xf borderId="41" fillId="10" fontId="45" numFmtId="0" xfId="0" applyAlignment="1" applyBorder="1" applyFont="1">
      <alignment horizontal="center"/>
    </xf>
    <xf borderId="41" fillId="17" fontId="45" numFmtId="0" xfId="0" applyAlignment="1" applyBorder="1" applyFont="1">
      <alignment horizontal="center"/>
    </xf>
  </cellXfs>
  <cellStyles count="1">
    <cellStyle xfId="0" name="Normal" builtinId="0"/>
  </cellStyles>
  <dxfs count="4">
    <dxf>
      <font>
        <color rgb="FF00B050"/>
      </font>
      <fill>
        <patternFill patternType="none"/>
      </fill>
      <border/>
    </dxf>
    <dxf>
      <font>
        <color rgb="FFFF0000"/>
      </font>
      <fill>
        <patternFill patternType="none"/>
      </fill>
      <border/>
    </dxf>
    <dxf>
      <font>
        <color rgb="FF97D753"/>
      </font>
      <fill>
        <patternFill patternType="none"/>
      </fill>
      <border/>
    </dxf>
    <dxf>
      <font>
        <color rgb="FFE06666"/>
      </font>
      <fill>
        <patternFill patternType="none"/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1" Type="http://customschemas.google.com/relationships/workbookmetadata" Target="metadata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docs.google.com/spreadsheets/d/1sRPvnZc8S0l74YzJuqC8yPed7eTkKAA6LRrz5BCUv5k/edit" TargetMode="External"/><Relationship Id="rId3" Type="http://schemas.openxmlformats.org/officeDocument/2006/relationships/hyperlink" Target="https://fb.workplace.com/chat/t/100073388155595" TargetMode="External"/><Relationship Id="rId4" Type="http://schemas.openxmlformats.org/officeDocument/2006/relationships/hyperlink" Target="https://docs.google.com/spreadsheets/d/19OrDsju-g-QuKxa5og6CSN5i_A7h1stai7A2t5aBjZw/edit" TargetMode="External"/><Relationship Id="rId5" Type="http://schemas.openxmlformats.org/officeDocument/2006/relationships/drawing" Target="../drawings/drawing1.xml"/><Relationship Id="rId6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29"/>
    <col customWidth="1" min="34" max="40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45047.0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</row>
    <row r="7" ht="15.0" customHeight="1">
      <c r="A7" s="6"/>
      <c r="B7" s="49"/>
      <c r="C7" s="31"/>
      <c r="D7" s="50"/>
      <c r="E7" s="51"/>
      <c r="F7" s="51"/>
      <c r="G7" s="51"/>
      <c r="H7" s="51"/>
      <c r="I7" s="51"/>
      <c r="J7" s="51"/>
      <c r="K7" s="52"/>
      <c r="L7" s="14"/>
      <c r="M7" s="53" t="s">
        <v>20</v>
      </c>
      <c r="N7" s="31"/>
      <c r="O7" s="54">
        <v>23.0</v>
      </c>
      <c r="P7" s="55">
        <v>1.0</v>
      </c>
      <c r="Q7" s="55">
        <v>24.0</v>
      </c>
      <c r="R7" s="55">
        <v>3.0</v>
      </c>
      <c r="S7" s="55">
        <v>1.0</v>
      </c>
      <c r="T7" s="56"/>
      <c r="U7" s="57">
        <v>2.0</v>
      </c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</row>
    <row r="8" ht="15.0" customHeight="1">
      <c r="A8" s="6"/>
      <c r="B8" s="49"/>
      <c r="C8" s="31"/>
      <c r="D8" s="64"/>
      <c r="E8" s="33"/>
      <c r="F8" s="33"/>
      <c r="G8" s="33"/>
      <c r="H8" s="33"/>
      <c r="I8" s="33"/>
      <c r="J8" s="33"/>
      <c r="K8" s="65"/>
      <c r="L8" s="14"/>
      <c r="M8" s="53" t="s">
        <v>21</v>
      </c>
      <c r="N8" s="31"/>
      <c r="O8" s="66">
        <v>2.0</v>
      </c>
      <c r="P8" s="67"/>
      <c r="Q8" s="68">
        <v>53.0</v>
      </c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</row>
    <row r="9" ht="15.0" customHeight="1">
      <c r="A9" s="6"/>
      <c r="B9" s="49"/>
      <c r="C9" s="31"/>
      <c r="D9" s="72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66">
        <v>4.0</v>
      </c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</row>
    <row r="10" ht="15.0" customHeight="1">
      <c r="A10" s="6"/>
      <c r="B10" s="49"/>
      <c r="C10" s="31"/>
      <c r="D10" s="64"/>
      <c r="E10" s="33"/>
      <c r="F10" s="33"/>
      <c r="G10" s="33"/>
      <c r="H10" s="33"/>
      <c r="I10" s="33"/>
      <c r="J10" s="33"/>
      <c r="K10" s="65"/>
      <c r="L10" s="1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</row>
    <row r="11" ht="15.0" customHeight="1">
      <c r="A11" s="6"/>
      <c r="B11" s="49"/>
      <c r="C11" s="31"/>
      <c r="D11" s="64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8">
        <v>55.0</v>
      </c>
      <c r="P11" s="79">
        <f t="shared" ref="P11:U11" si="1">SUM(P7:P10)</f>
        <v>1</v>
      </c>
      <c r="Q11" s="79">
        <f t="shared" si="1"/>
        <v>77</v>
      </c>
      <c r="R11" s="79">
        <f t="shared" si="1"/>
        <v>3</v>
      </c>
      <c r="S11" s="79">
        <f t="shared" si="1"/>
        <v>1</v>
      </c>
      <c r="T11" s="79">
        <f t="shared" si="1"/>
        <v>0</v>
      </c>
      <c r="U11" s="79">
        <f t="shared" si="1"/>
        <v>2</v>
      </c>
      <c r="V11" s="80">
        <f>SUM(O11:U11)</f>
        <v>139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</row>
    <row r="12">
      <c r="A12" s="1"/>
      <c r="B12" s="49"/>
      <c r="C12" s="31"/>
      <c r="D12" s="64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</row>
    <row r="13" ht="15.0" customHeight="1">
      <c r="A13" s="6"/>
      <c r="B13" s="49"/>
      <c r="C13" s="31"/>
      <c r="D13" s="64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</row>
    <row r="14" ht="15.0" customHeight="1">
      <c r="A14" s="1"/>
      <c r="B14" s="49"/>
      <c r="C14" s="31"/>
      <c r="D14" s="64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</row>
    <row r="15" ht="15.0" customHeight="1">
      <c r="A15" s="6"/>
      <c r="B15" s="49"/>
      <c r="C15" s="31"/>
      <c r="D15" s="64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97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47</v>
      </c>
      <c r="U22" s="134" t="s">
        <v>48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COUNTIFS(M31:M51,"P",U31:U51,M2)</f>
        <v>0</v>
      </c>
      <c r="T23" s="142">
        <f>COUNTIFS(M31:M51,"E(Con)",U31:U51,M2)</f>
        <v>0</v>
      </c>
      <c r="U23" s="142">
        <f>COUNTIFS(M31:M51,"E(FTE)",U31:U51,M2)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165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165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165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189"/>
      <c r="N31" s="190"/>
      <c r="O31" s="191"/>
      <c r="P31" s="138"/>
      <c r="Q31" s="138"/>
      <c r="R31" s="138"/>
      <c r="S31" s="138"/>
      <c r="T31" s="36"/>
      <c r="U31" s="192"/>
      <c r="V31" s="193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00"/>
      <c r="N32" s="201"/>
      <c r="O32" s="202"/>
      <c r="P32" s="51"/>
      <c r="Q32" s="51"/>
      <c r="R32" s="51"/>
      <c r="S32" s="51"/>
      <c r="T32" s="61"/>
      <c r="U32" s="203"/>
      <c r="V32" s="204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00"/>
      <c r="N33" s="201"/>
      <c r="O33" s="202"/>
      <c r="P33" s="51"/>
      <c r="Q33" s="51"/>
      <c r="R33" s="51"/>
      <c r="S33" s="51"/>
      <c r="T33" s="61"/>
      <c r="U33" s="203"/>
      <c r="V33" s="207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00"/>
      <c r="N34" s="201"/>
      <c r="O34" s="208"/>
      <c r="P34" s="51"/>
      <c r="Q34" s="51"/>
      <c r="R34" s="51"/>
      <c r="S34" s="51"/>
      <c r="T34" s="61"/>
      <c r="U34" s="203"/>
      <c r="V34" s="207"/>
      <c r="W34" s="29"/>
      <c r="X34" s="209" t="s">
        <v>18</v>
      </c>
      <c r="Y34" s="210"/>
      <c r="Z34" s="211" t="s">
        <v>76</v>
      </c>
      <c r="AB34" s="181" t="s">
        <v>77</v>
      </c>
      <c r="AC34" s="181" t="s">
        <v>17</v>
      </c>
      <c r="AD34" s="212" t="s">
        <v>78</v>
      </c>
      <c r="AE34" s="213" t="s">
        <v>79</v>
      </c>
      <c r="AF34" s="210"/>
      <c r="AG34" s="214" t="s">
        <v>80</v>
      </c>
      <c r="AH34" s="15"/>
      <c r="AI34" s="198"/>
      <c r="AN34" s="1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16"/>
      <c r="O35" s="202"/>
      <c r="P35" s="51"/>
      <c r="Q35" s="51"/>
      <c r="R35" s="51"/>
      <c r="S35" s="51"/>
      <c r="T35" s="61"/>
      <c r="U35" s="217"/>
      <c r="V35" s="218"/>
      <c r="W35" s="14"/>
      <c r="X35" s="219"/>
      <c r="Y35" s="36"/>
      <c r="Z35" s="220"/>
      <c r="AA35" s="36"/>
      <c r="AB35" s="221"/>
      <c r="AC35" s="222"/>
      <c r="AD35" s="223"/>
      <c r="AE35" s="220"/>
      <c r="AF35" s="36"/>
      <c r="AG35" s="224"/>
      <c r="AH35" s="15"/>
      <c r="AI35" s="198"/>
      <c r="AN35" s="1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16"/>
      <c r="O36" s="202"/>
      <c r="P36" s="51"/>
      <c r="Q36" s="51"/>
      <c r="R36" s="51"/>
      <c r="S36" s="51"/>
      <c r="T36" s="61"/>
      <c r="U36" s="217"/>
      <c r="V36" s="218"/>
      <c r="W36" s="14"/>
      <c r="X36" s="225"/>
      <c r="Y36" s="31"/>
      <c r="Z36" s="226"/>
      <c r="AA36" s="31"/>
      <c r="AB36" s="227"/>
      <c r="AC36" s="228"/>
      <c r="AD36" s="229"/>
      <c r="AE36" s="226"/>
      <c r="AF36" s="31"/>
      <c r="AG36" s="230"/>
      <c r="AH36" s="15"/>
      <c r="AI36" s="198"/>
      <c r="AN36" s="1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16"/>
      <c r="O37" s="231"/>
      <c r="P37" s="51"/>
      <c r="Q37" s="51"/>
      <c r="R37" s="51"/>
      <c r="S37" s="51"/>
      <c r="T37" s="61"/>
      <c r="U37" s="217"/>
      <c r="V37" s="218"/>
      <c r="W37" s="14"/>
      <c r="X37" s="225"/>
      <c r="Y37" s="31"/>
      <c r="Z37" s="226"/>
      <c r="AA37" s="31"/>
      <c r="AB37" s="227"/>
      <c r="AC37" s="228"/>
      <c r="AD37" s="229"/>
      <c r="AE37" s="226"/>
      <c r="AF37" s="31"/>
      <c r="AG37" s="230"/>
      <c r="AH37" s="15"/>
      <c r="AI37" s="1"/>
      <c r="AJ37" s="1"/>
      <c r="AK37" s="1"/>
      <c r="AL37" s="6"/>
      <c r="AM37" s="1"/>
      <c r="AN37" s="1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16"/>
      <c r="O38" s="233"/>
      <c r="P38" s="33"/>
      <c r="Q38" s="33"/>
      <c r="R38" s="33"/>
      <c r="S38" s="33"/>
      <c r="T38" s="31"/>
      <c r="U38" s="217"/>
      <c r="V38" s="218"/>
      <c r="W38" s="14"/>
      <c r="X38" s="225"/>
      <c r="Y38" s="31"/>
      <c r="Z38" s="226"/>
      <c r="AA38" s="31"/>
      <c r="AB38" s="227"/>
      <c r="AC38" s="228"/>
      <c r="AD38" s="229"/>
      <c r="AE38" s="226"/>
      <c r="AF38" s="31"/>
      <c r="AG38" s="230"/>
      <c r="AH38" s="15"/>
      <c r="AI38" s="1"/>
      <c r="AJ38" s="1"/>
      <c r="AK38" s="1"/>
      <c r="AL38" s="6"/>
      <c r="AM38" s="1"/>
      <c r="AN38" s="1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233"/>
      <c r="P39" s="33"/>
      <c r="Q39" s="33"/>
      <c r="R39" s="33"/>
      <c r="S39" s="33"/>
      <c r="T39" s="31"/>
      <c r="U39" s="235"/>
      <c r="V39" s="236"/>
      <c r="W39" s="14"/>
      <c r="X39" s="237"/>
      <c r="Y39" s="31"/>
      <c r="Z39" s="62"/>
      <c r="AA39" s="61"/>
      <c r="AB39" s="238"/>
      <c r="AC39" s="239"/>
      <c r="AD39" s="240"/>
      <c r="AE39" s="62"/>
      <c r="AF39" s="61"/>
      <c r="AG39" s="241"/>
      <c r="AH39" s="15"/>
      <c r="AI39" s="1"/>
      <c r="AJ39" s="1"/>
      <c r="AK39" s="1"/>
      <c r="AL39" s="6"/>
      <c r="AM39" s="1"/>
      <c r="AN39" s="1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233"/>
      <c r="P40" s="33"/>
      <c r="Q40" s="33"/>
      <c r="R40" s="33"/>
      <c r="S40" s="33"/>
      <c r="T40" s="31"/>
      <c r="U40" s="235"/>
      <c r="V40" s="236"/>
      <c r="W40" s="14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14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14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14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14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14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14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14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14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16"/>
      <c r="Y49" s="16"/>
      <c r="Z49" s="16"/>
      <c r="AA49" s="16"/>
      <c r="AB49" s="5"/>
      <c r="AC49" s="5"/>
      <c r="AD49" s="5"/>
      <c r="AE49" s="16"/>
      <c r="AF49" s="16"/>
      <c r="AG49" s="5"/>
      <c r="AH49" s="1"/>
      <c r="AI49" s="1"/>
      <c r="AJ49" s="1"/>
      <c r="AK49" s="1"/>
      <c r="AL49" s="1"/>
      <c r="AM49" s="1"/>
      <c r="AN49" s="1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</row>
    <row r="52" ht="15.0" customHeight="1">
      <c r="A52" s="6"/>
      <c r="B52" s="84"/>
      <c r="C52" s="84"/>
      <c r="D52" s="84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65"/>
      <c r="P56" s="279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65"/>
      <c r="P57" s="279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65"/>
      <c r="P58" s="279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65"/>
      <c r="P59" s="279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65"/>
      <c r="P60" s="279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65"/>
      <c r="P61" s="280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31"/>
      <c r="P62" s="280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81"/>
      <c r="M63" s="31"/>
      <c r="N63" s="278"/>
      <c r="O63" s="31"/>
      <c r="P63" s="280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</row>
    <row r="64" ht="15.0" customHeight="1">
      <c r="A64" s="6"/>
      <c r="B64" s="95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278"/>
      <c r="O64" s="31"/>
      <c r="P64" s="280"/>
      <c r="Q64" s="31"/>
      <c r="R64" s="278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</row>
    <row r="65" ht="15.0" customHeight="1">
      <c r="A65" s="1"/>
      <c r="B65" s="282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</row>
    <row r="66" ht="15.0" customHeight="1">
      <c r="A66" s="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ht="15.0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</row>
    <row r="68" ht="15.75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</row>
    <row r="69" ht="15.0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</row>
    <row r="70" ht="15.0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5:V51">
      <formula1>$C$169:$C$170</formula1>
    </dataValidation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34">
      <formula1>'11th'!$C$171:$C$172</formula1>
    </dataValidation>
    <dataValidation type="list" allowBlank="1" showErrorMessage="1" sqref="AG35:AG48">
      <formula1>$C$169:$C$171</formula1>
    </dataValidation>
    <dataValidation type="list" allowBlank="1" showErrorMessage="1" sqref="F33:F41">
      <formula1>$J$155:$J$159</formula1>
    </dataValidation>
    <dataValidation type="custom" allowBlank="1" showDropDown="1" sqref="U31:U34 U38:U40 L56:L64 P56:P64">
      <formula1>OR(NOT(ISERROR(DATEVALUE(L31))), AND(ISNUMBER(L31), LEFT(CELL("format", L31))="D"))</formula1>
    </dataValidation>
    <dataValidation type="list" allowBlank="1" showErrorMessage="1" sqref="M35:M51">
      <formula1>$M$127:$M$130</formula1>
    </dataValidation>
    <dataValidation type="list" allowBlank="1" showErrorMessage="1" sqref="M31:M34">
      <formula1>'11th'!$M$129:$M$132</formula1>
    </dataValidation>
  </dataValidations>
  <hyperlinks>
    <hyperlink r:id="rId2" location="gid=0" ref="AI5"/>
    <hyperlink r:id="rId3" ref="V24"/>
    <hyperlink r:id="rId4" location="gid=0" ref="B29"/>
  </hyperlinks>
  <printOptions/>
  <pageMargins bottom="0.75" footer="0.0" header="0.0" left="0.7" right="0.7" top="0.75"/>
  <pageSetup orientation="portrait"/>
  <drawing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>
        <v>18.0</v>
      </c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45048.0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54">
        <v>7.0</v>
      </c>
      <c r="P7" s="55">
        <v>1.0</v>
      </c>
      <c r="Q7" s="55">
        <v>7.0</v>
      </c>
      <c r="R7" s="56"/>
      <c r="S7" s="56"/>
      <c r="T7" s="55">
        <v>2.0</v>
      </c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8">
        <v>35.0</v>
      </c>
      <c r="R8" s="68">
        <v>4.0</v>
      </c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8">
        <v>4.0</v>
      </c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7</v>
      </c>
      <c r="P11" s="79">
        <f t="shared" si="1"/>
        <v>1</v>
      </c>
      <c r="Q11" s="79">
        <f t="shared" si="1"/>
        <v>42</v>
      </c>
      <c r="R11" s="79">
        <f t="shared" si="1"/>
        <v>4</v>
      </c>
      <c r="S11" s="79">
        <f t="shared" si="1"/>
        <v>4</v>
      </c>
      <c r="T11" s="79">
        <f t="shared" si="1"/>
        <v>2</v>
      </c>
      <c r="U11" s="79">
        <f t="shared" si="1"/>
        <v>0</v>
      </c>
      <c r="V11" s="80">
        <f>SUM(O11:U11)</f>
        <v>60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97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124</v>
      </c>
      <c r="U22" s="134" t="s">
        <v>125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COUNTIFS(M31:M51,"P",U31:U51,M2)</f>
        <v>0</v>
      </c>
      <c r="T23" s="142">
        <f>COUNTIFS(M31:M51,"E(Con)",U31:U51,M2)</f>
        <v>0</v>
      </c>
      <c r="U23" s="142">
        <f>COUNTIFS(M31:M51,"E(FTE)",U31:U51,M2)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378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189"/>
      <c r="N31" s="190"/>
      <c r="O31" s="191"/>
      <c r="P31" s="138"/>
      <c r="Q31" s="138"/>
      <c r="R31" s="138"/>
      <c r="S31" s="138"/>
      <c r="T31" s="36"/>
      <c r="U31" s="192"/>
      <c r="V31" s="193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00"/>
      <c r="N32" s="201"/>
      <c r="O32" s="202"/>
      <c r="P32" s="51"/>
      <c r="Q32" s="51"/>
      <c r="R32" s="51"/>
      <c r="S32" s="51"/>
      <c r="T32" s="61"/>
      <c r="U32" s="203"/>
      <c r="V32" s="204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00"/>
      <c r="N33" s="201"/>
      <c r="O33" s="202"/>
      <c r="P33" s="51"/>
      <c r="Q33" s="51"/>
      <c r="R33" s="51"/>
      <c r="S33" s="51"/>
      <c r="T33" s="61"/>
      <c r="U33" s="203"/>
      <c r="V33" s="207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16"/>
      <c r="O34" s="202"/>
      <c r="P34" s="51"/>
      <c r="Q34" s="51"/>
      <c r="R34" s="51"/>
      <c r="S34" s="51"/>
      <c r="T34" s="61"/>
      <c r="U34" s="217"/>
      <c r="V34" s="218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32"/>
      <c r="N35" s="216"/>
      <c r="O35" s="233"/>
      <c r="P35" s="33"/>
      <c r="Q35" s="33"/>
      <c r="R35" s="33"/>
      <c r="S35" s="33"/>
      <c r="T35" s="31"/>
      <c r="U35" s="217"/>
      <c r="V35" s="218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390"/>
      <c r="N36" s="216"/>
      <c r="O36" s="202"/>
      <c r="P36" s="51"/>
      <c r="Q36" s="51"/>
      <c r="R36" s="51"/>
      <c r="S36" s="51"/>
      <c r="T36" s="61"/>
      <c r="U36" s="217"/>
      <c r="V36" s="218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390"/>
      <c r="N37" s="216"/>
      <c r="O37" s="231"/>
      <c r="P37" s="51"/>
      <c r="Q37" s="51"/>
      <c r="R37" s="51"/>
      <c r="S37" s="51"/>
      <c r="T37" s="61"/>
      <c r="U37" s="217"/>
      <c r="V37" s="218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23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23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23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65"/>
      <c r="P56" s="279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65"/>
      <c r="P57" s="279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65"/>
      <c r="P58" s="279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65"/>
      <c r="P59" s="279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65"/>
      <c r="P60" s="279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65"/>
      <c r="P61" s="279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65"/>
      <c r="P62" s="279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278"/>
      <c r="O63" s="31"/>
      <c r="P63" s="280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95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278"/>
      <c r="O64" s="31"/>
      <c r="P64" s="280"/>
      <c r="Q64" s="31"/>
      <c r="R64" s="278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282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hidden="1" customHeight="1">
      <c r="A66" s="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hidden="1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hidden="1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hidden="1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hidden="1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hidden="1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hidden="1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hidden="1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hidden="1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hidden="1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hidden="1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hidden="1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hidden="1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hidden="1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hidden="1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hidden="1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hidden="1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hidden="1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hidden="1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hidden="1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hidden="1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hidden="1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hidden="1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hidden="1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hidden="1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hidden="1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hidden="1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hidden="1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hidden="1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hidden="1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hidden="1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hidden="1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hidden="1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hidden="1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hidden="1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hidden="1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hidden="1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hidden="1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hidden="1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hidden="1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hidden="1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hidden="1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hidden="1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hidden="1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hidden="1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hidden="1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hidden="1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hidden="1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hidden="1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hidden="1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hidden="1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hidden="1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hidden="1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hidden="1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hidden="1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hidden="1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hidden="1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hidden="1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hidden="1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hidden="1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hidden="1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hidden="1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hidden="1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hidden="1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hidden="1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hidden="1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hidden="1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hidden="1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hidden="1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hidden="1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hidden="1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hidden="1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hidden="1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hidden="1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hidden="1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hidden="1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hidden="1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hidden="1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hidden="1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hidden="1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hidden="1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hidden="1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hidden="1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hidden="1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hidden="1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hidden="1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hidden="1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hidden="1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hidden="1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hidden="1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hidden="1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hidden="1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hidden="1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hidden="1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hidden="1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hidden="1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hidden="1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hidden="1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hidden="1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hidden="1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hidden="1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hidden="1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hidden="1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hidden="1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hidden="1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hidden="1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hidden="1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4:V51">
      <formula1>$C$169:$C$170</formula1>
    </dataValidation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33">
      <formula1>'11th'!$C$171:$C$172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33 U35:U40 L56:L64 P56:P64">
      <formula1>OR(NOT(ISERROR(DATEVALUE(L31))), AND(ISNUMBER(L31), LEFT(CELL("format", L31))="D"))</formula1>
    </dataValidation>
    <dataValidation type="list" allowBlank="1" showErrorMessage="1" sqref="M34:M51">
      <formula1>$M$127:$M$130</formula1>
    </dataValidation>
    <dataValidation type="list" allowBlank="1" showErrorMessage="1" sqref="M31:M33">
      <formula1>'11th'!$M$129:$M$132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0.43"/>
    <col customWidth="1" min="13" max="16" width="9.14"/>
    <col customWidth="1" min="17" max="17" width="9.57"/>
    <col customWidth="1" min="18" max="22" width="9.14"/>
    <col customWidth="1" min="23" max="23" width="0.57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5.2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45049.0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1.5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1.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39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97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126</v>
      </c>
      <c r="U22" s="134" t="s">
        <v>127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COUNTIFS(M31:M51,"P",U31:U51,M2)</f>
        <v>0</v>
      </c>
      <c r="T23" s="142">
        <f>COUNTIFS(M31:M51,"E(Con)",U31:U51,M2)</f>
        <v>0</v>
      </c>
      <c r="U23" s="142">
        <f>COUNTIFS(M31:M51,"E(FTE)",U31:U51,M2)</f>
        <v>0</v>
      </c>
      <c r="V23" s="143"/>
      <c r="W23" s="29"/>
      <c r="X23" s="59">
        <v>17.0</v>
      </c>
      <c r="Y23" s="165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165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165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165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165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128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189"/>
      <c r="N31" s="190"/>
      <c r="O31" s="191"/>
      <c r="P31" s="138"/>
      <c r="Q31" s="138"/>
      <c r="R31" s="138"/>
      <c r="S31" s="138"/>
      <c r="T31" s="36"/>
      <c r="U31" s="192"/>
      <c r="V31" s="193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00"/>
      <c r="N32" s="201"/>
      <c r="O32" s="202"/>
      <c r="P32" s="51"/>
      <c r="Q32" s="51"/>
      <c r="R32" s="51"/>
      <c r="S32" s="51"/>
      <c r="T32" s="61"/>
      <c r="U32" s="203"/>
      <c r="V32" s="204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00"/>
      <c r="N33" s="201"/>
      <c r="O33" s="202"/>
      <c r="P33" s="51"/>
      <c r="Q33" s="51"/>
      <c r="R33" s="51"/>
      <c r="S33" s="51"/>
      <c r="T33" s="61"/>
      <c r="U33" s="203"/>
      <c r="V33" s="207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32"/>
      <c r="N34" s="216"/>
      <c r="O34" s="233"/>
      <c r="P34" s="33"/>
      <c r="Q34" s="33"/>
      <c r="R34" s="33"/>
      <c r="S34" s="33"/>
      <c r="T34" s="31"/>
      <c r="U34" s="217"/>
      <c r="V34" s="218"/>
      <c r="W34" s="29"/>
      <c r="X34" s="209" t="s">
        <v>18</v>
      </c>
      <c r="Y34" s="210"/>
      <c r="Z34" s="381" t="s">
        <v>76</v>
      </c>
      <c r="AA34" s="382"/>
      <c r="AB34" s="383" t="s">
        <v>77</v>
      </c>
      <c r="AC34" s="181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390"/>
      <c r="N35" s="216"/>
      <c r="O35" s="202"/>
      <c r="P35" s="51"/>
      <c r="Q35" s="51"/>
      <c r="R35" s="51"/>
      <c r="S35" s="51"/>
      <c r="T35" s="61"/>
      <c r="U35" s="217"/>
      <c r="V35" s="218"/>
      <c r="W35" s="14"/>
      <c r="X35" s="386"/>
      <c r="Y35" s="36"/>
      <c r="Z35" s="98"/>
      <c r="AA35" s="36"/>
      <c r="AB35" s="393"/>
      <c r="AC35" s="394"/>
      <c r="AD35" s="395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390"/>
      <c r="N36" s="216"/>
      <c r="O36" s="231"/>
      <c r="P36" s="51"/>
      <c r="Q36" s="51"/>
      <c r="R36" s="51"/>
      <c r="S36" s="51"/>
      <c r="T36" s="61"/>
      <c r="U36" s="217"/>
      <c r="V36" s="218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16"/>
      <c r="O37" s="233"/>
      <c r="P37" s="33"/>
      <c r="Q37" s="33"/>
      <c r="R37" s="33"/>
      <c r="S37" s="33"/>
      <c r="T37" s="31"/>
      <c r="U37" s="396"/>
      <c r="V37" s="218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397"/>
      <c r="N38" s="216"/>
      <c r="O38" s="233"/>
      <c r="P38" s="33"/>
      <c r="Q38" s="33"/>
      <c r="R38" s="33"/>
      <c r="S38" s="33"/>
      <c r="T38" s="31"/>
      <c r="U38" s="217"/>
      <c r="V38" s="218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397"/>
      <c r="N39" s="216"/>
      <c r="O39" s="233"/>
      <c r="P39" s="33"/>
      <c r="Q39" s="33"/>
      <c r="R39" s="33"/>
      <c r="S39" s="33"/>
      <c r="T39" s="31"/>
      <c r="U39" s="217"/>
      <c r="V39" s="218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23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398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/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399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399"/>
      <c r="F46" s="61"/>
      <c r="G46" s="400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401"/>
      <c r="F47" s="31"/>
      <c r="G47" s="400"/>
      <c r="H47" s="402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401"/>
      <c r="F48" s="31"/>
      <c r="G48" s="400"/>
      <c r="H48" s="402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401"/>
      <c r="F49" s="31"/>
      <c r="G49" s="400"/>
      <c r="H49" s="402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399"/>
      <c r="F50" s="61"/>
      <c r="G50" s="401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.5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280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280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31"/>
      <c r="P58" s="280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280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31"/>
      <c r="P60" s="280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31"/>
      <c r="P61" s="280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31"/>
      <c r="P62" s="280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278"/>
      <c r="O63" s="31"/>
      <c r="P63" s="280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282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hidden="1" customHeight="1">
      <c r="A66" s="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hidden="1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hidden="1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hidden="1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hidden="1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hidden="1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hidden="1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hidden="1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hidden="1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hidden="1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hidden="1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hidden="1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hidden="1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hidden="1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hidden="1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hidden="1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hidden="1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hidden="1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hidden="1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hidden="1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hidden="1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hidden="1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hidden="1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hidden="1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hidden="1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hidden="1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hidden="1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hidden="1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hidden="1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hidden="1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hidden="1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hidden="1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hidden="1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hidden="1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hidden="1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hidden="1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hidden="1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hidden="1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hidden="1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hidden="1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hidden="1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hidden="1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hidden="1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hidden="1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hidden="1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hidden="1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hidden="1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hidden="1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hidden="1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hidden="1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hidden="1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hidden="1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hidden="1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hidden="1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hidden="1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hidden="1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hidden="1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hidden="1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hidden="1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hidden="1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hidden="1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hidden="1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hidden="1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hidden="1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hidden="1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hidden="1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hidden="1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hidden="1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hidden="1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hidden="1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hidden="1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hidden="1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hidden="1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hidden="1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hidden="1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hidden="1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hidden="1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hidden="1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hidden="1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hidden="1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hidden="1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hidden="1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hidden="1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hidden="1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hidden="1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hidden="1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hidden="1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hidden="1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hidden="1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hidden="1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hidden="1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hidden="1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hidden="1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hidden="1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hidden="1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hidden="1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hidden="1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hidden="1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hidden="1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hidden="1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hidden="1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hidden="1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hidden="1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hidden="1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hidden="1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hidden="1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hidden="1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4:V51">
      <formula1>$C$169:$C$170</formula1>
    </dataValidation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33">
      <formula1>'11th'!$C$171:$C$172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36 U38:U41 L56:L64 P56:P64">
      <formula1>OR(NOT(ISERROR(DATEVALUE(L31))), AND(ISNUMBER(L31), LEFT(CELL("format", L31))="D"))</formula1>
    </dataValidation>
    <dataValidation type="list" allowBlank="1" showErrorMessage="1" sqref="M34:M51">
      <formula1>$M$127:$M$130</formula1>
    </dataValidation>
    <dataValidation type="list" allowBlank="1" showErrorMessage="1" sqref="M31:M33">
      <formula1>'11th'!$M$129:$M$132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45050.0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129</v>
      </c>
      <c r="U22" s="134" t="s">
        <v>130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COUNTIFS(M31:M51,"P",U31:U51,M2)</f>
        <v>0</v>
      </c>
      <c r="T23" s="142">
        <f>COUNTIFS(M31:M51,"E(Con)",U31:U51,M2)</f>
        <v>0</v>
      </c>
      <c r="U23" s="142">
        <f>COUNTIFS(M31:M51,"E(FTE)",U31:U51,M2)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189"/>
      <c r="N31" s="190"/>
      <c r="O31" s="191"/>
      <c r="P31" s="138"/>
      <c r="Q31" s="138"/>
      <c r="R31" s="138"/>
      <c r="S31" s="138"/>
      <c r="T31" s="36"/>
      <c r="U31" s="192"/>
      <c r="V31" s="193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00"/>
      <c r="N32" s="201"/>
      <c r="O32" s="202"/>
      <c r="P32" s="51"/>
      <c r="Q32" s="51"/>
      <c r="R32" s="51"/>
      <c r="S32" s="51"/>
      <c r="T32" s="61"/>
      <c r="U32" s="203"/>
      <c r="V32" s="204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00"/>
      <c r="N33" s="201"/>
      <c r="O33" s="202"/>
      <c r="P33" s="51"/>
      <c r="Q33" s="51"/>
      <c r="R33" s="51"/>
      <c r="S33" s="51"/>
      <c r="T33" s="61"/>
      <c r="U33" s="203"/>
      <c r="V33" s="207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32"/>
      <c r="N34" s="216"/>
      <c r="O34" s="233"/>
      <c r="P34" s="33"/>
      <c r="Q34" s="33"/>
      <c r="R34" s="33"/>
      <c r="S34" s="33"/>
      <c r="T34" s="31"/>
      <c r="U34" s="217"/>
      <c r="V34" s="218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390"/>
      <c r="N35" s="216"/>
      <c r="O35" s="202"/>
      <c r="P35" s="51"/>
      <c r="Q35" s="51"/>
      <c r="R35" s="51"/>
      <c r="S35" s="51"/>
      <c r="T35" s="61"/>
      <c r="U35" s="217"/>
      <c r="V35" s="218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390"/>
      <c r="N36" s="216"/>
      <c r="O36" s="231"/>
      <c r="P36" s="51"/>
      <c r="Q36" s="51"/>
      <c r="R36" s="51"/>
      <c r="S36" s="51"/>
      <c r="T36" s="61"/>
      <c r="U36" s="217"/>
      <c r="V36" s="218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16"/>
      <c r="O37" s="233"/>
      <c r="P37" s="33"/>
      <c r="Q37" s="33"/>
      <c r="R37" s="33"/>
      <c r="S37" s="33"/>
      <c r="T37" s="31"/>
      <c r="U37" s="396"/>
      <c r="V37" s="218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397"/>
      <c r="N38" s="216"/>
      <c r="O38" s="233"/>
      <c r="P38" s="33"/>
      <c r="Q38" s="33"/>
      <c r="R38" s="33"/>
      <c r="S38" s="33"/>
      <c r="T38" s="31"/>
      <c r="U38" s="217"/>
      <c r="V38" s="218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397"/>
      <c r="N39" s="216"/>
      <c r="O39" s="233"/>
      <c r="P39" s="33"/>
      <c r="Q39" s="33"/>
      <c r="R39" s="33"/>
      <c r="S39" s="33"/>
      <c r="T39" s="31"/>
      <c r="U39" s="217"/>
      <c r="V39" s="218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398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398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406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406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31"/>
      <c r="P58" s="406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406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31"/>
      <c r="P60" s="406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31"/>
      <c r="P61" s="406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31"/>
      <c r="P62" s="406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278"/>
      <c r="O63" s="31"/>
      <c r="P63" s="406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95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278"/>
      <c r="O64" s="31"/>
      <c r="P64" s="406"/>
      <c r="Q64" s="31"/>
      <c r="R64" s="278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6"/>
      <c r="B65" s="95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406"/>
      <c r="Q65" s="31"/>
      <c r="R65" s="278"/>
      <c r="S65" s="31"/>
      <c r="T65" s="95"/>
      <c r="U65" s="5"/>
      <c r="V65" s="5"/>
      <c r="W65" s="5"/>
      <c r="X65" s="29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7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63:E63"/>
    <mergeCell ref="F63:I63"/>
    <mergeCell ref="J63:K63"/>
    <mergeCell ref="L63:M63"/>
    <mergeCell ref="N63:O63"/>
    <mergeCell ref="P63:Q63"/>
    <mergeCell ref="R63:S63"/>
    <mergeCell ref="AA68:AB68"/>
    <mergeCell ref="AC68:AF68"/>
    <mergeCell ref="AG68:AJ68"/>
    <mergeCell ref="AA69:AB69"/>
    <mergeCell ref="AC69:AF69"/>
    <mergeCell ref="AG69:AJ69"/>
    <mergeCell ref="B64:E64"/>
    <mergeCell ref="F64:I64"/>
    <mergeCell ref="J64:K64"/>
    <mergeCell ref="L64:M64"/>
    <mergeCell ref="N64:O64"/>
    <mergeCell ref="P64:Q64"/>
    <mergeCell ref="R64:S64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65:E65"/>
    <mergeCell ref="F65:I65"/>
    <mergeCell ref="J65:K65"/>
    <mergeCell ref="L65:M65"/>
    <mergeCell ref="N65:O65"/>
    <mergeCell ref="P65:Q65"/>
    <mergeCell ref="R65:S65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4:V51">
      <formula1>$C$169:$C$170</formula1>
    </dataValidation>
    <dataValidation type="list" allowBlank="1" sqref="F56:F65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33">
      <formula1>'11th'!$C$171:$C$172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36 U38:U42 L56:L65 P56:P65">
      <formula1>OR(NOT(ISERROR(DATEVALUE(L31))), AND(ISNUMBER(L31), LEFT(CELL("format", L31))="D"))</formula1>
    </dataValidation>
    <dataValidation type="list" allowBlank="1" showErrorMessage="1" sqref="M34:M51">
      <formula1>$M$127:$M$130</formula1>
    </dataValidation>
    <dataValidation type="list" allowBlank="1" showErrorMessage="1" sqref="M31:M33">
      <formula1>'11th'!$M$129:$M$132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11" width="12.71"/>
  </cols>
  <sheetData>
    <row r="1" ht="14.25" customHeight="1">
      <c r="A1" s="407"/>
    </row>
    <row r="2" ht="14.25" customHeight="1"/>
    <row r="3" ht="14.25" customHeight="1">
      <c r="A3" s="408"/>
      <c r="B3" s="409"/>
      <c r="C3" s="409"/>
      <c r="D3" s="409"/>
      <c r="E3" s="409"/>
      <c r="F3" s="409"/>
      <c r="G3" s="409"/>
      <c r="H3" s="409"/>
      <c r="I3" s="409"/>
      <c r="J3" s="409"/>
      <c r="K3" s="409"/>
      <c r="L3" s="410"/>
    </row>
    <row r="4" ht="14.25" customHeight="1">
      <c r="A4" s="411"/>
      <c r="B4" s="412" t="s">
        <v>131</v>
      </c>
      <c r="L4" s="413"/>
    </row>
    <row r="5" ht="14.25" customHeight="1">
      <c r="A5" s="411"/>
      <c r="L5" s="413"/>
    </row>
    <row r="6" ht="19.5" customHeight="1">
      <c r="A6" s="411"/>
      <c r="B6" s="414" t="s">
        <v>8</v>
      </c>
      <c r="C6" s="415" t="s">
        <v>9</v>
      </c>
      <c r="D6" s="415" t="s">
        <v>10</v>
      </c>
      <c r="E6" s="415" t="s">
        <v>11</v>
      </c>
      <c r="F6" s="415" t="s">
        <v>12</v>
      </c>
      <c r="G6" s="415" t="s">
        <v>13</v>
      </c>
      <c r="H6" s="416" t="s">
        <v>14</v>
      </c>
      <c r="I6" s="417" t="s">
        <v>15</v>
      </c>
      <c r="J6" s="418"/>
      <c r="K6" s="418"/>
      <c r="L6" s="413"/>
    </row>
    <row r="7" ht="19.5" customHeight="1">
      <c r="A7" s="411"/>
      <c r="B7" s="419" t="str">
        <f>SUM('1st'!O11,'2nd'!O11,'3rd'!O11,'4th'!O11)+B21</f>
        <v>#REF!</v>
      </c>
      <c r="C7" s="419" t="str">
        <f>SUM('1st'!P11,'2nd'!P11,'3rd'!P11,'4th'!P11)+C21</f>
        <v>#REF!</v>
      </c>
      <c r="D7" s="419" t="str">
        <f>SUM('1st'!Q11,'2nd'!Q11,'3rd'!Q11,'4th'!Q11)+D21</f>
        <v>#REF!</v>
      </c>
      <c r="E7" s="419" t="str">
        <f>SUM('1st'!R11,'2nd'!R11,'3rd'!R11,'4th'!R11)+E21</f>
        <v>#REF!</v>
      </c>
      <c r="F7" s="419" t="str">
        <f>SUM('1st'!S11,'2nd'!S11,'3rd'!S11,'4th'!S11)+F21</f>
        <v>#REF!</v>
      </c>
      <c r="G7" s="419" t="str">
        <f>SUM('1st'!T11,'2nd'!T11,'3rd'!T11,'4th'!T11)+G21</f>
        <v>#REF!</v>
      </c>
      <c r="H7" s="419" t="str">
        <f>SUM('1st'!U11,'2nd'!U11,'3rd'!U11,'4th'!U11)+H21</f>
        <v>#REF!</v>
      </c>
      <c r="I7" s="419" t="str">
        <f>SUM('1st'!V11,'2nd'!V11,'3rd'!V11,'4th'!V11)+I21</f>
        <v>#REF!</v>
      </c>
      <c r="J7" s="418"/>
      <c r="K7" s="418"/>
      <c r="L7" s="413"/>
    </row>
    <row r="8" ht="19.5" customHeight="1">
      <c r="A8" s="411"/>
      <c r="B8" s="420"/>
      <c r="C8" s="420"/>
      <c r="D8" s="420"/>
      <c r="E8" s="420"/>
      <c r="F8" s="420"/>
      <c r="G8" s="420"/>
      <c r="H8" s="420"/>
      <c r="I8" s="420"/>
      <c r="J8" s="420"/>
      <c r="K8" s="420"/>
      <c r="L8" s="413"/>
    </row>
    <row r="9" ht="19.5" customHeight="1">
      <c r="A9" s="411"/>
      <c r="B9" s="421" t="s">
        <v>41</v>
      </c>
      <c r="C9" s="422" t="s">
        <v>42</v>
      </c>
      <c r="D9" s="422" t="s">
        <v>43</v>
      </c>
      <c r="E9" s="422" t="s">
        <v>44</v>
      </c>
      <c r="F9" s="422" t="s">
        <v>45</v>
      </c>
      <c r="G9" s="422" t="s">
        <v>4</v>
      </c>
      <c r="H9" s="423" t="s">
        <v>46</v>
      </c>
      <c r="I9" s="424" t="s">
        <v>68</v>
      </c>
      <c r="J9" s="424" t="s">
        <v>132</v>
      </c>
      <c r="K9" s="425" t="s">
        <v>49</v>
      </c>
      <c r="L9" s="413"/>
    </row>
    <row r="10" ht="19.5" customHeight="1">
      <c r="A10" s="411"/>
      <c r="B10" s="426" t="str">
        <f>SUM('1st'!M23,'2nd'!M23,'3rd'!M23,'4th'!M23)+B24</f>
        <v>#REF!</v>
      </c>
      <c r="C10" s="426" t="str">
        <f>SUM('1st'!N23,'2nd'!N23,'3rd'!N23,'4th'!N23)+C24</f>
        <v>#REF!</v>
      </c>
      <c r="D10" s="426" t="str">
        <f>SUM('1st'!O23,'2nd'!O23,'3rd'!O23,'4th'!O23)+D24</f>
        <v>#REF!</v>
      </c>
      <c r="E10" s="426" t="str">
        <f>SUM('1st'!P23,'2nd'!P23,'3rd'!P23,'4th'!P23)+E24</f>
        <v>#REF!</v>
      </c>
      <c r="F10" s="426" t="str">
        <f>SUM('1st'!Q23,'2nd'!Q23,'3rd'!Q23,'4th'!Q23)+F24</f>
        <v>#REF!</v>
      </c>
      <c r="G10" s="426" t="str">
        <f>SUM('1st'!R23,'2nd'!R23,'3rd'!R23,'4th'!R23)+G24</f>
        <v>#REF!</v>
      </c>
      <c r="H10" s="426" t="str">
        <f>SUM('1st'!S23,'2nd'!S23,'3rd'!S23,'4th'!S23)+H24</f>
        <v>#REF!</v>
      </c>
      <c r="I10" s="426" t="str">
        <f>SUM('1st'!T23,'2nd'!T23,'3rd'!T23,'4th'!T23)+I24</f>
        <v>#REF!</v>
      </c>
      <c r="J10" s="426" t="str">
        <f>SUM('1st'!U23,'2nd'!U23,'3rd'!U23,'4th'!U23)+J24</f>
        <v>#REF!</v>
      </c>
      <c r="K10" s="426" t="str">
        <f>SUM('1st'!V23,'2nd'!V23,'3rd'!V23,'4th'!V23)+K24</f>
        <v>#REF!</v>
      </c>
      <c r="L10" s="413"/>
    </row>
    <row r="11" ht="19.5" customHeight="1">
      <c r="A11" s="411"/>
      <c r="B11" s="420"/>
      <c r="C11" s="420"/>
      <c r="D11" s="420"/>
      <c r="E11" s="420"/>
      <c r="F11" s="420"/>
      <c r="G11" s="420"/>
      <c r="H11" s="420"/>
      <c r="I11" s="420"/>
      <c r="J11" s="420"/>
      <c r="K11" s="418"/>
      <c r="L11" s="413"/>
    </row>
    <row r="12" ht="19.5" customHeight="1">
      <c r="A12" s="411"/>
      <c r="B12" s="427" t="s">
        <v>50</v>
      </c>
      <c r="C12" s="52"/>
      <c r="D12" s="428" t="s">
        <v>51</v>
      </c>
      <c r="E12" s="52"/>
      <c r="F12" s="428" t="s">
        <v>52</v>
      </c>
      <c r="G12" s="52"/>
      <c r="H12" s="428" t="s">
        <v>133</v>
      </c>
      <c r="I12" s="51"/>
      <c r="J12" s="52"/>
      <c r="K12" s="418"/>
      <c r="L12" s="413"/>
    </row>
    <row r="13" ht="19.5" customHeight="1">
      <c r="A13" s="411"/>
      <c r="B13" s="429" t="s">
        <v>12</v>
      </c>
      <c r="C13" s="430" t="s">
        <v>55</v>
      </c>
      <c r="D13" s="431" t="s">
        <v>56</v>
      </c>
      <c r="E13" s="432" t="s">
        <v>57</v>
      </c>
      <c r="F13" s="433" t="s">
        <v>58</v>
      </c>
      <c r="G13" s="434" t="s">
        <v>59</v>
      </c>
      <c r="H13" s="435" t="s">
        <v>60</v>
      </c>
      <c r="I13" s="435" t="s">
        <v>134</v>
      </c>
      <c r="J13" s="436" t="s">
        <v>62</v>
      </c>
      <c r="K13" s="418"/>
      <c r="L13" s="413"/>
    </row>
    <row r="14" ht="19.5" customHeight="1">
      <c r="A14" s="411"/>
      <c r="B14" s="426" t="str">
        <f>SUM('1st'!M26,'2nd'!M26,'3rd'!M26,'4th'!M26,'5th'!M26,'6th'!M26)+B28</f>
        <v>#REF!</v>
      </c>
      <c r="C14" s="426" t="str">
        <f>SUM('1st'!N26,'2nd'!N26,'3rd'!N26,'4th'!N26,'5th'!N26,'6th'!N26)+C28</f>
        <v>#REF!</v>
      </c>
      <c r="D14" s="426" t="str">
        <f>SUM('1st'!O26,'2nd'!O26,'3rd'!O26,'4th'!O26,'5th'!O26,'6th'!O26)+D28</f>
        <v>#REF!</v>
      </c>
      <c r="E14" s="426" t="str">
        <f>SUM('1st'!P26,'2nd'!P26,'3rd'!P26,'4th'!P26,'5th'!P26,'6th'!P26)+E28</f>
        <v>#REF!</v>
      </c>
      <c r="F14" s="426" t="str">
        <f>SUM('1st'!Q26,'2nd'!Q26,'3rd'!Q26,'4th'!Q26,'5th'!Q26,'6th'!Q26)+F28</f>
        <v>#REF!</v>
      </c>
      <c r="G14" s="426" t="str">
        <f>SUM('1st'!R26,'2nd'!R26,'3rd'!R26,'4th'!R26,'5th'!R26,'6th'!R26)+G28</f>
        <v>#REF!</v>
      </c>
      <c r="H14" s="426" t="str">
        <f>SUM('1st'!S26,'2nd'!S26,'3rd'!S26,'4th'!S26,'5th'!S26,'6th'!S26)+H28</f>
        <v>#REF!</v>
      </c>
      <c r="I14" s="426" t="str">
        <f>SUM('1st'!T26,'2nd'!T26,'3rd'!T26,'4th'!T26,'5th'!T26,'6th'!T26)+I28</f>
        <v>#REF!</v>
      </c>
      <c r="J14" s="426" t="str">
        <f>SUM('1st'!U26,'2nd'!U26,'3rd'!U26,'4th'!U26,'5th'!U26,'6th'!U26)+J28</f>
        <v>#REF!</v>
      </c>
      <c r="K14" s="418"/>
      <c r="L14" s="413"/>
    </row>
    <row r="15" ht="19.5" customHeight="1">
      <c r="A15" s="437"/>
      <c r="B15" s="438"/>
      <c r="C15" s="438"/>
      <c r="D15" s="438"/>
      <c r="E15" s="438"/>
      <c r="F15" s="438"/>
      <c r="G15" s="438"/>
      <c r="H15" s="438"/>
      <c r="I15" s="438"/>
      <c r="J15" s="438"/>
      <c r="K15" s="438"/>
      <c r="L15" s="439"/>
    </row>
    <row r="16" ht="19.5" customHeight="1">
      <c r="B16" s="418"/>
      <c r="C16" s="418"/>
      <c r="D16" s="418"/>
      <c r="E16" s="418"/>
      <c r="F16" s="418"/>
      <c r="G16" s="418"/>
      <c r="H16" s="418"/>
      <c r="I16" s="418"/>
      <c r="J16" s="418"/>
      <c r="K16" s="418"/>
    </row>
    <row r="17" ht="19.5" customHeight="1">
      <c r="A17" s="408"/>
      <c r="B17" s="440"/>
      <c r="C17" s="440"/>
      <c r="D17" s="440"/>
      <c r="E17" s="440"/>
      <c r="F17" s="440"/>
      <c r="G17" s="440"/>
      <c r="H17" s="440"/>
      <c r="I17" s="440"/>
      <c r="J17" s="440"/>
      <c r="K17" s="440"/>
      <c r="L17" s="410"/>
    </row>
    <row r="18" ht="19.5" customHeight="1">
      <c r="A18" s="411"/>
      <c r="B18" s="441" t="s">
        <v>135</v>
      </c>
      <c r="C18" s="418"/>
      <c r="D18" s="418"/>
      <c r="E18" s="418"/>
      <c r="F18" s="418"/>
      <c r="G18" s="418"/>
      <c r="H18" s="418"/>
      <c r="I18" s="418"/>
      <c r="J18" s="418"/>
      <c r="K18" s="418"/>
      <c r="L18" s="413"/>
    </row>
    <row r="19">
      <c r="A19" s="411"/>
      <c r="B19" s="420"/>
      <c r="C19" s="420"/>
      <c r="D19" s="420"/>
      <c r="E19" s="420"/>
      <c r="F19" s="420"/>
      <c r="G19" s="420"/>
      <c r="H19" s="420"/>
      <c r="I19" s="420"/>
      <c r="J19" s="418"/>
      <c r="K19" s="418"/>
      <c r="L19" s="413"/>
    </row>
    <row r="20">
      <c r="A20" s="411"/>
      <c r="B20" s="442" t="s">
        <v>8</v>
      </c>
      <c r="C20" s="443" t="s">
        <v>9</v>
      </c>
      <c r="D20" s="443" t="s">
        <v>10</v>
      </c>
      <c r="E20" s="443" t="s">
        <v>11</v>
      </c>
      <c r="F20" s="443" t="s">
        <v>12</v>
      </c>
      <c r="G20" s="443" t="s">
        <v>13</v>
      </c>
      <c r="H20" s="444" t="s">
        <v>14</v>
      </c>
      <c r="I20" s="445" t="s">
        <v>15</v>
      </c>
      <c r="J20" s="418"/>
      <c r="K20" s="418"/>
      <c r="L20" s="413"/>
    </row>
    <row r="21" ht="14.25" customHeight="1">
      <c r="A21" s="411"/>
      <c r="B21" s="419" t="str">
        <f>IFERROR(__xludf.DUMMYFUNCTION("IMPORTRANGE(""https://docs.google.com/spreadsheets/d/1c6eN-Swrv4d_PicwJu96JJ16G_p-dMVbFWlSW4esZiY/edit#gid=931174383"",""W5!B7"")"),"#REF!")</f>
        <v>#REF!</v>
      </c>
      <c r="C21" s="446" t="str">
        <f>IFERROR(__xludf.DUMMYFUNCTION("IMPORTRANGE(""https://docs.google.com/spreadsheets/d/1c6eN-Swrv4d_PicwJu96JJ16G_p-dMVbFWlSW4esZiY/edit#gid=931174383"",""W5!C7"")"),"#REF!")</f>
        <v>#REF!</v>
      </c>
      <c r="D21" s="446" t="str">
        <f>IFERROR(__xludf.DUMMYFUNCTION("IMPORTRANGE(""https://docs.google.com/spreadsheets/d/1c6eN-Swrv4d_PicwJu96JJ16G_p-dMVbFWlSW4esZiY/edit#gid=931174383"",""W5!D7"")"),"#REF!")</f>
        <v>#REF!</v>
      </c>
      <c r="E21" s="446" t="str">
        <f>IFERROR(__xludf.DUMMYFUNCTION("IMPORTRANGE(""https://docs.google.com/spreadsheets/d/1c6eN-Swrv4d_PicwJu96JJ16G_p-dMVbFWlSW4esZiY/edit#gid=931174383"",""W5!E7"")"),"#REF!")</f>
        <v>#REF!</v>
      </c>
      <c r="F21" s="446" t="str">
        <f>IFERROR(__xludf.DUMMYFUNCTION("IMPORTRANGE(""https://docs.google.com/spreadsheets/d/1c6eN-Swrv4d_PicwJu96JJ16G_p-dMVbFWlSW4esZiY/edit#gid=931174383"",""W5!F7"")"),"#REF!")</f>
        <v>#REF!</v>
      </c>
      <c r="G21" s="446" t="str">
        <f>IFERROR(__xludf.DUMMYFUNCTION("IMPORTRANGE(""https://docs.google.com/spreadsheets/d/1c6eN-Swrv4d_PicwJu96JJ16G_p-dMVbFWlSW4esZiY/edit#gid=931174383"",""W5!G7"")"),"#REF!")</f>
        <v>#REF!</v>
      </c>
      <c r="H21" s="446" t="str">
        <f>IFERROR(__xludf.DUMMYFUNCTION("IMPORTRANGE(""https://docs.google.com/spreadsheets/d/1c6eN-Swrv4d_PicwJu96JJ16G_p-dMVbFWlSW4esZiY/edit#gid=931174383"",""W5!H7"")"),"#REF!")</f>
        <v>#REF!</v>
      </c>
      <c r="I21" s="447" t="str">
        <f>IFERROR(__xludf.DUMMYFUNCTION("IMPORTRANGE(""https://docs.google.com/spreadsheets/d/1c6eN-Swrv4d_PicwJu96JJ16G_p-dMVbFWlSW4esZiY/edit#gid=931174383"",""W5!I7"")"),"#REF!")</f>
        <v>#REF!</v>
      </c>
      <c r="J21" s="418"/>
      <c r="K21" s="418"/>
      <c r="L21" s="413"/>
    </row>
    <row r="22" ht="14.25" customHeight="1">
      <c r="A22" s="411"/>
      <c r="B22" s="420"/>
      <c r="C22" s="420"/>
      <c r="D22" s="420"/>
      <c r="E22" s="420"/>
      <c r="F22" s="420"/>
      <c r="G22" s="420"/>
      <c r="H22" s="420"/>
      <c r="I22" s="420"/>
      <c r="J22" s="420"/>
      <c r="K22" s="420"/>
      <c r="L22" s="413"/>
    </row>
    <row r="23" ht="14.25" customHeight="1">
      <c r="A23" s="411"/>
      <c r="B23" s="421" t="s">
        <v>41</v>
      </c>
      <c r="C23" s="422" t="s">
        <v>42</v>
      </c>
      <c r="D23" s="422" t="s">
        <v>43</v>
      </c>
      <c r="E23" s="422" t="s">
        <v>44</v>
      </c>
      <c r="F23" s="422" t="s">
        <v>45</v>
      </c>
      <c r="G23" s="422" t="s">
        <v>4</v>
      </c>
      <c r="H23" s="423" t="s">
        <v>46</v>
      </c>
      <c r="I23" s="424" t="s">
        <v>68</v>
      </c>
      <c r="J23" s="424" t="s">
        <v>132</v>
      </c>
      <c r="K23" s="425" t="s">
        <v>49</v>
      </c>
      <c r="L23" s="413"/>
    </row>
    <row r="24" ht="14.25" customHeight="1">
      <c r="A24" s="411"/>
      <c r="B24" s="426" t="str">
        <f>IFERROR(__xludf.DUMMYFUNCTION("IMPORTRANGE(""https://docs.google.com/spreadsheets/d/1c6eN-Swrv4d_PicwJu96JJ16G_p-dMVbFWlSW4esZiY/edit#gid=931174383"",""W5!B10"")"),"#REF!")</f>
        <v>#REF!</v>
      </c>
      <c r="C24" s="448" t="str">
        <f>IFERROR(__xludf.DUMMYFUNCTION("IMPORTRANGE(""https://docs.google.com/spreadsheets/d/1c6eN-Swrv4d_PicwJu96JJ16G_p-dMVbFWlSW4esZiY/edit#gid=931174383"",""W5!C10"")"),"#REF!")</f>
        <v>#REF!</v>
      </c>
      <c r="D24" s="448" t="str">
        <f>IFERROR(__xludf.DUMMYFUNCTION("IMPORTRANGE(""https://docs.google.com/spreadsheets/d/1c6eN-Swrv4d_PicwJu96JJ16G_p-dMVbFWlSW4esZiY/edit#gid=931174383"",""W5!D10"")"),"#REF!")</f>
        <v>#REF!</v>
      </c>
      <c r="E24" s="448" t="str">
        <f>IFERROR(__xludf.DUMMYFUNCTION("IMPORTRANGE(""https://docs.google.com/spreadsheets/d/1c6eN-Swrv4d_PicwJu96JJ16G_p-dMVbFWlSW4esZiY/edit#gid=931174383"",""W5!E10"")"),"#REF!")</f>
        <v>#REF!</v>
      </c>
      <c r="F24" s="448" t="str">
        <f>IFERROR(__xludf.DUMMYFUNCTION("IMPORTRANGE(""https://docs.google.com/spreadsheets/d/1c6eN-Swrv4d_PicwJu96JJ16G_p-dMVbFWlSW4esZiY/edit#gid=931174383"",""W5!F10"")"),"#REF!")</f>
        <v>#REF!</v>
      </c>
      <c r="G24" s="448" t="str">
        <f>IFERROR(__xludf.DUMMYFUNCTION("IMPORTRANGE(""https://docs.google.com/spreadsheets/d/1c6eN-Swrv4d_PicwJu96JJ16G_p-dMVbFWlSW4esZiY/edit#gid=931174383"",""W5!G10"")"),"#REF!")</f>
        <v>#REF!</v>
      </c>
      <c r="H24" s="448" t="str">
        <f>IFERROR(__xludf.DUMMYFUNCTION("IMPORTRANGE(""https://docs.google.com/spreadsheets/d/1c6eN-Swrv4d_PicwJu96JJ16G_p-dMVbFWlSW4esZiY/edit#gid=931174383"",""W5!H10"")"),"#REF!")</f>
        <v>#REF!</v>
      </c>
      <c r="I24" s="448" t="str">
        <f>IFERROR(__xludf.DUMMYFUNCTION("IMPORTRANGE(""https://docs.google.com/spreadsheets/d/1c6eN-Swrv4d_PicwJu96JJ16G_p-dMVbFWlSW4esZiY/edit#gid=931174383"",""W5!I10"")"),"#REF!")</f>
        <v>#REF!</v>
      </c>
      <c r="J24" s="448" t="str">
        <f>IFERROR(__xludf.DUMMYFUNCTION("IMPORTRANGE(""https://docs.google.com/spreadsheets/d/1c6eN-Swrv4d_PicwJu96JJ16G_p-dMVbFWlSW4esZiY/edit#gid=931174383"",""W5!J10"")"),"#REF!")</f>
        <v>#REF!</v>
      </c>
      <c r="K24" s="449" t="str">
        <f>IFERROR(__xludf.DUMMYFUNCTION("IMPORTRANGE(""https://docs.google.com/spreadsheets/d/1c6eN-Swrv4d_PicwJu96JJ16G_p-dMVbFWlSW4esZiY/edit#gid=931174383"",""W5!K10"")"),"#REF!")</f>
        <v>#REF!</v>
      </c>
      <c r="L24" s="413"/>
    </row>
    <row r="25" ht="14.25" customHeight="1">
      <c r="A25" s="411"/>
      <c r="B25" s="420"/>
      <c r="C25" s="420"/>
      <c r="D25" s="420"/>
      <c r="E25" s="420"/>
      <c r="F25" s="420"/>
      <c r="G25" s="420"/>
      <c r="H25" s="420"/>
      <c r="I25" s="420"/>
      <c r="J25" s="420"/>
      <c r="K25" s="418"/>
      <c r="L25" s="413"/>
    </row>
    <row r="26" ht="14.25" customHeight="1">
      <c r="A26" s="411"/>
      <c r="B26" s="427" t="s">
        <v>50</v>
      </c>
      <c r="C26" s="52"/>
      <c r="D26" s="428" t="s">
        <v>51</v>
      </c>
      <c r="E26" s="52"/>
      <c r="F26" s="428" t="s">
        <v>52</v>
      </c>
      <c r="G26" s="52"/>
      <c r="H26" s="428" t="s">
        <v>133</v>
      </c>
      <c r="I26" s="51"/>
      <c r="J26" s="52"/>
      <c r="K26" s="418"/>
      <c r="L26" s="413"/>
    </row>
    <row r="27" ht="14.25" customHeight="1">
      <c r="A27" s="411"/>
      <c r="B27" s="429" t="s">
        <v>12</v>
      </c>
      <c r="C27" s="430" t="s">
        <v>55</v>
      </c>
      <c r="D27" s="431" t="s">
        <v>56</v>
      </c>
      <c r="E27" s="432" t="s">
        <v>57</v>
      </c>
      <c r="F27" s="433" t="s">
        <v>58</v>
      </c>
      <c r="G27" s="434" t="s">
        <v>59</v>
      </c>
      <c r="H27" s="435" t="s">
        <v>60</v>
      </c>
      <c r="I27" s="435" t="s">
        <v>134</v>
      </c>
      <c r="J27" s="436" t="s">
        <v>62</v>
      </c>
      <c r="K27" s="418"/>
      <c r="L27" s="413"/>
    </row>
    <row r="28" ht="14.25" customHeight="1">
      <c r="A28" s="411"/>
      <c r="B28" s="426" t="str">
        <f>IFERROR(__xludf.DUMMYFUNCTION("IMPORTRANGE(""https://docs.google.com/spreadsheets/d/1c6eN-Swrv4d_PicwJu96JJ16G_p-dMVbFWlSW4esZiY/edit#gid=931174383"",""W5!B14"")"),"#REF!")</f>
        <v>#REF!</v>
      </c>
      <c r="C28" s="448" t="str">
        <f>IFERROR(__xludf.DUMMYFUNCTION("IMPORTRANGE(""https://docs.google.com/spreadsheets/d/1c6eN-Swrv4d_PicwJu96JJ16G_p-dMVbFWlSW4esZiY/edit#gid=931174383"",""W5!C14"")"),"#REF!")</f>
        <v>#REF!</v>
      </c>
      <c r="D28" s="448" t="str">
        <f>IFERROR(__xludf.DUMMYFUNCTION("IMPORTRANGE(""https://docs.google.com/spreadsheets/d/1c6eN-Swrv4d_PicwJu96JJ16G_p-dMVbFWlSW4esZiY/edit#gid=931174383"",""W5!D14"")"),"#REF!")</f>
        <v>#REF!</v>
      </c>
      <c r="E28" s="448" t="str">
        <f>IFERROR(__xludf.DUMMYFUNCTION("IMPORTRANGE(""https://docs.google.com/spreadsheets/d/1c6eN-Swrv4d_PicwJu96JJ16G_p-dMVbFWlSW4esZiY/edit#gid=931174383"",""W5!E14"")"),"#REF!")</f>
        <v>#REF!</v>
      </c>
      <c r="F28" s="448" t="str">
        <f>IFERROR(__xludf.DUMMYFUNCTION("IMPORTRANGE(""https://docs.google.com/spreadsheets/d/1c6eN-Swrv4d_PicwJu96JJ16G_p-dMVbFWlSW4esZiY/edit#gid=931174383"",""W5!F14"")"),"#REF!")</f>
        <v>#REF!</v>
      </c>
      <c r="G28" s="448" t="str">
        <f>IFERROR(__xludf.DUMMYFUNCTION("IMPORTRANGE(""https://docs.google.com/spreadsheets/d/1c6eN-Swrv4d_PicwJu96JJ16G_p-dMVbFWlSW4esZiY/edit#gid=931174383"",""W5!G14"")"),"#REF!")</f>
        <v>#REF!</v>
      </c>
      <c r="H28" s="448" t="str">
        <f>IFERROR(__xludf.DUMMYFUNCTION("IMPORTRANGE(""https://docs.google.com/spreadsheets/d/1c6eN-Swrv4d_PicwJu96JJ16G_p-dMVbFWlSW4esZiY/edit#gid=931174383"",""W5!H14"")"),"#REF!")</f>
        <v>#REF!</v>
      </c>
      <c r="I28" s="448" t="str">
        <f>IFERROR(__xludf.DUMMYFUNCTION("IMPORTRANGE(""https://docs.google.com/spreadsheets/d/1c6eN-Swrv4d_PicwJu96JJ16G_p-dMVbFWlSW4esZiY/edit#gid=931174383"",""W5!I14"")"),"#REF!")</f>
        <v>#REF!</v>
      </c>
      <c r="J28" s="449" t="str">
        <f>IFERROR(__xludf.DUMMYFUNCTION("IMPORTRANGE(""https://docs.google.com/spreadsheets/d/1c6eN-Swrv4d_PicwJu96JJ16G_p-dMVbFWlSW4esZiY/edit#gid=931174383"",""W5!J14"")"),"#REF!")</f>
        <v>#REF!</v>
      </c>
      <c r="K28" s="418"/>
      <c r="L28" s="413"/>
    </row>
    <row r="29" ht="14.25" customHeight="1">
      <c r="A29" s="411"/>
      <c r="L29" s="413"/>
    </row>
    <row r="30" ht="14.25" customHeight="1">
      <c r="A30" s="411"/>
      <c r="L30" s="413"/>
    </row>
    <row r="31" ht="14.25" customHeight="1">
      <c r="A31" s="437"/>
      <c r="B31" s="450"/>
      <c r="C31" s="450"/>
      <c r="D31" s="450"/>
      <c r="E31" s="450"/>
      <c r="F31" s="450"/>
      <c r="G31" s="450"/>
      <c r="H31" s="450"/>
      <c r="I31" s="450"/>
      <c r="J31" s="450"/>
      <c r="K31" s="450"/>
      <c r="L31" s="439"/>
    </row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B12:C12"/>
    <mergeCell ref="D12:E12"/>
    <mergeCell ref="F12:G12"/>
    <mergeCell ref="H12:J12"/>
    <mergeCell ref="B26:C26"/>
    <mergeCell ref="D26:E26"/>
    <mergeCell ref="F26:G26"/>
    <mergeCell ref="H26:J26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0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0.43"/>
    <col customWidth="1" min="13" max="16" width="9.14"/>
    <col customWidth="1" min="17" max="17" width="9.57"/>
    <col customWidth="1" min="18" max="22" width="9.14"/>
    <col customWidth="1" min="23" max="23" width="0.43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.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45051.0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1.5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1.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451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452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136</v>
      </c>
      <c r="U22" s="134" t="s">
        <v>137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SUM(Q149)</f>
        <v>0</v>
      </c>
      <c r="T23" s="142">
        <f>SUM(P149)</f>
        <v>0</v>
      </c>
      <c r="U23" s="142">
        <f>SUM(R149)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191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208"/>
      <c r="P35" s="51"/>
      <c r="Q35" s="51"/>
      <c r="R35" s="51"/>
      <c r="S35" s="51"/>
      <c r="T35" s="6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08"/>
      <c r="P36" s="51"/>
      <c r="Q36" s="51"/>
      <c r="R36" s="51"/>
      <c r="S36" s="51"/>
      <c r="T36" s="6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231"/>
      <c r="P37" s="51"/>
      <c r="Q37" s="51"/>
      <c r="R37" s="51"/>
      <c r="S37" s="51"/>
      <c r="T37" s="6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23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23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398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406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65"/>
      <c r="P57" s="458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65"/>
      <c r="P58" s="458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406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31"/>
      <c r="P60" s="406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31"/>
      <c r="P61" s="406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31"/>
      <c r="P62" s="406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278"/>
      <c r="O63" s="31"/>
      <c r="P63" s="406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95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278"/>
      <c r="O64" s="31"/>
      <c r="P64" s="406"/>
      <c r="Q64" s="31"/>
      <c r="R64" s="278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282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hidden="1" customHeight="1">
      <c r="A66" s="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hidden="1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hidden="1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hidden="1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hidden="1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hidden="1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hidden="1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hidden="1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hidden="1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hidden="1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hidden="1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hidden="1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hidden="1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hidden="1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hidden="1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hidden="1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hidden="1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hidden="1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hidden="1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hidden="1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hidden="1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hidden="1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hidden="1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hidden="1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hidden="1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hidden="1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hidden="1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hidden="1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hidden="1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hidden="1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hidden="1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hidden="1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hidden="1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hidden="1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hidden="1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hidden="1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hidden="1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hidden="1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hidden="1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hidden="1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hidden="1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hidden="1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hidden="1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hidden="1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hidden="1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hidden="1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hidden="1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hidden="1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hidden="1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hidden="1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hidden="1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hidden="1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hidden="1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hidden="1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hidden="1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hidden="1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hidden="1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hidden="1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hidden="1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hidden="1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hidden="1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hidden="1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hidden="1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hidden="1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hidden="1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hidden="1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hidden="1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hidden="1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hidden="1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hidden="1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hidden="1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hidden="1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hidden="1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hidden="1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hidden="1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hidden="1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hidden="1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hidden="1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hidden="1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hidden="1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hidden="1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hidden="1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hidden="1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hidden="1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hidden="1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hidden="1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hidden="1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hidden="1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hidden="1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hidden="1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hidden="1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hidden="1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hidden="1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hidden="1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hidden="1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hidden="1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hidden="1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hidden="1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hidden="1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hidden="1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hidden="1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hidden="1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hidden="1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hidden="1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hidden="1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hidden="1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hidden="1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8:U41 L56:L64 P56:P64">
      <formula1>OR(NOT(ISERROR(DATEVALUE(L38))), AND(ISNUMBER(L38), LEFT(CELL("format", L38))="D"))</formula1>
    </dataValidation>
    <dataValidation type="list" allowBlank="1" sqref="F56:F64">
      <formula1>"Asad Kahn,Alaaeldin Abdulmoneim,Dennis Gaertig,Kevin Druschky,Mateusz Rokosz,Robert Zwettler,Syed Haider,Stacie Lind-Stein,Silvia Lupoaie,Youssef Embarec,Zekria Asify,Dilmon Said,Kevin Greisner,Flavianne Shambi"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45052.0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138</v>
      </c>
      <c r="U22" s="134" t="s">
        <v>139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SUM(Q149)</f>
        <v>0</v>
      </c>
      <c r="T23" s="142">
        <f>SUM(P149)</f>
        <v>0</v>
      </c>
      <c r="U23" s="142">
        <f>SUM(R149)</f>
        <v>0</v>
      </c>
      <c r="V23" s="143">
        <v>0.0</v>
      </c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191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206"/>
      <c r="K34" s="89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208"/>
      <c r="P35" s="51"/>
      <c r="Q35" s="51"/>
      <c r="R35" s="51"/>
      <c r="S35" s="51"/>
      <c r="T35" s="6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08"/>
      <c r="P36" s="51"/>
      <c r="Q36" s="51"/>
      <c r="R36" s="51"/>
      <c r="S36" s="51"/>
      <c r="T36" s="6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23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23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398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400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0"/>
      <c r="C47" s="51"/>
      <c r="D47" s="61"/>
      <c r="E47" s="251"/>
      <c r="F47" s="61"/>
      <c r="G47" s="400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459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406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406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31"/>
      <c r="P58" s="406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406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282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hidden="1" customHeight="1">
      <c r="A66" s="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hidden="1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hidden="1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hidden="1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hidden="1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hidden="1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hidden="1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hidden="1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hidden="1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hidden="1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hidden="1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hidden="1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hidden="1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hidden="1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hidden="1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hidden="1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hidden="1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hidden="1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hidden="1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hidden="1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hidden="1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hidden="1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hidden="1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hidden="1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hidden="1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hidden="1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hidden="1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hidden="1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hidden="1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hidden="1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hidden="1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hidden="1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hidden="1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hidden="1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hidden="1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hidden="1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hidden="1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hidden="1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hidden="1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hidden="1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hidden="1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hidden="1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hidden="1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hidden="1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hidden="1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hidden="1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hidden="1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hidden="1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hidden="1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hidden="1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hidden="1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hidden="1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hidden="1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hidden="1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hidden="1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hidden="1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hidden="1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hidden="1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hidden="1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hidden="1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hidden="1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hidden="1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hidden="1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hidden="1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hidden="1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hidden="1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hidden="1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hidden="1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hidden="1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hidden="1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hidden="1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hidden="1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hidden="1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hidden="1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hidden="1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hidden="1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hidden="1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hidden="1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hidden="1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hidden="1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hidden="1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hidden="1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hidden="1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hidden="1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hidden="1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hidden="1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hidden="1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hidden="1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hidden="1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hidden="1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hidden="1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hidden="1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hidden="1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hidden="1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hidden="1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hidden="1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hidden="1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hidden="1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hidden="1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hidden="1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hidden="1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hidden="1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hidden="1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hidden="1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hidden="1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hidden="1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hidden="1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8:U40 L56:L64 P56:P64">
      <formula1>OR(NOT(ISERROR(DATEVALUE(L38))), AND(ISNUMBER(L38), LEFT(CELL("format", L38))="D"))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45053.0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95"/>
      <c r="E9" s="33"/>
      <c r="F9" s="33"/>
      <c r="G9" s="33"/>
      <c r="H9" s="33"/>
      <c r="I9" s="33"/>
      <c r="J9" s="33"/>
      <c r="K9" s="65"/>
      <c r="L9" s="1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98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140</v>
      </c>
      <c r="U22" s="134" t="s">
        <v>141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SUM(Q149)</f>
        <v>0</v>
      </c>
      <c r="T23" s="142">
        <f>SUM(P149)</f>
        <v>0</v>
      </c>
      <c r="U23" s="142">
        <f>SUM(R149)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191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208"/>
      <c r="P35" s="51"/>
      <c r="Q35" s="51"/>
      <c r="R35" s="51"/>
      <c r="S35" s="51"/>
      <c r="T35" s="6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08"/>
      <c r="P36" s="51"/>
      <c r="Q36" s="51"/>
      <c r="R36" s="51"/>
      <c r="S36" s="51"/>
      <c r="T36" s="6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23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23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398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406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406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31"/>
      <c r="P58" s="458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406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282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hidden="1" customHeight="1">
      <c r="A66" s="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hidden="1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hidden="1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hidden="1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hidden="1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hidden="1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hidden="1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hidden="1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hidden="1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hidden="1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hidden="1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hidden="1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hidden="1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hidden="1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hidden="1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hidden="1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hidden="1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hidden="1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hidden="1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hidden="1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hidden="1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hidden="1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hidden="1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hidden="1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hidden="1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hidden="1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hidden="1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hidden="1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hidden="1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hidden="1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hidden="1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hidden="1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hidden="1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hidden="1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hidden="1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hidden="1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hidden="1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hidden="1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hidden="1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hidden="1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hidden="1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hidden="1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hidden="1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hidden="1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hidden="1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hidden="1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hidden="1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hidden="1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hidden="1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hidden="1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hidden="1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hidden="1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hidden="1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hidden="1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hidden="1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hidden="1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hidden="1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hidden="1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hidden="1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hidden="1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hidden="1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hidden="1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hidden="1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hidden="1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hidden="1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hidden="1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hidden="1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hidden="1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hidden="1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hidden="1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hidden="1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hidden="1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hidden="1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hidden="1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hidden="1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hidden="1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hidden="1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hidden="1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hidden="1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hidden="1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hidden="1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hidden="1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hidden="1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hidden="1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hidden="1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hidden="1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hidden="1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hidden="1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hidden="1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hidden="1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hidden="1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hidden="1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hidden="1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hidden="1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hidden="1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hidden="1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hidden="1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hidden="1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hidden="1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hidden="1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hidden="1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hidden="1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hidden="1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hidden="1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hidden="1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hidden="1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hidden="1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8:U40 L56:L64 P56:P64">
      <formula1>OR(NOT(ISERROR(DATEVALUE(L38))), AND(ISNUMBER(L38), LEFT(CELL("format", L38))="D"))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45054.0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95"/>
      <c r="E9" s="33"/>
      <c r="F9" s="33"/>
      <c r="G9" s="33"/>
      <c r="H9" s="33"/>
      <c r="I9" s="33"/>
      <c r="J9" s="33"/>
      <c r="K9" s="65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142</v>
      </c>
      <c r="U22" s="134" t="s">
        <v>143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SUM(Q149)</f>
        <v>0</v>
      </c>
      <c r="T23" s="142">
        <f>SUM(P149)</f>
        <v>0</v>
      </c>
      <c r="U23" s="142">
        <f>SUM(R149)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191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208"/>
      <c r="P35" s="51"/>
      <c r="Q35" s="51"/>
      <c r="R35" s="51"/>
      <c r="S35" s="51"/>
      <c r="T35" s="6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08"/>
      <c r="P36" s="51"/>
      <c r="Q36" s="51"/>
      <c r="R36" s="51"/>
      <c r="S36" s="51"/>
      <c r="T36" s="6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23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23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398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406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282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hidden="1" customHeight="1">
      <c r="A66" s="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hidden="1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hidden="1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hidden="1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hidden="1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hidden="1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hidden="1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hidden="1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hidden="1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hidden="1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hidden="1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hidden="1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hidden="1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hidden="1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hidden="1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hidden="1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hidden="1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hidden="1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hidden="1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hidden="1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hidden="1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hidden="1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hidden="1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hidden="1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hidden="1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hidden="1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hidden="1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hidden="1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hidden="1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hidden="1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hidden="1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hidden="1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hidden="1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hidden="1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hidden="1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hidden="1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hidden="1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hidden="1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hidden="1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hidden="1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hidden="1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hidden="1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hidden="1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hidden="1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hidden="1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hidden="1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hidden="1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hidden="1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hidden="1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hidden="1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hidden="1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hidden="1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hidden="1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hidden="1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hidden="1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hidden="1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hidden="1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hidden="1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hidden="1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hidden="1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hidden="1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hidden="1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hidden="1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hidden="1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hidden="1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hidden="1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hidden="1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hidden="1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hidden="1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hidden="1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hidden="1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hidden="1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hidden="1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hidden="1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hidden="1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hidden="1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hidden="1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hidden="1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hidden="1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hidden="1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hidden="1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hidden="1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hidden="1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hidden="1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hidden="1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hidden="1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hidden="1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hidden="1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hidden="1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hidden="1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hidden="1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hidden="1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hidden="1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hidden="1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hidden="1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hidden="1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hidden="1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hidden="1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hidden="1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hidden="1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hidden="1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hidden="1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hidden="1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hidden="1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hidden="1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hidden="1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hidden="1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8:U40 L56:L64 P56:P64">
      <formula1>OR(NOT(ISERROR(DATEVALUE(L38))), AND(ISNUMBER(L38), LEFT(CELL("format", L38))="D"))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>
        <v>1.0</v>
      </c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45055.0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144</v>
      </c>
      <c r="U22" s="134" t="s">
        <v>145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>
        <v>1.0</v>
      </c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191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208"/>
      <c r="P35" s="51"/>
      <c r="Q35" s="51"/>
      <c r="R35" s="51"/>
      <c r="S35" s="51"/>
      <c r="T35" s="6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08"/>
      <c r="P36" s="51"/>
      <c r="Q36" s="51"/>
      <c r="R36" s="51"/>
      <c r="S36" s="51"/>
      <c r="T36" s="6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23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23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398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398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398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398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398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406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406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31"/>
      <c r="P58" s="406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406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31"/>
      <c r="P60" s="406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31"/>
      <c r="P61" s="406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65"/>
      <c r="P62" s="406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278"/>
      <c r="O63" s="31"/>
      <c r="P63" s="406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95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278"/>
      <c r="O64" s="31"/>
      <c r="P64" s="406"/>
      <c r="Q64" s="31"/>
      <c r="R64" s="278"/>
      <c r="S64" s="31"/>
      <c r="T64" s="460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282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hidden="1" customHeight="1">
      <c r="A66" s="1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hidden="1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hidden="1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hidden="1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hidden="1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hidden="1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hidden="1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hidden="1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hidden="1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hidden="1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hidden="1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hidden="1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hidden="1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hidden="1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hidden="1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hidden="1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hidden="1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hidden="1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hidden="1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hidden="1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hidden="1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hidden="1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hidden="1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hidden="1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hidden="1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hidden="1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hidden="1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hidden="1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hidden="1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hidden="1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hidden="1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hidden="1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hidden="1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hidden="1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hidden="1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hidden="1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hidden="1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hidden="1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hidden="1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hidden="1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hidden="1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hidden="1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hidden="1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hidden="1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hidden="1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hidden="1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hidden="1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hidden="1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hidden="1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67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hidden="1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hidden="1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hidden="1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hidden="1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hidden="1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hidden="1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hidden="1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hidden="1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hidden="1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hidden="1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hidden="1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hidden="1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hidden="1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hidden="1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hidden="1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hidden="1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hidden="1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hidden="1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hidden="1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hidden="1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hidden="1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hidden="1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hidden="1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hidden="1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hidden="1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hidden="1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hidden="1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hidden="1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hidden="1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hidden="1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hidden="1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hidden="1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hidden="1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hidden="1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hidden="1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hidden="1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hidden="1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hidden="1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hidden="1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hidden="1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hidden="1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hidden="1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hidden="1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hidden="1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hidden="1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hidden="1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hidden="1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hidden="1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hidden="1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hidden="1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hidden="1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hidden="1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hidden="1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hidden="1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hidden="1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hidden="1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hidden="1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hidden="1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8:U40 U42:U51 L56:L64 P56:P64">
      <formula1>OR(NOT(ISERROR(DATEVALUE(L38))), AND(ISNUMBER(L38), LEFT(CELL("format", L38))="D"))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45056.0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146</v>
      </c>
      <c r="U22" s="134" t="s">
        <v>147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SUM(E145)</f>
        <v>0</v>
      </c>
      <c r="N23" s="141">
        <f t="shared" ref="N23:P23" si="6">SUM(G144)</f>
        <v>0</v>
      </c>
      <c r="O23" s="141">
        <f t="shared" si="6"/>
        <v>0</v>
      </c>
      <c r="P23" s="141">
        <f t="shared" si="6"/>
        <v>0</v>
      </c>
      <c r="Q23" s="141">
        <f>SUM(X144)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461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SUM(P152)</f>
        <v>6</v>
      </c>
      <c r="Q29" s="178" t="s">
        <v>67</v>
      </c>
      <c r="R29" s="180">
        <f>SUM(Q152)</f>
        <v>5</v>
      </c>
      <c r="S29" s="178" t="s">
        <v>68</v>
      </c>
      <c r="T29" s="180">
        <f>SUM(R152)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191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208"/>
      <c r="P35" s="51"/>
      <c r="Q35" s="51"/>
      <c r="R35" s="51"/>
      <c r="S35" s="51"/>
      <c r="T35" s="6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08"/>
      <c r="P36" s="51"/>
      <c r="Q36" s="51"/>
      <c r="R36" s="51"/>
      <c r="S36" s="51"/>
      <c r="T36" s="6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23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23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398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398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398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398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398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398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398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398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398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398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398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462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406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31"/>
      <c r="P58" s="280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280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31"/>
      <c r="P60" s="406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31"/>
      <c r="P61" s="406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31"/>
      <c r="P62" s="406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278"/>
      <c r="O63" s="31"/>
      <c r="P63" s="406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95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278"/>
      <c r="O64" s="31"/>
      <c r="P64" s="280"/>
      <c r="Q64" s="31"/>
      <c r="R64" s="278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6"/>
      <c r="B65" s="95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278"/>
      <c r="O65" s="31"/>
      <c r="P65" s="280"/>
      <c r="Q65" s="31"/>
      <c r="R65" s="278"/>
      <c r="S65" s="31"/>
      <c r="T65" s="95"/>
      <c r="U65" s="5"/>
      <c r="V65" s="5"/>
      <c r="W65" s="5"/>
      <c r="X65" s="29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282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0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5"/>
    </row>
    <row r="69" ht="15.75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283"/>
      <c r="AB70" s="284"/>
      <c r="AC70" s="285"/>
      <c r="AD70" s="284"/>
      <c r="AE70" s="284"/>
      <c r="AF70" s="284"/>
      <c r="AG70" s="283"/>
      <c r="AH70" s="284"/>
      <c r="AI70" s="284"/>
      <c r="AJ70" s="284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5.0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1"/>
      <c r="AB126" s="4"/>
      <c r="AC126" s="4"/>
      <c r="AD126" s="4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6"/>
      <c r="AB127" s="286" t="s">
        <v>94</v>
      </c>
      <c r="AC127" s="287"/>
      <c r="AD127" s="28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</row>
    <row r="128" ht="14.25" customHeight="1">
      <c r="A128" s="1"/>
      <c r="B128" s="5"/>
      <c r="C128" s="5"/>
      <c r="D128" s="5"/>
      <c r="E128" s="289" t="s">
        <v>95</v>
      </c>
      <c r="F128" s="151"/>
      <c r="G128" s="151"/>
      <c r="H128" s="151"/>
      <c r="I128" s="152"/>
      <c r="J128" s="5"/>
      <c r="K128" s="5"/>
      <c r="L128" s="5"/>
      <c r="M128" s="290" t="s">
        <v>66</v>
      </c>
      <c r="N128" s="291">
        <v>6.0</v>
      </c>
      <c r="O128" s="5"/>
      <c r="P128" s="289" t="s">
        <v>96</v>
      </c>
      <c r="Q128" s="151"/>
      <c r="R128" s="151"/>
      <c r="S128" s="5"/>
      <c r="T128" s="289" t="s">
        <v>97</v>
      </c>
      <c r="U128" s="151"/>
      <c r="V128" s="151"/>
      <c r="W128" s="5"/>
      <c r="X128" s="292" t="s">
        <v>25</v>
      </c>
      <c r="Y128" s="293" t="s">
        <v>98</v>
      </c>
      <c r="Z128" s="294" t="s">
        <v>99</v>
      </c>
      <c r="AA128" s="294" t="s">
        <v>100</v>
      </c>
      <c r="AB128" s="295"/>
      <c r="AC128" s="44"/>
      <c r="AD128" s="46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296" t="s">
        <v>101</v>
      </c>
      <c r="F129" s="297" t="s">
        <v>102</v>
      </c>
      <c r="G129" s="297" t="s">
        <v>103</v>
      </c>
      <c r="H129" s="297" t="s">
        <v>104</v>
      </c>
      <c r="I129" s="298" t="s">
        <v>105</v>
      </c>
      <c r="J129" s="5"/>
      <c r="K129" s="5"/>
      <c r="L129" s="5"/>
      <c r="M129" s="299" t="s">
        <v>67</v>
      </c>
      <c r="N129" s="300">
        <v>5.0</v>
      </c>
      <c r="O129" s="5"/>
      <c r="P129" s="301" t="s">
        <v>66</v>
      </c>
      <c r="Q129" s="302" t="s">
        <v>67</v>
      </c>
      <c r="R129" s="302" t="s">
        <v>68</v>
      </c>
      <c r="S129" s="5"/>
      <c r="T129" s="301" t="s">
        <v>66</v>
      </c>
      <c r="U129" s="302" t="s">
        <v>67</v>
      </c>
      <c r="V129" s="303" t="s">
        <v>68</v>
      </c>
      <c r="W129" s="5"/>
      <c r="X129" s="304"/>
      <c r="Y129" s="305"/>
      <c r="Z129" s="306"/>
      <c r="AA129" s="306"/>
      <c r="AB129" s="307" t="s">
        <v>66</v>
      </c>
      <c r="AC129" s="308" t="s">
        <v>67</v>
      </c>
      <c r="AD129" s="308" t="s">
        <v>68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  <c r="AT129" s="1"/>
    </row>
    <row r="130" ht="15.75" customHeight="1">
      <c r="A130" s="1"/>
      <c r="B130" s="5"/>
      <c r="C130" s="5"/>
      <c r="D130" s="5"/>
      <c r="E130" s="304"/>
      <c r="F130" s="305"/>
      <c r="G130" s="305"/>
      <c r="H130" s="305"/>
      <c r="I130" s="306"/>
      <c r="J130" s="5"/>
      <c r="K130" s="5"/>
      <c r="L130" s="5"/>
      <c r="M130" s="299" t="s">
        <v>106</v>
      </c>
      <c r="N130" s="300">
        <v>10.0</v>
      </c>
      <c r="O130" s="5"/>
      <c r="P130" s="309" t="b">
        <f t="shared" ref="P130:P146" si="8">IF(M31="E(Con)",1)</f>
        <v>0</v>
      </c>
      <c r="Q130" s="310" t="b">
        <f t="shared" ref="Q130:Q146" si="9">IF(M31="P",1)</f>
        <v>0</v>
      </c>
      <c r="R130" s="310" t="b">
        <f t="shared" ref="R130:R146" si="10">IF(M31="E(FTE)",1)</f>
        <v>0</v>
      </c>
      <c r="S130" s="5"/>
      <c r="T130" s="309" t="b">
        <f t="shared" ref="T130:T146" si="11">IF(AND(V31="✔",M31="E(Con)"),1)</f>
        <v>0</v>
      </c>
      <c r="U130" s="309" t="b">
        <f t="shared" ref="U130:U146" si="12">IF(AND(V31="✔",M31="P"),1)</f>
        <v>0</v>
      </c>
      <c r="V130" s="311" t="b">
        <f t="shared" ref="V130:V149" si="13">IF(AND(V31="✔",M31="E(FTE)"),1)</f>
        <v>0</v>
      </c>
      <c r="W130" s="5"/>
      <c r="X130" s="312" t="b">
        <f>IF(O16="✔",1)</f>
        <v>0</v>
      </c>
      <c r="Y130" s="313" t="b">
        <f>IF(S16="✔",1)</f>
        <v>0</v>
      </c>
      <c r="Z130" s="314" t="b">
        <f>IF(U16="✔",1)</f>
        <v>0</v>
      </c>
      <c r="AA130" s="314" t="b">
        <f t="shared" ref="AA130:AA136" si="14">IF(H45="✔",1)</f>
        <v>0</v>
      </c>
      <c r="AB130" s="315" t="b">
        <f t="shared" ref="AB130:AB149" si="15">IF(AND(M31="E(Con)",U31="1.Jan"),1)</f>
        <v>0</v>
      </c>
      <c r="AC130" s="316" t="b">
        <f>IF(AND(M31="P",U31="1.Jan"),1)</f>
        <v>0</v>
      </c>
      <c r="AD130" s="317" t="b">
        <f t="shared" ref="AD130:AD149" si="16">IF(AND(M31="E(FTE)",U31="1.Jan"),1)</f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  <c r="AR130" s="1"/>
      <c r="AS130" s="1"/>
    </row>
    <row r="131" ht="14.25" customHeight="1">
      <c r="A131" s="1"/>
      <c r="B131" s="5"/>
      <c r="C131" s="5"/>
      <c r="D131" s="5"/>
      <c r="E131" s="318"/>
      <c r="F131" s="186"/>
      <c r="G131" s="186"/>
      <c r="H131" s="186"/>
      <c r="I131" s="187"/>
      <c r="J131" s="5"/>
      <c r="K131" s="5"/>
      <c r="L131" s="5"/>
      <c r="M131" s="319"/>
      <c r="N131" s="320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1"/>
      <c r="Y131" s="313" t="b">
        <f>IF(U18="✔",1)</f>
        <v>0</v>
      </c>
      <c r="Z131" s="314" t="b">
        <f>IF(U18="✔",1)</f>
        <v>0</v>
      </c>
      <c r="AA131" s="314" t="b">
        <f t="shared" si="14"/>
        <v>0</v>
      </c>
      <c r="AB131" s="322" t="b">
        <f t="shared" si="15"/>
        <v>0</v>
      </c>
      <c r="AC131" s="323" t="b">
        <f>IF(AND(M32="P",U32="1-Jan"),1)</f>
        <v>0</v>
      </c>
      <c r="AD131" s="317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ref="E132:E140" si="17">IF(F33="Mail Netz DG",1)</f>
        <v>0</v>
      </c>
      <c r="F132" s="309" t="b">
        <f t="shared" ref="F132:F140" si="18">IF(F33="Mail Legal ",1)</f>
        <v>0</v>
      </c>
      <c r="G132" s="309" t="b">
        <f t="shared" ref="G132:G140" si="19">IF(F33="Incident Report",1)</f>
        <v>0</v>
      </c>
      <c r="H132" s="309" t="b">
        <f t="shared" ref="H132:H140" si="20">IF(F33="Lost and Found",1)</f>
        <v>0</v>
      </c>
      <c r="I132" s="309" t="b">
        <f t="shared" ref="I132:I140" si="21">IF(F33="User Walk-in",1)</f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24"/>
      <c r="Y132" s="313" t="b">
        <f t="shared" ref="Y132:Y134" si="22">IF(U16="✔",1)</f>
        <v>0</v>
      </c>
      <c r="Z132" s="325"/>
      <c r="AA132" s="314" t="b">
        <f t="shared" si="14"/>
        <v>0</v>
      </c>
      <c r="AB132" s="315" t="b">
        <f t="shared" si="15"/>
        <v>0</v>
      </c>
      <c r="AC132" s="323" t="b">
        <f t="shared" ref="AC132:AC149" si="23">IF(AND(M33="P",U33="1.Jan"),1)</f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5"/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ref="X133:X134" si="24">IF(Q19="✔",1)</f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26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8" t="s">
        <v>107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12" t="b">
        <f t="shared" si="24"/>
        <v>0</v>
      </c>
      <c r="Y134" s="313" t="b">
        <f t="shared" si="22"/>
        <v>0</v>
      </c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29">
        <v>44805.0</v>
      </c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ref="X135:X137" si="25">IF(Q16="✔",1)</f>
        <v>0</v>
      </c>
      <c r="Y135" s="331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332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14" t="b">
        <f t="shared" si="14"/>
        <v>0</v>
      </c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si="25"/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ref="X138:X139" si="26">IF(O19="✔",1)</f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4.25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30" t="b">
        <f t="shared" si="26"/>
        <v>0</v>
      </c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0" customHeight="1">
      <c r="A140" s="1"/>
      <c r="B140" s="5"/>
      <c r="C140" s="5"/>
      <c r="D140" s="5"/>
      <c r="E140" s="309" t="b">
        <f t="shared" si="17"/>
        <v>0</v>
      </c>
      <c r="F140" s="309" t="b">
        <f t="shared" si="18"/>
        <v>0</v>
      </c>
      <c r="G140" s="309" t="b">
        <f t="shared" si="19"/>
        <v>0</v>
      </c>
      <c r="H140" s="309" t="b">
        <f t="shared" si="20"/>
        <v>0</v>
      </c>
      <c r="I140" s="309" t="b">
        <f t="shared" si="21"/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21"/>
      <c r="Y140" s="305"/>
      <c r="Z140" s="327"/>
      <c r="AA140" s="333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5.75" customHeight="1">
      <c r="A141" s="1"/>
      <c r="B141" s="5"/>
      <c r="C141" s="5"/>
      <c r="D141" s="5"/>
      <c r="E141" s="309" t="b">
        <f>IF(F81="Mail Netz DG",1)</f>
        <v>0</v>
      </c>
      <c r="F141" s="309" t="b">
        <f>IF(F81="Mail Legal ",1)</f>
        <v>0</v>
      </c>
      <c r="G141" s="309" t="b">
        <f>IF(F81="Incident Report",1)</f>
        <v>0</v>
      </c>
      <c r="H141" s="309" t="b">
        <f>IF(F81="Lost and Found",1)</f>
        <v>0</v>
      </c>
      <c r="I141" s="309" t="b">
        <f>IF(F81="User Walk-in",1)</f>
        <v>0</v>
      </c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18"/>
      <c r="Y141" s="186"/>
      <c r="Z141" s="334"/>
      <c r="AA141" s="335"/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36">
        <f t="shared" ref="X142:AA142" si="27">SUM(X130:X141)</f>
        <v>0</v>
      </c>
      <c r="Y142" s="337">
        <f t="shared" si="27"/>
        <v>0</v>
      </c>
      <c r="Z142" s="338">
        <f t="shared" si="27"/>
        <v>0</v>
      </c>
      <c r="AA142" s="338">
        <f t="shared" si="27"/>
        <v>0</v>
      </c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09"/>
      <c r="F143" s="309"/>
      <c r="G143" s="309"/>
      <c r="H143" s="309"/>
      <c r="I143" s="309"/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24"/>
      <c r="Y143" s="339"/>
      <c r="Z143" s="340"/>
      <c r="AA143" s="340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1">
        <f t="shared" ref="E144:I144" si="28">SUM(E132:E143)</f>
        <v>0</v>
      </c>
      <c r="F144" s="342">
        <f t="shared" si="28"/>
        <v>0</v>
      </c>
      <c r="G144" s="343">
        <f t="shared" si="28"/>
        <v>0</v>
      </c>
      <c r="H144" s="344">
        <f t="shared" si="28"/>
        <v>0</v>
      </c>
      <c r="I144" s="344">
        <f t="shared" si="28"/>
        <v>0</v>
      </c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345">
        <f>SUM(X142:AA143)</f>
        <v>0</v>
      </c>
      <c r="Y144" s="346"/>
      <c r="Z144" s="346"/>
      <c r="AA144" s="346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347">
        <f>SUM(E144:F144)</f>
        <v>0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si="8"/>
        <v>0</v>
      </c>
      <c r="Q146" s="310" t="b">
        <f t="shared" si="9"/>
        <v>0</v>
      </c>
      <c r="R146" s="310" t="b">
        <f t="shared" si="10"/>
        <v>0</v>
      </c>
      <c r="S146" s="5"/>
      <c r="T146" s="309" t="b">
        <f t="shared" si="11"/>
        <v>0</v>
      </c>
      <c r="U146" s="309" t="b">
        <f t="shared" si="12"/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ref="P147:P149" si="29">IF(M49="E(Con)",1)</f>
        <v>0</v>
      </c>
      <c r="Q147" s="310" t="b">
        <f t="shared" ref="Q147:Q149" si="30">IF(M49="P",1)</f>
        <v>0</v>
      </c>
      <c r="R147" s="310" t="b">
        <f t="shared" ref="R147:R149" si="31">IF(M49="E(FTE)",1)</f>
        <v>0</v>
      </c>
      <c r="S147" s="5"/>
      <c r="T147" s="309" t="b">
        <f t="shared" ref="T147:T149" si="32">IF(AND(V49="✔",M49="E(Con)"),1)</f>
        <v>0</v>
      </c>
      <c r="U147" s="309" t="b">
        <f t="shared" ref="U147:U149" si="33">IF(AND(V49="✔",M49="P"),1)</f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15" t="b">
        <f t="shared" si="15"/>
        <v>0</v>
      </c>
      <c r="AC148" s="323" t="b">
        <f t="shared" si="23"/>
        <v>0</v>
      </c>
      <c r="AD148" s="317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09" t="b">
        <f t="shared" si="29"/>
        <v>0</v>
      </c>
      <c r="Q149" s="310" t="b">
        <f t="shared" si="30"/>
        <v>0</v>
      </c>
      <c r="R149" s="310" t="b">
        <f t="shared" si="31"/>
        <v>0</v>
      </c>
      <c r="S149" s="5"/>
      <c r="T149" s="309" t="b">
        <f t="shared" si="32"/>
        <v>0</v>
      </c>
      <c r="U149" s="309" t="b">
        <f t="shared" si="33"/>
        <v>0</v>
      </c>
      <c r="V149" s="311" t="b">
        <f t="shared" si="13"/>
        <v>0</v>
      </c>
      <c r="W149" s="5"/>
      <c r="X149" s="5"/>
      <c r="Y149" s="5"/>
      <c r="Z149" s="5"/>
      <c r="AA149" s="1"/>
      <c r="AB149" s="348" t="b">
        <f t="shared" si="15"/>
        <v>0</v>
      </c>
      <c r="AC149" s="349" t="b">
        <f t="shared" si="23"/>
        <v>0</v>
      </c>
      <c r="AD149" s="350" t="b">
        <f t="shared" si="1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1">
        <f t="shared" ref="P150:R150" si="34">SUM(P130:P149)</f>
        <v>0</v>
      </c>
      <c r="Q150" s="352">
        <f t="shared" si="34"/>
        <v>0</v>
      </c>
      <c r="R150" s="352">
        <f t="shared" si="34"/>
        <v>0</v>
      </c>
      <c r="S150" s="5"/>
      <c r="T150" s="351">
        <f t="shared" ref="T150:U150" si="35">SUM(T130:T149)</f>
        <v>0</v>
      </c>
      <c r="U150" s="352">
        <f t="shared" si="35"/>
        <v>0</v>
      </c>
      <c r="V150" s="352">
        <f>SUM(V131:V149)</f>
        <v>0</v>
      </c>
      <c r="W150" s="5"/>
      <c r="X150" s="5"/>
      <c r="Y150" s="5"/>
      <c r="Z150" s="5"/>
      <c r="AA150" s="1"/>
      <c r="AB150" s="353">
        <f t="shared" ref="AB150:AD150" si="36">SUM(AB130:AB149)</f>
        <v>0</v>
      </c>
      <c r="AC150" s="354">
        <f t="shared" si="36"/>
        <v>0</v>
      </c>
      <c r="AD150" s="355">
        <f t="shared" si="36"/>
        <v>0</v>
      </c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6">
        <f>N128-P150</f>
        <v>6</v>
      </c>
      <c r="Q151" s="357">
        <f>N129-Q150</f>
        <v>5</v>
      </c>
      <c r="R151" s="357">
        <f>N130-R150</f>
        <v>10</v>
      </c>
      <c r="S151" s="5"/>
      <c r="T151" s="356"/>
      <c r="U151" s="357"/>
      <c r="V151" s="357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358">
        <f t="shared" ref="P152:R152" si="37">P151+T150</f>
        <v>6</v>
      </c>
      <c r="Q152" s="358">
        <f t="shared" si="37"/>
        <v>5</v>
      </c>
      <c r="R152" s="358">
        <f t="shared" si="37"/>
        <v>10</v>
      </c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359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0" t="s">
        <v>108</v>
      </c>
      <c r="K156" s="361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109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110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5"/>
      <c r="I159" s="5"/>
      <c r="J159" s="362" t="s">
        <v>103</v>
      </c>
      <c r="K159" s="363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4" t="s">
        <v>111</v>
      </c>
      <c r="I160" s="361"/>
      <c r="J160" s="362" t="s">
        <v>104</v>
      </c>
      <c r="K160" s="363"/>
      <c r="L160" s="5"/>
      <c r="M160" s="5"/>
      <c r="N160" s="365" t="s">
        <v>112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113</v>
      </c>
      <c r="I161" s="363"/>
      <c r="J161" s="367"/>
      <c r="K161" s="368"/>
      <c r="L161" s="5"/>
      <c r="M161" s="5"/>
      <c r="N161" s="369" t="s">
        <v>114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115</v>
      </c>
      <c r="I162" s="363"/>
      <c r="J162" s="5"/>
      <c r="K162" s="5"/>
      <c r="L162" s="5"/>
      <c r="M162" s="5"/>
      <c r="N162" s="369" t="s">
        <v>116</v>
      </c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117</v>
      </c>
      <c r="I163" s="363"/>
      <c r="J163" s="5"/>
      <c r="K163" s="5"/>
      <c r="L163" s="5"/>
      <c r="M163" s="5"/>
      <c r="N163" s="370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118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119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66" t="s">
        <v>120</v>
      </c>
      <c r="I166" s="363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371"/>
      <c r="I167" s="368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2" t="s">
        <v>121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3" t="s">
        <v>122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374" t="s">
        <v>123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L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4.25" customHeight="1">
      <c r="A370" s="1"/>
      <c r="W370" s="1"/>
      <c r="X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5"/>
      <c r="AR370" s="1"/>
      <c r="AS370" s="1"/>
      <c r="AT370" s="1"/>
    </row>
    <row r="371" ht="15.75" customHeight="1">
      <c r="W371" s="1"/>
      <c r="X371" s="1"/>
      <c r="AQ371" s="5"/>
    </row>
    <row r="372" ht="15.75" customHeight="1">
      <c r="X372" s="1"/>
      <c r="AQ372" s="5"/>
    </row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97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E128:I128"/>
    <mergeCell ref="E129:E131"/>
    <mergeCell ref="F129:F131"/>
    <mergeCell ref="G129:G131"/>
    <mergeCell ref="H129:H131"/>
    <mergeCell ref="I129:I131"/>
    <mergeCell ref="AB127:AD128"/>
    <mergeCell ref="P128:R128"/>
    <mergeCell ref="T128:V128"/>
    <mergeCell ref="X128:X129"/>
    <mergeCell ref="Y128:Y129"/>
    <mergeCell ref="AA128:AA129"/>
    <mergeCell ref="X131:X132"/>
    <mergeCell ref="AA142:AA143"/>
    <mergeCell ref="X144:AA144"/>
    <mergeCell ref="Z128:Z129"/>
    <mergeCell ref="Z132:Z141"/>
    <mergeCell ref="Y135:Y141"/>
    <mergeCell ref="X140:X141"/>
    <mergeCell ref="X142:X143"/>
    <mergeCell ref="Y142:Y143"/>
    <mergeCell ref="Z142:Z143"/>
    <mergeCell ref="B63:E63"/>
    <mergeCell ref="F63:I63"/>
    <mergeCell ref="J63:K63"/>
    <mergeCell ref="L63:M63"/>
    <mergeCell ref="N63:O63"/>
    <mergeCell ref="P63:Q63"/>
    <mergeCell ref="R63:S63"/>
    <mergeCell ref="AA69:AB69"/>
    <mergeCell ref="AC69:AF69"/>
    <mergeCell ref="AG69:AJ69"/>
    <mergeCell ref="AA70:AB70"/>
    <mergeCell ref="AC70:AF70"/>
    <mergeCell ref="AG70:AJ70"/>
    <mergeCell ref="B64:E64"/>
    <mergeCell ref="F64:I64"/>
    <mergeCell ref="J64:K64"/>
    <mergeCell ref="L64:M64"/>
    <mergeCell ref="N64:O64"/>
    <mergeCell ref="P64:Q64"/>
    <mergeCell ref="R64:S64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65:E65"/>
    <mergeCell ref="F65:I65"/>
    <mergeCell ref="J65:K65"/>
    <mergeCell ref="L65:M65"/>
    <mergeCell ref="N65:O65"/>
    <mergeCell ref="P65:Q65"/>
    <mergeCell ref="R65:S65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F33:F41 AC69:AC70">
      <formula1>$J$156:$J$160</formula1>
    </dataValidation>
    <dataValidation type="list" allowBlank="1" showErrorMessage="1" sqref="V31:V51">
      <formula1>$C$169:$C$170</formula1>
    </dataValidation>
    <dataValidation type="list" allowBlank="1" sqref="F56:F65">
      <formula1>"Asad Kahn,Alaaeldin Abdulmoneim,Dennis Gaertig,Kevin Druschky,Mateusz Rokosz,Robert Zwettler,Syed Haider,Stacie Lind-Stein,Youssef Embarec,Zekria Asify,Dilmon Said,Kevin Greisner,Flavianne Shambi"</formula1>
    </dataValidation>
    <dataValidation type="custom" allowBlank="1" showDropDown="1" sqref="U38:U51 L56:L65 P56:P65">
      <formula1>OR(NOT(ISERROR(DATEVALUE(L38))), AND(ISNUMBER(L38), LEFT(CELL("format", L38))="D"))</formula1>
    </dataValidation>
    <dataValidation type="list" allowBlank="1" showErrorMessage="1" sqref="AG35:AG48">
      <formula1>$C$170:$C$172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45057.0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463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464"/>
      <c r="C7" s="31"/>
      <c r="D7" s="398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464"/>
      <c r="C8" s="31"/>
      <c r="D8" s="398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464"/>
      <c r="C9" s="31"/>
      <c r="D9" s="465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1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148</v>
      </c>
      <c r="U22" s="134" t="s">
        <v>149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SUM(E146)</f>
        <v>0</v>
      </c>
      <c r="N23" s="141">
        <f t="shared" ref="N23:P23" si="6">SUM(G145)</f>
        <v>0</v>
      </c>
      <c r="O23" s="141">
        <f t="shared" si="6"/>
        <v>0</v>
      </c>
      <c r="P23" s="141">
        <f t="shared" si="6"/>
        <v>0</v>
      </c>
      <c r="Q23" s="141">
        <f>SUM(X145)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54" t="s">
        <v>150</v>
      </c>
      <c r="D28" s="33"/>
      <c r="E28" s="31"/>
      <c r="F28" s="176" t="s">
        <v>151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SUM(P153)</f>
        <v>6</v>
      </c>
      <c r="Q29" s="178" t="s">
        <v>67</v>
      </c>
      <c r="R29" s="180">
        <f>SUM(Q153)</f>
        <v>5</v>
      </c>
      <c r="S29" s="178" t="s">
        <v>68</v>
      </c>
      <c r="T29" s="180">
        <f>SUM(R153)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191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209" t="s">
        <v>73</v>
      </c>
      <c r="E32" s="210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466"/>
      <c r="C33" s="138"/>
      <c r="D33" s="138"/>
      <c r="E33" s="36"/>
      <c r="F33" s="467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468"/>
      <c r="C34" s="33"/>
      <c r="D34" s="33"/>
      <c r="E34" s="31"/>
      <c r="F34" s="404"/>
      <c r="G34" s="33"/>
      <c r="H34" s="33"/>
      <c r="I34" s="31"/>
      <c r="J34" s="377"/>
      <c r="K34" s="52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469"/>
      <c r="C35" s="51"/>
      <c r="D35" s="51"/>
      <c r="E35" s="61"/>
      <c r="F35" s="95"/>
      <c r="G35" s="33"/>
      <c r="H35" s="33"/>
      <c r="I35" s="31"/>
      <c r="J35" s="95"/>
      <c r="K35" s="65"/>
      <c r="L35" s="14"/>
      <c r="M35" s="215"/>
      <c r="N35" s="234"/>
      <c r="O35" s="208"/>
      <c r="P35" s="51"/>
      <c r="Q35" s="51"/>
      <c r="R35" s="51"/>
      <c r="S35" s="51"/>
      <c r="T35" s="6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08"/>
      <c r="P36" s="51"/>
      <c r="Q36" s="51"/>
      <c r="R36" s="51"/>
      <c r="S36" s="51"/>
      <c r="T36" s="6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23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23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398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398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398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398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398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398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81"/>
      <c r="M56" s="31"/>
      <c r="N56" s="278"/>
      <c r="O56" s="31"/>
      <c r="P56" s="406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406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406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31"/>
      <c r="P60" s="406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31"/>
      <c r="P61" s="406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31"/>
      <c r="P62" s="406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278"/>
      <c r="O63" s="31"/>
      <c r="P63" s="406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95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278"/>
      <c r="O64" s="31"/>
      <c r="P64" s="406"/>
      <c r="Q64" s="31"/>
      <c r="R64" s="278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6"/>
      <c r="B65" s="95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278"/>
      <c r="O65" s="31"/>
      <c r="P65" s="406"/>
      <c r="Q65" s="31"/>
      <c r="R65" s="278"/>
      <c r="S65" s="31"/>
      <c r="T65" s="95"/>
      <c r="U65" s="5"/>
      <c r="V65" s="5"/>
      <c r="W65" s="5"/>
      <c r="X65" s="29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6"/>
      <c r="B66" s="95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278"/>
      <c r="O66" s="31"/>
      <c r="P66" s="406"/>
      <c r="Q66" s="31"/>
      <c r="R66" s="278"/>
      <c r="S66" s="31"/>
      <c r="T66" s="95"/>
      <c r="U66" s="5"/>
      <c r="V66" s="5"/>
      <c r="W66" s="5"/>
      <c r="X66" s="29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282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0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5"/>
    </row>
    <row r="70" ht="15.75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283"/>
      <c r="AB70" s="284"/>
      <c r="AC70" s="285"/>
      <c r="AD70" s="284"/>
      <c r="AE70" s="284"/>
      <c r="AF70" s="284"/>
      <c r="AG70" s="283"/>
      <c r="AH70" s="284"/>
      <c r="AI70" s="284"/>
      <c r="AJ70" s="284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283"/>
      <c r="AB71" s="284"/>
      <c r="AC71" s="285"/>
      <c r="AD71" s="284"/>
      <c r="AE71" s="284"/>
      <c r="AF71" s="284"/>
      <c r="AG71" s="283"/>
      <c r="AH71" s="284"/>
      <c r="AI71" s="284"/>
      <c r="AJ71" s="284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5.0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5.0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1"/>
      <c r="AB127" s="4"/>
      <c r="AC127" s="4"/>
      <c r="AD127" s="4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</row>
    <row r="128" ht="14.25" customHeight="1">
      <c r="A128" s="1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6"/>
      <c r="AB128" s="286" t="s">
        <v>94</v>
      </c>
      <c r="AC128" s="287"/>
      <c r="AD128" s="288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</row>
    <row r="129" ht="14.25" customHeight="1">
      <c r="A129" s="1"/>
      <c r="B129" s="5"/>
      <c r="C129" s="5"/>
      <c r="D129" s="5"/>
      <c r="E129" s="289" t="s">
        <v>95</v>
      </c>
      <c r="F129" s="151"/>
      <c r="G129" s="151"/>
      <c r="H129" s="151"/>
      <c r="I129" s="152"/>
      <c r="J129" s="5"/>
      <c r="K129" s="5"/>
      <c r="L129" s="5"/>
      <c r="M129" s="290" t="s">
        <v>66</v>
      </c>
      <c r="N129" s="291">
        <v>6.0</v>
      </c>
      <c r="O129" s="5"/>
      <c r="P129" s="289" t="s">
        <v>96</v>
      </c>
      <c r="Q129" s="151"/>
      <c r="R129" s="151"/>
      <c r="S129" s="5"/>
      <c r="T129" s="289" t="s">
        <v>97</v>
      </c>
      <c r="U129" s="151"/>
      <c r="V129" s="151"/>
      <c r="W129" s="5"/>
      <c r="X129" s="292" t="s">
        <v>25</v>
      </c>
      <c r="Y129" s="293" t="s">
        <v>98</v>
      </c>
      <c r="Z129" s="294" t="s">
        <v>99</v>
      </c>
      <c r="AA129" s="294" t="s">
        <v>100</v>
      </c>
      <c r="AB129" s="295"/>
      <c r="AC129" s="44"/>
      <c r="AD129" s="46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  <c r="AT129" s="1"/>
    </row>
    <row r="130" ht="15.75" customHeight="1">
      <c r="A130" s="1"/>
      <c r="B130" s="5"/>
      <c r="C130" s="5"/>
      <c r="D130" s="5"/>
      <c r="E130" s="296" t="s">
        <v>101</v>
      </c>
      <c r="F130" s="297" t="s">
        <v>102</v>
      </c>
      <c r="G130" s="297" t="s">
        <v>103</v>
      </c>
      <c r="H130" s="297" t="s">
        <v>104</v>
      </c>
      <c r="I130" s="298" t="s">
        <v>105</v>
      </c>
      <c r="J130" s="5"/>
      <c r="K130" s="5"/>
      <c r="L130" s="5"/>
      <c r="M130" s="299" t="s">
        <v>67</v>
      </c>
      <c r="N130" s="300">
        <v>5.0</v>
      </c>
      <c r="O130" s="5"/>
      <c r="P130" s="301" t="s">
        <v>66</v>
      </c>
      <c r="Q130" s="302" t="s">
        <v>67</v>
      </c>
      <c r="R130" s="302" t="s">
        <v>68</v>
      </c>
      <c r="S130" s="5"/>
      <c r="T130" s="301" t="s">
        <v>66</v>
      </c>
      <c r="U130" s="302" t="s">
        <v>67</v>
      </c>
      <c r="V130" s="303" t="s">
        <v>68</v>
      </c>
      <c r="W130" s="5"/>
      <c r="X130" s="304"/>
      <c r="Y130" s="305"/>
      <c r="Z130" s="306"/>
      <c r="AA130" s="306"/>
      <c r="AB130" s="307" t="s">
        <v>66</v>
      </c>
      <c r="AC130" s="308" t="s">
        <v>67</v>
      </c>
      <c r="AD130" s="308" t="s">
        <v>68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  <c r="AR130" s="1"/>
      <c r="AS130" s="1"/>
      <c r="AT130" s="1"/>
    </row>
    <row r="131" ht="15.75" customHeight="1">
      <c r="A131" s="1"/>
      <c r="B131" s="5"/>
      <c r="C131" s="5"/>
      <c r="D131" s="5"/>
      <c r="E131" s="304"/>
      <c r="F131" s="305"/>
      <c r="G131" s="305"/>
      <c r="H131" s="305"/>
      <c r="I131" s="306"/>
      <c r="J131" s="5"/>
      <c r="K131" s="5"/>
      <c r="L131" s="5"/>
      <c r="M131" s="299" t="s">
        <v>106</v>
      </c>
      <c r="N131" s="300">
        <v>10.0</v>
      </c>
      <c r="O131" s="5"/>
      <c r="P131" s="309" t="b">
        <f t="shared" ref="P131:P147" si="8">IF(M31="E(Con)",1)</f>
        <v>0</v>
      </c>
      <c r="Q131" s="310" t="b">
        <f t="shared" ref="Q131:Q147" si="9">IF(M31="P",1)</f>
        <v>0</v>
      </c>
      <c r="R131" s="310" t="b">
        <f t="shared" ref="R131:R147" si="10">IF(M31="E(FTE)",1)</f>
        <v>0</v>
      </c>
      <c r="S131" s="5"/>
      <c r="T131" s="309" t="b">
        <f t="shared" ref="T131:T147" si="11">IF(AND(V31="✔",M31="E(Con)"),1)</f>
        <v>0</v>
      </c>
      <c r="U131" s="309" t="b">
        <f t="shared" ref="U131:U147" si="12">IF(AND(V31="✔",M31="P"),1)</f>
        <v>0</v>
      </c>
      <c r="V131" s="311" t="b">
        <f t="shared" ref="V131:V150" si="13">IF(AND(V31="✔",M31="E(FTE)"),1)</f>
        <v>0</v>
      </c>
      <c r="W131" s="5"/>
      <c r="X131" s="312" t="b">
        <f>IF(O16="✔",1)</f>
        <v>0</v>
      </c>
      <c r="Y131" s="313" t="b">
        <f>IF(S16="✔",1)</f>
        <v>0</v>
      </c>
      <c r="Z131" s="314" t="b">
        <f>IF(U16="✔",1)</f>
        <v>0</v>
      </c>
      <c r="AA131" s="314" t="b">
        <f t="shared" ref="AA131:AA137" si="14">IF(H45="✔",1)</f>
        <v>0</v>
      </c>
      <c r="AB131" s="315" t="b">
        <f t="shared" ref="AB131:AB150" si="15">IF(AND(M31="E(Con)",U31="1.Jan"),1)</f>
        <v>0</v>
      </c>
      <c r="AC131" s="316" t="b">
        <f>IF(AND(M31="P",U31="1.Jan"),1)</f>
        <v>0</v>
      </c>
      <c r="AD131" s="317" t="b">
        <f t="shared" ref="AD131:AD150" si="16">IF(AND(M31="E(FTE)",U31="1.Jan"),1)</f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  <c r="AR131" s="1"/>
      <c r="AS131" s="1"/>
    </row>
    <row r="132" ht="14.25" customHeight="1">
      <c r="A132" s="1"/>
      <c r="B132" s="5"/>
      <c r="C132" s="5"/>
      <c r="D132" s="5"/>
      <c r="E132" s="318"/>
      <c r="F132" s="186"/>
      <c r="G132" s="186"/>
      <c r="H132" s="186"/>
      <c r="I132" s="187"/>
      <c r="J132" s="5"/>
      <c r="K132" s="5"/>
      <c r="L132" s="5"/>
      <c r="M132" s="319"/>
      <c r="N132" s="320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21"/>
      <c r="Y132" s="313" t="b">
        <f>IF(U18="✔",1)</f>
        <v>0</v>
      </c>
      <c r="Z132" s="314" t="b">
        <f>IF(U18="✔",1)</f>
        <v>0</v>
      </c>
      <c r="AA132" s="314" t="b">
        <f t="shared" si="14"/>
        <v>0</v>
      </c>
      <c r="AB132" s="322" t="b">
        <f t="shared" si="15"/>
        <v>0</v>
      </c>
      <c r="AC132" s="323" t="b">
        <f>IF(AND(M32="P",U32="1-Jan"),1)</f>
        <v>0</v>
      </c>
      <c r="AD132" s="317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ref="E133:E141" si="17">IF(F33="Mail Netz DG",1)</f>
        <v>0</v>
      </c>
      <c r="F133" s="309" t="b">
        <f t="shared" ref="F133:F141" si="18">IF(F33="Mail Legal ",1)</f>
        <v>0</v>
      </c>
      <c r="G133" s="309" t="b">
        <f t="shared" ref="G133:G141" si="19">IF(F33="Incident Report",1)</f>
        <v>0</v>
      </c>
      <c r="H133" s="309" t="b">
        <f t="shared" ref="H133:H141" si="20">IF(F33="Lost and Found",1)</f>
        <v>0</v>
      </c>
      <c r="I133" s="309" t="b">
        <f t="shared" ref="I133:I141" si="21">IF(F33="User Walk-in",1)</f>
        <v>0</v>
      </c>
      <c r="J133" s="5"/>
      <c r="K133" s="5"/>
      <c r="L133" s="5"/>
      <c r="M133" s="5"/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24"/>
      <c r="Y133" s="313" t="b">
        <f t="shared" ref="Y133:Y135" si="22">IF(U16="✔",1)</f>
        <v>0</v>
      </c>
      <c r="Z133" s="325"/>
      <c r="AA133" s="314" t="b">
        <f t="shared" si="14"/>
        <v>0</v>
      </c>
      <c r="AB133" s="315" t="b">
        <f t="shared" si="15"/>
        <v>0</v>
      </c>
      <c r="AC133" s="323" t="b">
        <f t="shared" ref="AC133:AC150" si="23">IF(AND(M33="P",U33="1.Jan"),1)</f>
        <v>0</v>
      </c>
      <c r="AD133" s="326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5"/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12" t="b">
        <f t="shared" ref="X134:X135" si="24">IF(Q19="✔",1)</f>
        <v>0</v>
      </c>
      <c r="Y134" s="313" t="b">
        <f t="shared" si="22"/>
        <v>0</v>
      </c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26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28" t="s">
        <v>107</v>
      </c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12" t="b">
        <f t="shared" si="24"/>
        <v>0</v>
      </c>
      <c r="Y135" s="313" t="b">
        <f t="shared" si="22"/>
        <v>0</v>
      </c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329">
        <v>44805.0</v>
      </c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ref="X136:X138" si="25">IF(Q16="✔",1)</f>
        <v>0</v>
      </c>
      <c r="Y136" s="331"/>
      <c r="Z136" s="327"/>
      <c r="AA136" s="314" t="b">
        <f t="shared" si="14"/>
        <v>0</v>
      </c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332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si="25"/>
        <v>0</v>
      </c>
      <c r="Y137" s="305"/>
      <c r="Z137" s="327"/>
      <c r="AA137" s="314" t="b">
        <f t="shared" si="14"/>
        <v>0</v>
      </c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5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4.25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30" t="b">
        <f t="shared" ref="X139:X140" si="26">IF(O19="✔",1)</f>
        <v>0</v>
      </c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4.25" customHeight="1">
      <c r="A140" s="1"/>
      <c r="B140" s="5"/>
      <c r="C140" s="5"/>
      <c r="D140" s="5"/>
      <c r="E140" s="309" t="b">
        <f t="shared" si="17"/>
        <v>0</v>
      </c>
      <c r="F140" s="309" t="b">
        <f t="shared" si="18"/>
        <v>0</v>
      </c>
      <c r="G140" s="309" t="b">
        <f t="shared" si="19"/>
        <v>0</v>
      </c>
      <c r="H140" s="309" t="b">
        <f t="shared" si="20"/>
        <v>0</v>
      </c>
      <c r="I140" s="309" t="b">
        <f t="shared" si="21"/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30" t="b">
        <f t="shared" si="26"/>
        <v>0</v>
      </c>
      <c r="Y140" s="305"/>
      <c r="Z140" s="327"/>
      <c r="AA140" s="333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5.0" customHeight="1">
      <c r="A141" s="1"/>
      <c r="B141" s="5"/>
      <c r="C141" s="5"/>
      <c r="D141" s="5"/>
      <c r="E141" s="309" t="b">
        <f t="shared" si="17"/>
        <v>0</v>
      </c>
      <c r="F141" s="309" t="b">
        <f t="shared" si="18"/>
        <v>0</v>
      </c>
      <c r="G141" s="309" t="b">
        <f t="shared" si="19"/>
        <v>0</v>
      </c>
      <c r="H141" s="309" t="b">
        <f t="shared" si="20"/>
        <v>0</v>
      </c>
      <c r="I141" s="309" t="b">
        <f t="shared" si="21"/>
        <v>0</v>
      </c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21"/>
      <c r="Y141" s="305"/>
      <c r="Z141" s="327"/>
      <c r="AA141" s="333"/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5.75" customHeight="1">
      <c r="A142" s="1"/>
      <c r="B142" s="5"/>
      <c r="C142" s="5"/>
      <c r="D142" s="5"/>
      <c r="E142" s="309" t="b">
        <f>IF(F82="Mail Netz DG",1)</f>
        <v>0</v>
      </c>
      <c r="F142" s="309" t="b">
        <f>IF(F82="Mail Legal ",1)</f>
        <v>0</v>
      </c>
      <c r="G142" s="309" t="b">
        <f>IF(F82="Incident Report",1)</f>
        <v>0</v>
      </c>
      <c r="H142" s="309" t="b">
        <f>IF(F82="Lost and Found",1)</f>
        <v>0</v>
      </c>
      <c r="I142" s="309" t="b">
        <f>IF(F82="User Walk-in",1)</f>
        <v>0</v>
      </c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18"/>
      <c r="Y142" s="186"/>
      <c r="Z142" s="334"/>
      <c r="AA142" s="335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09"/>
      <c r="F143" s="309"/>
      <c r="G143" s="309"/>
      <c r="H143" s="309"/>
      <c r="I143" s="309"/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36">
        <f t="shared" ref="X143:AA143" si="27">SUM(X131:X142)</f>
        <v>0</v>
      </c>
      <c r="Y143" s="337">
        <f t="shared" si="27"/>
        <v>0</v>
      </c>
      <c r="Z143" s="338">
        <f t="shared" si="27"/>
        <v>0</v>
      </c>
      <c r="AA143" s="338">
        <f t="shared" si="27"/>
        <v>0</v>
      </c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09"/>
      <c r="F144" s="309"/>
      <c r="G144" s="309"/>
      <c r="H144" s="309"/>
      <c r="I144" s="309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324"/>
      <c r="Y144" s="339"/>
      <c r="Z144" s="340"/>
      <c r="AA144" s="340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341">
        <f t="shared" ref="E145:I145" si="28">SUM(E133:E144)</f>
        <v>0</v>
      </c>
      <c r="F145" s="342">
        <f t="shared" si="28"/>
        <v>0</v>
      </c>
      <c r="G145" s="343">
        <f t="shared" si="28"/>
        <v>0</v>
      </c>
      <c r="H145" s="344">
        <f t="shared" si="28"/>
        <v>0</v>
      </c>
      <c r="I145" s="344">
        <f t="shared" si="28"/>
        <v>0</v>
      </c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345">
        <f>SUM(X143:AA144)</f>
        <v>0</v>
      </c>
      <c r="Y145" s="346"/>
      <c r="Z145" s="346"/>
      <c r="AA145" s="346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347">
        <f>SUM(E145:F145)</f>
        <v>0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si="8"/>
        <v>0</v>
      </c>
      <c r="Q146" s="310" t="b">
        <f t="shared" si="9"/>
        <v>0</v>
      </c>
      <c r="R146" s="310" t="b">
        <f t="shared" si="10"/>
        <v>0</v>
      </c>
      <c r="S146" s="5"/>
      <c r="T146" s="309" t="b">
        <f t="shared" si="11"/>
        <v>0</v>
      </c>
      <c r="U146" s="309" t="b">
        <f t="shared" si="12"/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8"/>
        <v>0</v>
      </c>
      <c r="Q147" s="310" t="b">
        <f t="shared" si="9"/>
        <v>0</v>
      </c>
      <c r="R147" s="310" t="b">
        <f t="shared" si="10"/>
        <v>0</v>
      </c>
      <c r="S147" s="5"/>
      <c r="T147" s="309" t="b">
        <f t="shared" si="11"/>
        <v>0</v>
      </c>
      <c r="U147" s="309" t="b">
        <f t="shared" si="12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ref="P148:P150" si="29">IF(M49="E(Con)",1)</f>
        <v>0</v>
      </c>
      <c r="Q148" s="310" t="b">
        <f t="shared" ref="Q148:Q150" si="30">IF(M49="P",1)</f>
        <v>0</v>
      </c>
      <c r="R148" s="310" t="b">
        <f t="shared" ref="R148:R150" si="31">IF(M49="E(FTE)",1)</f>
        <v>0</v>
      </c>
      <c r="S148" s="5"/>
      <c r="T148" s="309" t="b">
        <f t="shared" ref="T148:T150" si="32">IF(AND(V49="✔",M49="E(Con)"),1)</f>
        <v>0</v>
      </c>
      <c r="U148" s="309" t="b">
        <f t="shared" ref="U148:U150" si="33">IF(AND(V49="✔",M49="P"),1)</f>
        <v>0</v>
      </c>
      <c r="V148" s="311" t="b">
        <f t="shared" si="13"/>
        <v>0</v>
      </c>
      <c r="W148" s="5"/>
      <c r="X148" s="5"/>
      <c r="Y148" s="5"/>
      <c r="Z148" s="5"/>
      <c r="AA148" s="1"/>
      <c r="AB148" s="315" t="b">
        <f t="shared" si="15"/>
        <v>0</v>
      </c>
      <c r="AC148" s="323" t="b">
        <f t="shared" si="23"/>
        <v>0</v>
      </c>
      <c r="AD148" s="317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09" t="b">
        <f t="shared" si="29"/>
        <v>0</v>
      </c>
      <c r="Q149" s="310" t="b">
        <f t="shared" si="30"/>
        <v>0</v>
      </c>
      <c r="R149" s="310" t="b">
        <f t="shared" si="31"/>
        <v>0</v>
      </c>
      <c r="S149" s="5"/>
      <c r="T149" s="309" t="b">
        <f t="shared" si="32"/>
        <v>0</v>
      </c>
      <c r="U149" s="309" t="b">
        <f t="shared" si="33"/>
        <v>0</v>
      </c>
      <c r="V149" s="311" t="b">
        <f t="shared" si="13"/>
        <v>0</v>
      </c>
      <c r="W149" s="5"/>
      <c r="X149" s="5"/>
      <c r="Y149" s="5"/>
      <c r="Z149" s="5"/>
      <c r="AA149" s="1"/>
      <c r="AB149" s="315" t="b">
        <f t="shared" si="15"/>
        <v>0</v>
      </c>
      <c r="AC149" s="323" t="b">
        <f t="shared" si="23"/>
        <v>0</v>
      </c>
      <c r="AD149" s="317" t="b">
        <f t="shared" si="1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09" t="b">
        <f t="shared" si="29"/>
        <v>0</v>
      </c>
      <c r="Q150" s="310" t="b">
        <f t="shared" si="30"/>
        <v>0</v>
      </c>
      <c r="R150" s="310" t="b">
        <f t="shared" si="31"/>
        <v>0</v>
      </c>
      <c r="S150" s="5"/>
      <c r="T150" s="309" t="b">
        <f t="shared" si="32"/>
        <v>0</v>
      </c>
      <c r="U150" s="309" t="b">
        <f t="shared" si="33"/>
        <v>0</v>
      </c>
      <c r="V150" s="311" t="b">
        <f t="shared" si="13"/>
        <v>0</v>
      </c>
      <c r="W150" s="5"/>
      <c r="X150" s="5"/>
      <c r="Y150" s="5"/>
      <c r="Z150" s="5"/>
      <c r="AA150" s="1"/>
      <c r="AB150" s="348" t="b">
        <f t="shared" si="15"/>
        <v>0</v>
      </c>
      <c r="AC150" s="349" t="b">
        <f t="shared" si="23"/>
        <v>0</v>
      </c>
      <c r="AD150" s="350" t="b">
        <f t="shared" si="16"/>
        <v>0</v>
      </c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1">
        <f t="shared" ref="P151:R151" si="34">SUM(P131:P150)</f>
        <v>0</v>
      </c>
      <c r="Q151" s="352">
        <f t="shared" si="34"/>
        <v>0</v>
      </c>
      <c r="R151" s="352">
        <f t="shared" si="34"/>
        <v>0</v>
      </c>
      <c r="S151" s="5"/>
      <c r="T151" s="351">
        <f t="shared" ref="T151:U151" si="35">SUM(T131:T150)</f>
        <v>0</v>
      </c>
      <c r="U151" s="352">
        <f t="shared" si="35"/>
        <v>0</v>
      </c>
      <c r="V151" s="352">
        <f>SUM(V132:V150)</f>
        <v>0</v>
      </c>
      <c r="W151" s="5"/>
      <c r="X151" s="5"/>
      <c r="Y151" s="5"/>
      <c r="Z151" s="5"/>
      <c r="AA151" s="1"/>
      <c r="AB151" s="353">
        <f t="shared" ref="AB151:AD151" si="36">SUM(AB131:AB150)</f>
        <v>0</v>
      </c>
      <c r="AC151" s="354">
        <f t="shared" si="36"/>
        <v>0</v>
      </c>
      <c r="AD151" s="355">
        <f t="shared" si="36"/>
        <v>0</v>
      </c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356">
        <f>N129-P151</f>
        <v>6</v>
      </c>
      <c r="Q152" s="357">
        <f>N130-Q151</f>
        <v>5</v>
      </c>
      <c r="R152" s="357">
        <f>N131-R151</f>
        <v>10</v>
      </c>
      <c r="S152" s="5"/>
      <c r="T152" s="356"/>
      <c r="U152" s="357"/>
      <c r="V152" s="357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358">
        <f t="shared" ref="P153:R153" si="37">P152+T151</f>
        <v>6</v>
      </c>
      <c r="Q153" s="358">
        <f t="shared" si="37"/>
        <v>5</v>
      </c>
      <c r="R153" s="358">
        <f t="shared" si="37"/>
        <v>10</v>
      </c>
      <c r="S153" s="5"/>
      <c r="T153" s="5"/>
      <c r="U153" s="5"/>
      <c r="V153" s="5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359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0" t="s">
        <v>108</v>
      </c>
      <c r="K157" s="361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109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5"/>
      <c r="I159" s="5"/>
      <c r="J159" s="362" t="s">
        <v>110</v>
      </c>
      <c r="K159" s="363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5"/>
      <c r="I160" s="5"/>
      <c r="J160" s="362" t="s">
        <v>103</v>
      </c>
      <c r="K160" s="363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4" t="s">
        <v>111</v>
      </c>
      <c r="I161" s="361"/>
      <c r="J161" s="362" t="s">
        <v>104</v>
      </c>
      <c r="K161" s="363"/>
      <c r="L161" s="5"/>
      <c r="M161" s="5"/>
      <c r="N161" s="365" t="s">
        <v>112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113</v>
      </c>
      <c r="I162" s="363"/>
      <c r="J162" s="367"/>
      <c r="K162" s="368"/>
      <c r="L162" s="5"/>
      <c r="M162" s="5"/>
      <c r="N162" s="369" t="s">
        <v>114</v>
      </c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115</v>
      </c>
      <c r="I163" s="363"/>
      <c r="J163" s="5"/>
      <c r="K163" s="5"/>
      <c r="L163" s="5"/>
      <c r="M163" s="5"/>
      <c r="N163" s="369" t="s">
        <v>116</v>
      </c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117</v>
      </c>
      <c r="I164" s="363"/>
      <c r="J164" s="5"/>
      <c r="K164" s="5"/>
      <c r="L164" s="5"/>
      <c r="M164" s="5"/>
      <c r="N164" s="370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118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66" t="s">
        <v>119</v>
      </c>
      <c r="I166" s="363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366" t="s">
        <v>120</v>
      </c>
      <c r="I167" s="363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371"/>
      <c r="I168" s="368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2" t="s">
        <v>121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373" t="s">
        <v>122</v>
      </c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5"/>
      <c r="C173" s="374" t="s">
        <v>123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L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L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4.25" customHeight="1">
      <c r="A370" s="1"/>
      <c r="W370" s="1"/>
      <c r="X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5"/>
      <c r="AR370" s="1"/>
      <c r="AS370" s="1"/>
      <c r="AT370" s="1"/>
    </row>
    <row r="371" ht="14.25" customHeight="1">
      <c r="A371" s="1"/>
      <c r="W371" s="1"/>
      <c r="X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5"/>
      <c r="AR371" s="1"/>
      <c r="AS371" s="1"/>
      <c r="AT371" s="1"/>
    </row>
    <row r="372" ht="15.75" customHeight="1">
      <c r="W372" s="1"/>
      <c r="X372" s="1"/>
      <c r="AQ372" s="5"/>
    </row>
    <row r="373" ht="15.75" customHeight="1">
      <c r="X373" s="1"/>
      <c r="AQ373" s="5"/>
    </row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4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E129:I129"/>
    <mergeCell ref="E130:E132"/>
    <mergeCell ref="F130:F132"/>
    <mergeCell ref="G130:G132"/>
    <mergeCell ref="H130:H132"/>
    <mergeCell ref="I130:I132"/>
    <mergeCell ref="AB128:AD129"/>
    <mergeCell ref="P129:R129"/>
    <mergeCell ref="T129:V129"/>
    <mergeCell ref="X129:X130"/>
    <mergeCell ref="Y129:Y130"/>
    <mergeCell ref="AA129:AA130"/>
    <mergeCell ref="X132:X133"/>
    <mergeCell ref="AA143:AA144"/>
    <mergeCell ref="X145:AA145"/>
    <mergeCell ref="Z129:Z130"/>
    <mergeCell ref="Z133:Z142"/>
    <mergeCell ref="Y136:Y142"/>
    <mergeCell ref="X141:X142"/>
    <mergeCell ref="X143:X144"/>
    <mergeCell ref="Y143:Y144"/>
    <mergeCell ref="Z143:Z144"/>
    <mergeCell ref="B63:E63"/>
    <mergeCell ref="F63:I63"/>
    <mergeCell ref="J63:K63"/>
    <mergeCell ref="L63:M63"/>
    <mergeCell ref="N63:O63"/>
    <mergeCell ref="P63:Q63"/>
    <mergeCell ref="R63:S63"/>
    <mergeCell ref="AA70:AB70"/>
    <mergeCell ref="AC70:AF70"/>
    <mergeCell ref="AG70:AJ70"/>
    <mergeCell ref="AA71:AB71"/>
    <mergeCell ref="AC71:AF71"/>
    <mergeCell ref="AG71:AJ71"/>
    <mergeCell ref="B64:E64"/>
    <mergeCell ref="F64:I64"/>
    <mergeCell ref="J64:K64"/>
    <mergeCell ref="L64:M64"/>
    <mergeCell ref="N64:O64"/>
    <mergeCell ref="P64:Q64"/>
    <mergeCell ref="R64:S64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66:E66"/>
    <mergeCell ref="F66:I66"/>
    <mergeCell ref="J66:K66"/>
    <mergeCell ref="L66:M66"/>
    <mergeCell ref="N66:O66"/>
    <mergeCell ref="P66:Q66"/>
    <mergeCell ref="R66:S66"/>
    <mergeCell ref="B65:E65"/>
    <mergeCell ref="F65:I65"/>
    <mergeCell ref="J65:K65"/>
    <mergeCell ref="L65:M65"/>
    <mergeCell ref="N65:O65"/>
    <mergeCell ref="P65:Q65"/>
    <mergeCell ref="R65:S65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66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$C$171:$C$173</formula1>
    </dataValidation>
    <dataValidation type="custom" allowBlank="1" showDropDown="1" sqref="U38:U51 L56:L66 P56:P66">
      <formula1>OR(NOT(ISERROR(DATEVALUE(L38))), AND(ISNUMBER(L38), LEFT(CELL("format", L38))="D"))</formula1>
    </dataValidation>
    <dataValidation type="list" allowBlank="1" showErrorMessage="1" sqref="M31:M51">
      <formula1>$M$127:$M$130</formula1>
    </dataValidation>
    <dataValidation type="list" allowBlank="1" showErrorMessage="1" sqref="F33:F41 AC70:AC71">
      <formula1>$J$157:$J$161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11" width="12.71"/>
  </cols>
  <sheetData>
    <row r="1" ht="14.25" customHeight="1">
      <c r="A1" s="407"/>
    </row>
    <row r="2" ht="14.25" customHeight="1"/>
    <row r="3" ht="14.25" customHeight="1"/>
    <row r="4" ht="14.25" customHeight="1"/>
    <row r="5" ht="14.25" customHeight="1"/>
    <row r="6" ht="19.5" customHeight="1">
      <c r="B6" s="414" t="s">
        <v>8</v>
      </c>
      <c r="C6" s="415" t="s">
        <v>9</v>
      </c>
      <c r="D6" s="415" t="s">
        <v>10</v>
      </c>
      <c r="E6" s="415" t="s">
        <v>11</v>
      </c>
      <c r="F6" s="415" t="s">
        <v>12</v>
      </c>
      <c r="G6" s="415" t="s">
        <v>13</v>
      </c>
      <c r="H6" s="416" t="s">
        <v>14</v>
      </c>
      <c r="I6" s="417" t="s">
        <v>15</v>
      </c>
      <c r="J6" s="418"/>
      <c r="K6" s="418"/>
    </row>
    <row r="7" ht="19.5" customHeight="1">
      <c r="B7" s="419">
        <f>SUM('5th'!O11,'6th'!O11,'7th'!O11,'8th'!O11,'9th'!O11,'10th'!O11,'11th'!O11)+B21</f>
        <v>0</v>
      </c>
      <c r="C7" s="419">
        <f>SUM('5th'!P11,'6th'!P11,'7th'!P11,'8th'!P11,'9th'!P11,'10th'!P11,'11th'!P11)+C21</f>
        <v>0</v>
      </c>
      <c r="D7" s="419">
        <f>SUM('5th'!Q11,'6th'!Q11,'7th'!Q11,'8th'!Q11,'9th'!Q11,'10th'!Q11,'11th'!Q11)+D21</f>
        <v>0</v>
      </c>
      <c r="E7" s="419">
        <f>SUM('5th'!R11,'6th'!R11,'7th'!R11,'8th'!R11,'9th'!R11,'10th'!R11,'11th'!R11)+E21</f>
        <v>0</v>
      </c>
      <c r="F7" s="419">
        <f>SUM('5th'!S11,'6th'!S11,'7th'!S11,'8th'!S11,'9th'!S11,'10th'!S11,'11th'!S11)+F21</f>
        <v>0</v>
      </c>
      <c r="G7" s="419">
        <f>SUM('5th'!T11,'6th'!T11,'7th'!T11,'8th'!T11,'9th'!T11,'10th'!T11,'11th'!T11)+G21</f>
        <v>0</v>
      </c>
      <c r="H7" s="419">
        <f>SUM('5th'!U11,'6th'!U11,'7th'!U11,'8th'!U11,'9th'!U11,'10th'!U11,'11th'!U11)+H21</f>
        <v>0</v>
      </c>
      <c r="I7" s="419">
        <f>SUM('5th'!V11,'6th'!V11,'7th'!V11,'8th'!V11,'9th'!V11,'10th'!V11,'11th'!V11)+I21</f>
        <v>0</v>
      </c>
      <c r="J7" s="418"/>
      <c r="K7" s="418"/>
    </row>
    <row r="8" ht="19.5" customHeight="1">
      <c r="B8" s="420"/>
      <c r="C8" s="420"/>
      <c r="D8" s="420"/>
      <c r="E8" s="420"/>
      <c r="F8" s="420"/>
      <c r="G8" s="420"/>
      <c r="H8" s="420"/>
      <c r="I8" s="420"/>
      <c r="J8" s="420"/>
      <c r="K8" s="420"/>
    </row>
    <row r="9" ht="19.5" customHeight="1">
      <c r="B9" s="421" t="s">
        <v>41</v>
      </c>
      <c r="C9" s="422" t="s">
        <v>42</v>
      </c>
      <c r="D9" s="422" t="s">
        <v>43</v>
      </c>
      <c r="E9" s="422" t="s">
        <v>44</v>
      </c>
      <c r="F9" s="422" t="s">
        <v>45</v>
      </c>
      <c r="G9" s="422" t="s">
        <v>4</v>
      </c>
      <c r="H9" s="423" t="s">
        <v>46</v>
      </c>
      <c r="I9" s="424" t="s">
        <v>68</v>
      </c>
      <c r="J9" s="424" t="s">
        <v>132</v>
      </c>
      <c r="K9" s="425" t="s">
        <v>49</v>
      </c>
    </row>
    <row r="10" ht="19.5" customHeight="1">
      <c r="B10" s="426">
        <f>SUM('5th'!M23,'6th'!M23,'7th'!M23,'8th'!M23,'9th'!M23,'10th'!M23,'11th'!M23)+B24</f>
        <v>0</v>
      </c>
      <c r="C10" s="426">
        <f>SUM('5th'!N23,'6th'!N23,'7th'!N23,'8th'!N23,'9th'!N23,'10th'!N23,'11th'!N23)+C24</f>
        <v>0</v>
      </c>
      <c r="D10" s="426">
        <f>SUM('5th'!O23,'6th'!O23,'7th'!O23,'8th'!O23,'9th'!O23,'10th'!O23,'11th'!O23)+D24</f>
        <v>0</v>
      </c>
      <c r="E10" s="426">
        <f>SUM('5th'!P23,'6th'!P23,'7th'!P23,'8th'!P23,'9th'!P23,'10th'!P23,'11th'!P23)+E24</f>
        <v>0</v>
      </c>
      <c r="F10" s="426">
        <f>SUM('5th'!Q23,'6th'!Q23,'7th'!Q23,'8th'!Q23,'9th'!Q23,'10th'!Q23,'11th'!Q23)+F24</f>
        <v>0</v>
      </c>
      <c r="G10" s="426">
        <f>SUM('5th'!R23,'6th'!R23,'7th'!R23,'8th'!R23,'9th'!R23,'10th'!R23,'11th'!R23)+G24</f>
        <v>0</v>
      </c>
      <c r="H10" s="426">
        <f>SUM('5th'!S23,'6th'!S23,'7th'!S23,'8th'!S23,'9th'!S23,'10th'!S23,'11th'!S23)+H24</f>
        <v>0</v>
      </c>
      <c r="I10" s="426">
        <f>SUM('5th'!T23,'6th'!T23,'7th'!T23,'8th'!T23,'9th'!T23,'10th'!T23,'11th'!T23)+I24</f>
        <v>0</v>
      </c>
      <c r="J10" s="426">
        <f>SUM('5th'!U23,'6th'!U23,'7th'!U23,'8th'!U23,'9th'!U23,'10th'!U23,'11th'!U23)+J24</f>
        <v>0</v>
      </c>
      <c r="K10" s="426">
        <f>SUM('5th'!V23,'6th'!V23,'7th'!V23,'8th'!V23,'9th'!V23,'10th'!V23,'11th'!V23)+K24</f>
        <v>0</v>
      </c>
    </row>
    <row r="11" ht="19.5" customHeight="1">
      <c r="B11" s="420"/>
      <c r="C11" s="420"/>
      <c r="D11" s="420"/>
      <c r="E11" s="420"/>
      <c r="F11" s="420"/>
      <c r="G11" s="420"/>
      <c r="H11" s="420"/>
      <c r="I11" s="420"/>
      <c r="J11" s="420"/>
      <c r="K11" s="418"/>
    </row>
    <row r="12" ht="19.5" customHeight="1">
      <c r="B12" s="427" t="s">
        <v>50</v>
      </c>
      <c r="C12" s="52"/>
      <c r="D12" s="428" t="s">
        <v>51</v>
      </c>
      <c r="E12" s="52"/>
      <c r="F12" s="428" t="s">
        <v>52</v>
      </c>
      <c r="G12" s="52"/>
      <c r="H12" s="428" t="s">
        <v>133</v>
      </c>
      <c r="I12" s="51"/>
      <c r="J12" s="52"/>
      <c r="K12" s="418"/>
    </row>
    <row r="13" ht="19.5" customHeight="1">
      <c r="B13" s="429" t="s">
        <v>12</v>
      </c>
      <c r="C13" s="430" t="s">
        <v>55</v>
      </c>
      <c r="D13" s="431" t="s">
        <v>56</v>
      </c>
      <c r="E13" s="432" t="s">
        <v>57</v>
      </c>
      <c r="F13" s="433" t="s">
        <v>58</v>
      </c>
      <c r="G13" s="434" t="s">
        <v>59</v>
      </c>
      <c r="H13" s="435" t="s">
        <v>60</v>
      </c>
      <c r="I13" s="435" t="s">
        <v>134</v>
      </c>
      <c r="J13" s="436" t="s">
        <v>62</v>
      </c>
      <c r="K13" s="418"/>
    </row>
    <row r="14" ht="19.5" customHeight="1">
      <c r="B14" s="426">
        <f>SUM('5th'!M26,'6th'!M26,'7th'!M26,'8th'!M27,'9th'!M27,'10th'!M27,'11th'!M27)+B28</f>
        <v>0</v>
      </c>
      <c r="C14" s="426">
        <f>SUM('5th'!N26,'6th'!N26,'7th'!N26,'8th'!N27,'9th'!N27,'10th'!N27,'11th'!N27)+C28</f>
        <v>0</v>
      </c>
      <c r="D14" s="426">
        <f>SUM('5th'!O26,'6th'!O26,'7th'!O26,'8th'!O27,'9th'!O27,'10th'!O27,'11th'!O27)+D28</f>
        <v>0</v>
      </c>
      <c r="E14" s="426">
        <f>SUM('5th'!P26,'6th'!P26,'7th'!P26,'8th'!P27,'9th'!P27,'10th'!P27,'11th'!P27)+E28</f>
        <v>0</v>
      </c>
      <c r="F14" s="426">
        <f>SUM('5th'!Q26,'6th'!Q26,'7th'!Q26,'8th'!Q27,'9th'!Q27,'10th'!Q27,'11th'!Q27)+F28</f>
        <v>0</v>
      </c>
      <c r="G14" s="426">
        <f>SUM('5th'!R26,'6th'!R26,'7th'!R26,'8th'!R27,'9th'!R27,'10th'!R27,'11th'!R27)+G28</f>
        <v>0</v>
      </c>
      <c r="H14" s="426">
        <f>SUM('5th'!S26,'6th'!S26,'7th'!S26,'8th'!S27,'9th'!S27,'10th'!S27,'11th'!S27)+H28</f>
        <v>0</v>
      </c>
      <c r="I14" s="426">
        <f>SUM('5th'!T26,'6th'!T26,'7th'!T26,'8th'!T27,'9th'!T27,'10th'!T27,'11th'!T27)+I28</f>
        <v>0</v>
      </c>
      <c r="J14" s="426">
        <f>SUM('5th'!U26,'6th'!U26,'7th'!U26,'8th'!U27,'9th'!U27,'10th'!U27,'11th'!U27)+J28</f>
        <v>0</v>
      </c>
      <c r="K14" s="418"/>
    </row>
    <row r="15" ht="19.5" customHeight="1">
      <c r="B15" s="470"/>
      <c r="C15" s="470"/>
      <c r="D15" s="470"/>
      <c r="E15" s="470"/>
      <c r="F15" s="470"/>
      <c r="G15" s="470"/>
      <c r="H15" s="470"/>
      <c r="I15" s="470"/>
      <c r="J15" s="470"/>
      <c r="K15" s="470"/>
    </row>
    <row r="16" ht="19.5" customHeight="1">
      <c r="D16" s="470"/>
      <c r="E16" s="470"/>
      <c r="F16" s="470"/>
      <c r="G16" s="470"/>
      <c r="H16" s="470"/>
      <c r="I16" s="470"/>
      <c r="J16" s="470"/>
      <c r="K16" s="470"/>
    </row>
    <row r="17" ht="19.5" customHeight="1">
      <c r="D17" s="470"/>
      <c r="E17" s="470"/>
      <c r="F17" s="470"/>
      <c r="G17" s="470"/>
      <c r="H17" s="470"/>
      <c r="I17" s="470"/>
      <c r="J17" s="470"/>
      <c r="K17" s="470"/>
    </row>
    <row r="18" ht="19.5" customHeight="1">
      <c r="D18" s="470"/>
      <c r="E18" s="470"/>
      <c r="F18" s="470"/>
      <c r="G18" s="470"/>
      <c r="H18" s="470"/>
      <c r="I18" s="470"/>
      <c r="J18" s="470"/>
      <c r="K18" s="470"/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2:C12"/>
    <mergeCell ref="D12:E12"/>
    <mergeCell ref="F12:G12"/>
    <mergeCell ref="H12:J12"/>
  </mergeCells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45058.0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1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152</v>
      </c>
      <c r="U22" s="134" t="s">
        <v>153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">
        <v>150</v>
      </c>
      <c r="D28" s="119"/>
      <c r="E28" s="77"/>
      <c r="F28" s="176" t="s">
        <v>154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191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208"/>
      <c r="P35" s="51"/>
      <c r="Q35" s="51"/>
      <c r="R35" s="51"/>
      <c r="S35" s="51"/>
      <c r="T35" s="6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33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23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398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398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398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406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406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31"/>
      <c r="P58" s="406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406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31"/>
      <c r="P60" s="406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31"/>
      <c r="P61" s="406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31"/>
      <c r="P62" s="406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278"/>
      <c r="O63" s="31"/>
      <c r="P63" s="406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95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278"/>
      <c r="O64" s="31"/>
      <c r="P64" s="406"/>
      <c r="Q64" s="31"/>
      <c r="R64" s="278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95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278"/>
      <c r="O65" s="31"/>
      <c r="P65" s="406"/>
      <c r="Q65" s="31"/>
      <c r="R65" s="278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95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278"/>
      <c r="O66" s="31"/>
      <c r="P66" s="406"/>
      <c r="Q66" s="31"/>
      <c r="R66" s="278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04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63:E63"/>
    <mergeCell ref="F63:I63"/>
    <mergeCell ref="J63:K63"/>
    <mergeCell ref="L63:M63"/>
    <mergeCell ref="N63:O63"/>
    <mergeCell ref="P63:Q63"/>
    <mergeCell ref="R63:S63"/>
    <mergeCell ref="AA68:AB68"/>
    <mergeCell ref="AC68:AF68"/>
    <mergeCell ref="AG68:AJ68"/>
    <mergeCell ref="AA69:AB69"/>
    <mergeCell ref="AC69:AF69"/>
    <mergeCell ref="AG69:AJ69"/>
    <mergeCell ref="B64:E64"/>
    <mergeCell ref="F64:I64"/>
    <mergeCell ref="J64:K64"/>
    <mergeCell ref="L64:M64"/>
    <mergeCell ref="N64:O64"/>
    <mergeCell ref="P64:Q64"/>
    <mergeCell ref="R64:S64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66:E66"/>
    <mergeCell ref="F66:I66"/>
    <mergeCell ref="J66:K66"/>
    <mergeCell ref="L66:M66"/>
    <mergeCell ref="N66:O66"/>
    <mergeCell ref="P66:Q66"/>
    <mergeCell ref="R66:S66"/>
    <mergeCell ref="B65:E65"/>
    <mergeCell ref="F65:I65"/>
    <mergeCell ref="J65:K65"/>
    <mergeCell ref="L65:M65"/>
    <mergeCell ref="N65:O65"/>
    <mergeCell ref="P65:Q65"/>
    <mergeCell ref="R65:S65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66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8:U51 L56:L66 P56:P66">
      <formula1>OR(NOT(ISERROR(DATEVALUE(L38))), AND(ISNUMBER(L38), LEFT(CELL("format", L38))="D"))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45059.0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46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452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155</v>
      </c>
      <c r="U22" s="134" t="s">
        <v>156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191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208"/>
      <c r="P35" s="51"/>
      <c r="Q35" s="51"/>
      <c r="R35" s="51"/>
      <c r="S35" s="51"/>
      <c r="T35" s="6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33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23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398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398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398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398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398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401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401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401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401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401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471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406"/>
      <c r="Q56" s="31"/>
      <c r="R56" s="278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278"/>
      <c r="O57" s="31"/>
      <c r="P57" s="406"/>
      <c r="Q57" s="31"/>
      <c r="R57" s="278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278"/>
      <c r="O58" s="31"/>
      <c r="P58" s="406"/>
      <c r="Q58" s="31"/>
      <c r="R58" s="278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278"/>
      <c r="O59" s="31"/>
      <c r="P59" s="406"/>
      <c r="Q59" s="31"/>
      <c r="R59" s="278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278"/>
      <c r="O60" s="31"/>
      <c r="P60" s="406"/>
      <c r="Q60" s="31"/>
      <c r="R60" s="278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278"/>
      <c r="O61" s="31"/>
      <c r="P61" s="406"/>
      <c r="Q61" s="31"/>
      <c r="R61" s="278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278"/>
      <c r="O62" s="31"/>
      <c r="P62" s="406"/>
      <c r="Q62" s="31"/>
      <c r="R62" s="278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278"/>
      <c r="O63" s="31"/>
      <c r="P63" s="406"/>
      <c r="Q63" s="31"/>
      <c r="R63" s="278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95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278"/>
      <c r="O64" s="31"/>
      <c r="P64" s="406"/>
      <c r="Q64" s="31"/>
      <c r="R64" s="278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95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278"/>
      <c r="O65" s="31"/>
      <c r="P65" s="406"/>
      <c r="Q65" s="31"/>
      <c r="R65" s="278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403"/>
      <c r="C71" s="33"/>
      <c r="D71" s="33"/>
      <c r="E71" s="31"/>
      <c r="F71" s="62"/>
      <c r="G71" s="51"/>
      <c r="H71" s="51"/>
      <c r="I71" s="61"/>
      <c r="J71" s="95"/>
      <c r="K71" s="31"/>
      <c r="L71" s="277"/>
      <c r="M71" s="31"/>
      <c r="N71" s="404"/>
      <c r="O71" s="31"/>
      <c r="P71" s="94"/>
      <c r="Q71" s="31"/>
      <c r="R71" s="404"/>
      <c r="S71" s="31"/>
      <c r="T71" s="9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9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B69:E69"/>
    <mergeCell ref="F69:I69"/>
    <mergeCell ref="J69:K69"/>
    <mergeCell ref="L69:M69"/>
    <mergeCell ref="N69:O69"/>
    <mergeCell ref="P69:Q69"/>
    <mergeCell ref="R69:S69"/>
    <mergeCell ref="B70:E70"/>
    <mergeCell ref="F70:I70"/>
    <mergeCell ref="J70:K70"/>
    <mergeCell ref="L70:M70"/>
    <mergeCell ref="N70:O70"/>
    <mergeCell ref="P70:Q70"/>
    <mergeCell ref="R70:S70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1:E71"/>
    <mergeCell ref="F71:I71"/>
    <mergeCell ref="J71:K71"/>
    <mergeCell ref="L71:M71"/>
    <mergeCell ref="N71:O71"/>
    <mergeCell ref="P71:Q71"/>
    <mergeCell ref="R71:S71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1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8:U51 L56:L71 P56:P71">
      <formula1>OR(NOT(ISERROR(DATEVALUE(L38))), AND(ISNUMBER(L38), LEFT(CELL("format", L38))="D"))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45060.0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70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70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157</v>
      </c>
      <c r="U22" s="134" t="s">
        <v>158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191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202"/>
      <c r="P32" s="51"/>
      <c r="Q32" s="51"/>
      <c r="R32" s="51"/>
      <c r="S32" s="51"/>
      <c r="T32" s="6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202"/>
      <c r="P33" s="51"/>
      <c r="Q33" s="51"/>
      <c r="R33" s="51"/>
      <c r="S33" s="51"/>
      <c r="T33" s="6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202"/>
      <c r="P34" s="51"/>
      <c r="Q34" s="51"/>
      <c r="R34" s="51"/>
      <c r="S34" s="51"/>
      <c r="T34" s="6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233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233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398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398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398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398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398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398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278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6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Haider,Selina Cepni,Stacie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8:U51 L56:L70 P56:P70">
      <formula1>OR(NOT(ISERROR(DATEVALUE(L38))), AND(ISNUMBER(L38), LEFT(CELL("format", L38))="D"))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45061.0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159</v>
      </c>
      <c r="U22" s="134" t="s">
        <v>160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472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73"/>
      <c r="P32" s="33"/>
      <c r="Q32" s="33"/>
      <c r="R32" s="33"/>
      <c r="S32" s="33"/>
      <c r="T32" s="3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73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73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74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74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7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7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7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7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qref="F56:F70">
      <formula1>"Asad Kahn,Alaaeldin Abdulmoneim,Dennis Gaertig,Kevin Druschky,Mateusz Rokosz,Robert Zwettler,Syed Haider,Stacie Lind-Stein,Silvia Lupoaie,Youssef Embarec,Zekria Asify,Dilmon Said,Kevin Greisner,Flavianne Shambi"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45062.0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161</v>
      </c>
      <c r="U22" s="134" t="s">
        <v>162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472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73"/>
      <c r="P32" s="33"/>
      <c r="Q32" s="33"/>
      <c r="R32" s="33"/>
      <c r="S32" s="33"/>
      <c r="T32" s="3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73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73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74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74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7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7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7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7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Haider,Selina Cepni,Stacie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45063.0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 t="s">
        <v>163</v>
      </c>
      <c r="C7" s="31"/>
      <c r="D7" s="95" t="s">
        <v>164</v>
      </c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165</v>
      </c>
      <c r="U22" s="134" t="s">
        <v>166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472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73"/>
      <c r="P32" s="33"/>
      <c r="Q32" s="33"/>
      <c r="R32" s="33"/>
      <c r="S32" s="33"/>
      <c r="T32" s="3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73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73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74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74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7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7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7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7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45064.0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167</v>
      </c>
      <c r="U22" s="134" t="s">
        <v>168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472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73"/>
      <c r="P32" s="33"/>
      <c r="Q32" s="33"/>
      <c r="R32" s="33"/>
      <c r="S32" s="33"/>
      <c r="T32" s="3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73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73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74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74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7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7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7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7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11" width="12.71"/>
  </cols>
  <sheetData>
    <row r="1" ht="14.25" customHeight="1">
      <c r="A1" s="407"/>
    </row>
    <row r="2" ht="14.25" customHeight="1"/>
    <row r="3" ht="14.25" customHeight="1"/>
    <row r="4" ht="14.25" customHeight="1"/>
    <row r="5" ht="14.25" customHeight="1"/>
    <row r="6" ht="19.5" customHeight="1">
      <c r="B6" s="414" t="s">
        <v>8</v>
      </c>
      <c r="C6" s="415" t="s">
        <v>9</v>
      </c>
      <c r="D6" s="415" t="s">
        <v>10</v>
      </c>
      <c r="E6" s="415" t="s">
        <v>11</v>
      </c>
      <c r="F6" s="415" t="s">
        <v>12</v>
      </c>
      <c r="G6" s="415" t="s">
        <v>13</v>
      </c>
      <c r="H6" s="416" t="s">
        <v>14</v>
      </c>
      <c r="I6" s="417" t="s">
        <v>15</v>
      </c>
      <c r="J6" s="418"/>
      <c r="K6" s="418"/>
    </row>
    <row r="7" ht="19.5" customHeight="1">
      <c r="B7" s="419">
        <f>SUM('12th'!O11,'13th'!O11,'14th'!O11,'15th'!O11,'16th'!O11,'17th'!O11,'18th'!O11)+B21</f>
        <v>0</v>
      </c>
      <c r="C7" s="419">
        <f>SUM('12th'!P11,'13th'!P11,'14th'!P11,'15th'!P11,'16th'!P11,'17th'!P11,'18th'!P11)+C21</f>
        <v>0</v>
      </c>
      <c r="D7" s="419">
        <f>SUM('12th'!Q11,'13th'!Q11,'14th'!Q11,'15th'!Q11,'16th'!Q11,'17th'!Q11,'18th'!Q11)+D21</f>
        <v>0</v>
      </c>
      <c r="E7" s="419">
        <f>SUM('12th'!R11,'13th'!R11,'14th'!R11,'15th'!R11,'16th'!R11,'17th'!R11,'18th'!R11)+E21</f>
        <v>0</v>
      </c>
      <c r="F7" s="419">
        <f>SUM('12th'!S11,'13th'!S11,'14th'!S11,'15th'!S11,'16th'!S11,'17th'!S11,'18th'!S11)+F21</f>
        <v>0</v>
      </c>
      <c r="G7" s="419">
        <f>SUM('12th'!T11,'13th'!T11,'14th'!T11,'15th'!T11,'16th'!T11,'17th'!T11,'18th'!T11)+G21</f>
        <v>0</v>
      </c>
      <c r="H7" s="419">
        <f>SUM('12th'!U11,'13th'!U11,'14th'!U11,'15th'!U11,'16th'!U11,'17th'!U11,'18th'!U11)+H21</f>
        <v>0</v>
      </c>
      <c r="I7" s="419">
        <f>SUM('12th'!V11,'13th'!V11,'14th'!V11,'15th'!V11,'16th'!V11,'17th'!V11,'18th'!V11)+I21</f>
        <v>0</v>
      </c>
      <c r="J7" s="418"/>
      <c r="K7" s="418"/>
    </row>
    <row r="8" ht="19.5" customHeight="1">
      <c r="B8" s="420"/>
      <c r="C8" s="420"/>
      <c r="D8" s="420"/>
      <c r="E8" s="420"/>
      <c r="F8" s="420"/>
      <c r="G8" s="420"/>
      <c r="H8" s="420"/>
      <c r="I8" s="420"/>
      <c r="J8" s="420"/>
      <c r="K8" s="420"/>
    </row>
    <row r="9" ht="19.5" customHeight="1">
      <c r="B9" s="421" t="s">
        <v>41</v>
      </c>
      <c r="C9" s="422" t="s">
        <v>42</v>
      </c>
      <c r="D9" s="422" t="s">
        <v>43</v>
      </c>
      <c r="E9" s="422" t="s">
        <v>44</v>
      </c>
      <c r="F9" s="422" t="s">
        <v>45</v>
      </c>
      <c r="G9" s="422" t="s">
        <v>4</v>
      </c>
      <c r="H9" s="423" t="s">
        <v>46</v>
      </c>
      <c r="I9" s="424" t="s">
        <v>68</v>
      </c>
      <c r="J9" s="424" t="s">
        <v>132</v>
      </c>
      <c r="K9" s="425" t="s">
        <v>49</v>
      </c>
    </row>
    <row r="10" ht="19.5" customHeight="1">
      <c r="B10" s="426">
        <f>SUM('12th'!M23,'13th'!M23,'14th'!M23,'15th'!M23,'16th'!M23,'17th'!M23,'18th'!M23)+B24</f>
        <v>0</v>
      </c>
      <c r="C10" s="426">
        <f>SUM('12th'!N23,'13th'!N23,'14th'!N23,'15th'!N23,'16th'!N23,'17th'!N23,'18th'!N23)+C24</f>
        <v>0</v>
      </c>
      <c r="D10" s="426">
        <f>SUM('12th'!O23,'13th'!O23,'14th'!O23,'15th'!O23,'16th'!O23,'17th'!O23,'18th'!O23)+D24</f>
        <v>0</v>
      </c>
      <c r="E10" s="426">
        <f>SUM('12th'!P23,'13th'!P23,'14th'!P23,'15th'!P23,'16th'!P23,'17th'!P23,'18th'!P23)+E24</f>
        <v>0</v>
      </c>
      <c r="F10" s="426">
        <f>SUM('12th'!Q23,'13th'!Q23,'14th'!Q23,'15th'!Q23,'16th'!Q23,'17th'!Q23,'18th'!Q23)+F24</f>
        <v>0</v>
      </c>
      <c r="G10" s="426">
        <f>SUM('12th'!R23,'13th'!R23,'14th'!R23,'15th'!R23,'16th'!R23,'17th'!R23,'18th'!R23)+G24</f>
        <v>0</v>
      </c>
      <c r="H10" s="426">
        <f>SUM('12th'!S23,'13th'!S23,'14th'!S23,'15th'!S23,'16th'!S23,'17th'!S23,'18th'!S23)+H24</f>
        <v>0</v>
      </c>
      <c r="I10" s="426">
        <f>SUM('12th'!T23,'13th'!T23,'14th'!T23,'15th'!T23,'16th'!T23,'17th'!T23,'18th'!T23)+I24</f>
        <v>0</v>
      </c>
      <c r="J10" s="426">
        <f>SUM('12th'!U23,'13th'!U23,'14th'!U23,'15th'!U23,'16th'!U23,'17th'!U23,'18th'!U23)+J24</f>
        <v>0</v>
      </c>
      <c r="K10" s="426">
        <f>SUM('12th'!V23,'13th'!V23,'14th'!V23,'15th'!V23,'16th'!V23,'17th'!V23,'18th'!V23)+K24</f>
        <v>0</v>
      </c>
    </row>
    <row r="11" ht="19.5" customHeight="1">
      <c r="B11" s="420"/>
      <c r="C11" s="420"/>
      <c r="D11" s="420"/>
      <c r="E11" s="420"/>
      <c r="F11" s="420"/>
      <c r="G11" s="420"/>
      <c r="H11" s="420"/>
      <c r="I11" s="420"/>
      <c r="J11" s="420"/>
      <c r="K11" s="418"/>
    </row>
    <row r="12" ht="19.5" customHeight="1">
      <c r="B12" s="427" t="s">
        <v>50</v>
      </c>
      <c r="C12" s="52"/>
      <c r="D12" s="428" t="s">
        <v>51</v>
      </c>
      <c r="E12" s="52"/>
      <c r="F12" s="428" t="s">
        <v>52</v>
      </c>
      <c r="G12" s="52"/>
      <c r="H12" s="428" t="s">
        <v>133</v>
      </c>
      <c r="I12" s="51"/>
      <c r="J12" s="52"/>
      <c r="K12" s="418"/>
    </row>
    <row r="13" ht="19.5" customHeight="1">
      <c r="B13" s="429" t="s">
        <v>12</v>
      </c>
      <c r="C13" s="430" t="s">
        <v>55</v>
      </c>
      <c r="D13" s="431" t="s">
        <v>56</v>
      </c>
      <c r="E13" s="432" t="s">
        <v>57</v>
      </c>
      <c r="F13" s="433" t="s">
        <v>58</v>
      </c>
      <c r="G13" s="434" t="s">
        <v>59</v>
      </c>
      <c r="H13" s="435" t="s">
        <v>60</v>
      </c>
      <c r="I13" s="435" t="s">
        <v>134</v>
      </c>
      <c r="J13" s="436" t="s">
        <v>62</v>
      </c>
      <c r="K13" s="418"/>
    </row>
    <row r="14" ht="19.5" customHeight="1">
      <c r="B14" s="426">
        <f>SUM('12th'!M26,'13th'!M26,'14th'!M26,'15th'!M27,'16th'!M27,'17th'!M27,'18th'!M27)+B28</f>
        <v>0</v>
      </c>
      <c r="C14" s="426">
        <f>SUM('12th'!N26,'13th'!N26,'14th'!N26,'15th'!N27,'16th'!N27,'17th'!N27,'18th'!N27)+C28</f>
        <v>0</v>
      </c>
      <c r="D14" s="426">
        <f>SUM('12th'!O26,'13th'!O26,'14th'!O26,'15th'!O27,'16th'!O27,'17th'!O27,'18th'!O27)+D28</f>
        <v>0</v>
      </c>
      <c r="E14" s="426">
        <f>SUM('12th'!P26,'13th'!P26,'14th'!P26,'15th'!P27,'16th'!P27,'17th'!P27,'18th'!P27)+E28</f>
        <v>0</v>
      </c>
      <c r="F14" s="426">
        <f>SUM('12th'!Q26,'13th'!Q26,'14th'!Q26,'15th'!Q27,'16th'!Q27,'17th'!Q27,'18th'!Q27)+F28</f>
        <v>0</v>
      </c>
      <c r="G14" s="426">
        <f>SUM('12th'!R26,'13th'!R26,'14th'!R26,'15th'!R27,'16th'!R27,'17th'!R27,'18th'!R27)+G28</f>
        <v>0</v>
      </c>
      <c r="H14" s="426">
        <f>SUM('12th'!S26,'13th'!S26,'14th'!S26,'15th'!S27,'16th'!S27,'17th'!S27,'18th'!S27)+H28</f>
        <v>0</v>
      </c>
      <c r="I14" s="426">
        <f>SUM('12th'!T26,'13th'!T26,'14th'!T26,'15th'!T27,'16th'!T27,'17th'!T27,'18th'!T27)+I28</f>
        <v>0</v>
      </c>
      <c r="J14" s="426">
        <f>SUM('12th'!U26,'13th'!U26,'14th'!U26,'15th'!U27,'16th'!U27,'17th'!U27,'18th'!U27)+J28</f>
        <v>0</v>
      </c>
      <c r="K14" s="418"/>
    </row>
    <row r="15" ht="19.5" customHeight="1">
      <c r="B15" s="470"/>
      <c r="C15" s="470"/>
      <c r="D15" s="470"/>
      <c r="E15" s="470"/>
      <c r="F15" s="470"/>
      <c r="G15" s="470"/>
      <c r="H15" s="470"/>
      <c r="I15" s="470"/>
      <c r="J15" s="470"/>
      <c r="K15" s="470"/>
    </row>
    <row r="16" ht="19.5" customHeight="1">
      <c r="D16" s="470"/>
      <c r="E16" s="470"/>
      <c r="F16" s="470"/>
      <c r="G16" s="470"/>
      <c r="H16" s="470"/>
      <c r="I16" s="470"/>
      <c r="J16" s="470"/>
      <c r="K16" s="470"/>
    </row>
    <row r="17" ht="19.5" customHeight="1">
      <c r="D17" s="470"/>
      <c r="E17" s="470"/>
      <c r="F17" s="470"/>
      <c r="G17" s="470"/>
      <c r="H17" s="470"/>
      <c r="I17" s="470"/>
      <c r="J17" s="470"/>
      <c r="K17" s="470"/>
    </row>
    <row r="18" ht="19.5" customHeight="1">
      <c r="D18" s="470"/>
      <c r="E18" s="470"/>
      <c r="F18" s="470"/>
      <c r="G18" s="470"/>
      <c r="H18" s="470"/>
      <c r="I18" s="470"/>
      <c r="J18" s="470"/>
      <c r="K18" s="470"/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2:C12"/>
    <mergeCell ref="D12:E12"/>
    <mergeCell ref="F12:G12"/>
    <mergeCell ref="H12:J12"/>
  </mergeCells>
  <printOptions/>
  <pageMargins bottom="0.75" footer="0.0" header="0.0" left="0.7" right="0.7" top="0.75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45065.0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169</v>
      </c>
      <c r="U22" s="134" t="s">
        <v>170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472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73"/>
      <c r="P32" s="33"/>
      <c r="Q32" s="33"/>
      <c r="R32" s="33"/>
      <c r="S32" s="33"/>
      <c r="T32" s="3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73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73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74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74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7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7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7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7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45066.0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171</v>
      </c>
      <c r="U22" s="134" t="s">
        <v>172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472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73"/>
      <c r="P32" s="33"/>
      <c r="Q32" s="33"/>
      <c r="R32" s="33"/>
      <c r="S32" s="33"/>
      <c r="T32" s="3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73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73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74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74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7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7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7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7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45067.0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173</v>
      </c>
      <c r="U22" s="134" t="s">
        <v>174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472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73"/>
      <c r="P32" s="33"/>
      <c r="Q32" s="33"/>
      <c r="R32" s="33"/>
      <c r="S32" s="33"/>
      <c r="T32" s="3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73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73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74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74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7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7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7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7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45068.0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175</v>
      </c>
      <c r="U22" s="134" t="s">
        <v>176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472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73"/>
      <c r="P32" s="33"/>
      <c r="Q32" s="33"/>
      <c r="R32" s="33"/>
      <c r="S32" s="33"/>
      <c r="T32" s="3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73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73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74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74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7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7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7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7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45069.0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177</v>
      </c>
      <c r="U22" s="134" t="s">
        <v>178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472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73"/>
      <c r="P32" s="33"/>
      <c r="Q32" s="33"/>
      <c r="R32" s="33"/>
      <c r="S32" s="33"/>
      <c r="T32" s="3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73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73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74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74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7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7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7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7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45070.0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179</v>
      </c>
      <c r="U22" s="134" t="s">
        <v>180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472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73"/>
      <c r="P32" s="33"/>
      <c r="Q32" s="33"/>
      <c r="R32" s="33"/>
      <c r="S32" s="33"/>
      <c r="T32" s="3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73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73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74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74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7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7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7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7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45071.0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464" t="s">
        <v>181</v>
      </c>
      <c r="C7" s="31"/>
      <c r="D7" s="398" t="s">
        <v>182</v>
      </c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183</v>
      </c>
      <c r="U22" s="134" t="s">
        <v>184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472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73"/>
      <c r="P32" s="33"/>
      <c r="Q32" s="33"/>
      <c r="R32" s="33"/>
      <c r="S32" s="33"/>
      <c r="T32" s="3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73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73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74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74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7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7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7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7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11" width="12.71"/>
  </cols>
  <sheetData>
    <row r="1" ht="14.25" customHeight="1">
      <c r="A1" s="407"/>
    </row>
    <row r="2" ht="14.25" customHeight="1"/>
    <row r="3" ht="14.25" customHeight="1"/>
    <row r="4" ht="14.25" customHeight="1"/>
    <row r="5" ht="14.25" customHeight="1"/>
    <row r="6" ht="19.5" customHeight="1">
      <c r="B6" s="414" t="s">
        <v>8</v>
      </c>
      <c r="C6" s="415" t="s">
        <v>9</v>
      </c>
      <c r="D6" s="415" t="s">
        <v>10</v>
      </c>
      <c r="E6" s="415" t="s">
        <v>11</v>
      </c>
      <c r="F6" s="415" t="s">
        <v>12</v>
      </c>
      <c r="G6" s="415" t="s">
        <v>13</v>
      </c>
      <c r="H6" s="416" t="s">
        <v>14</v>
      </c>
      <c r="I6" s="417" t="s">
        <v>15</v>
      </c>
      <c r="J6" s="418"/>
      <c r="K6" s="418"/>
    </row>
    <row r="7" ht="19.5" customHeight="1">
      <c r="B7" s="419">
        <f>SUM('19th'!O11,'20th'!O11,'21th'!O11,'22th'!O11,'23th'!O11,'24th'!O11,'25th'!O11)+B21</f>
        <v>0</v>
      </c>
      <c r="C7" s="419">
        <f>SUM('19th'!P11,'20th'!P11,'21th'!P11,'22th'!P11,'23th'!P11,'24th'!P11,'25th'!P11)+C21</f>
        <v>0</v>
      </c>
      <c r="D7" s="419">
        <f>SUM('19th'!Q11,'20th'!Q11,'21th'!Q11,'22th'!Q11,'23th'!Q11,'24th'!Q11,'25th'!Q11)+D21</f>
        <v>0</v>
      </c>
      <c r="E7" s="419">
        <f>SUM('19th'!R11,'20th'!R11,'21th'!R11,'22th'!R11,'23th'!R11,'24th'!R11,'25th'!R11)+E21</f>
        <v>0</v>
      </c>
      <c r="F7" s="419">
        <f>SUM('19th'!S11,'20th'!S11,'21th'!S11,'22th'!S11,'23th'!S11,'24th'!S11,'25th'!S11)+F21</f>
        <v>0</v>
      </c>
      <c r="G7" s="419">
        <f>SUM('19th'!T11,'20th'!T11,'21th'!T11,'22th'!T11,'23th'!T11,'24th'!T11,'25th'!T11)+G21</f>
        <v>0</v>
      </c>
      <c r="H7" s="419">
        <f>SUM('19th'!U11,'20th'!U11,'21th'!U11,'22th'!U11,'23th'!U11,'24th'!U11,'25th'!U11)+H21</f>
        <v>0</v>
      </c>
      <c r="I7" s="419">
        <f>SUM('19th'!V11,'20th'!V11,'21th'!V11,'22th'!V11,'23th'!V11,'24th'!V11,'25th'!V11)+I21</f>
        <v>0</v>
      </c>
      <c r="J7" s="418"/>
      <c r="K7" s="418"/>
    </row>
    <row r="8" ht="19.5" customHeight="1">
      <c r="B8" s="420"/>
      <c r="C8" s="420"/>
      <c r="D8" s="420"/>
      <c r="E8" s="420"/>
      <c r="F8" s="420"/>
      <c r="G8" s="420"/>
      <c r="H8" s="420"/>
      <c r="I8" s="420"/>
      <c r="J8" s="420"/>
      <c r="K8" s="420"/>
    </row>
    <row r="9" ht="19.5" customHeight="1">
      <c r="B9" s="421" t="s">
        <v>41</v>
      </c>
      <c r="C9" s="422" t="s">
        <v>42</v>
      </c>
      <c r="D9" s="422" t="s">
        <v>43</v>
      </c>
      <c r="E9" s="422" t="s">
        <v>44</v>
      </c>
      <c r="F9" s="422" t="s">
        <v>45</v>
      </c>
      <c r="G9" s="422" t="s">
        <v>4</v>
      </c>
      <c r="H9" s="423" t="s">
        <v>46</v>
      </c>
      <c r="I9" s="424" t="s">
        <v>68</v>
      </c>
      <c r="J9" s="424" t="s">
        <v>132</v>
      </c>
      <c r="K9" s="425" t="s">
        <v>49</v>
      </c>
    </row>
    <row r="10" ht="19.5" customHeight="1">
      <c r="B10" s="426">
        <f>SUM('19th'!M23,'20th'!M23,'21th'!M23,'22th'!M23,'23th'!M23,'24th'!M23,'25th'!M23)+B24</f>
        <v>0</v>
      </c>
      <c r="C10" s="426">
        <f>SUM('19th'!N23,'20th'!N23,'21th'!N23,'22th'!N23,'23th'!N23,'24th'!N23,'25th'!N23)+C24</f>
        <v>0</v>
      </c>
      <c r="D10" s="426">
        <f>SUM('19th'!O23,'20th'!O23,'21th'!O23,'22th'!O23,'23th'!O23,'24th'!O23,'25th'!O23)+D24</f>
        <v>0</v>
      </c>
      <c r="E10" s="426">
        <f>SUM('19th'!P23,'20th'!P23,'21th'!P23,'22th'!P23,'23th'!P23,'24th'!P23,'25th'!P23)+E24</f>
        <v>0</v>
      </c>
      <c r="F10" s="426">
        <f>SUM('19th'!Q23,'20th'!Q23,'21th'!Q23,'22th'!Q23,'23th'!Q23,'24th'!Q23,'25th'!Q23)+F24</f>
        <v>0</v>
      </c>
      <c r="G10" s="426">
        <f>SUM('19th'!R23,'20th'!R23,'21th'!R23,'22th'!R23,'23th'!R23,'24th'!R23,'25th'!R23)+G24</f>
        <v>0</v>
      </c>
      <c r="H10" s="426">
        <f>SUM('19th'!S23,'20th'!S23,'21th'!S23,'22th'!S23,'23th'!S23,'24th'!S23,'25th'!S23)+H24</f>
        <v>0</v>
      </c>
      <c r="I10" s="426">
        <f>SUM('19th'!T23,'20th'!T23,'21th'!T23,'22th'!T23,'23th'!T23,'24th'!T23,'25th'!T23)+I24</f>
        <v>0</v>
      </c>
      <c r="J10" s="426">
        <f>SUM('19th'!U23,'20th'!U23,'21th'!U23,'22th'!U23,'23th'!U23,'24th'!U23,'25th'!U23)+J24</f>
        <v>0</v>
      </c>
      <c r="K10" s="426">
        <f>SUM('19th'!V23,'20th'!V23,'21th'!V23,'22th'!V23,'23th'!V23,'24th'!V23,'25th'!V23)+K24</f>
        <v>0</v>
      </c>
    </row>
    <row r="11" ht="19.5" customHeight="1">
      <c r="B11" s="420"/>
      <c r="C11" s="420"/>
      <c r="D11" s="420"/>
      <c r="E11" s="420"/>
      <c r="F11" s="420"/>
      <c r="G11" s="420"/>
      <c r="H11" s="420"/>
      <c r="I11" s="420"/>
      <c r="J11" s="420"/>
      <c r="K11" s="418"/>
    </row>
    <row r="12" ht="19.5" customHeight="1">
      <c r="B12" s="427" t="s">
        <v>50</v>
      </c>
      <c r="C12" s="52"/>
      <c r="D12" s="428" t="s">
        <v>51</v>
      </c>
      <c r="E12" s="52"/>
      <c r="F12" s="428" t="s">
        <v>52</v>
      </c>
      <c r="G12" s="52"/>
      <c r="H12" s="428" t="s">
        <v>133</v>
      </c>
      <c r="I12" s="51"/>
      <c r="J12" s="52"/>
      <c r="K12" s="418"/>
    </row>
    <row r="13" ht="19.5" customHeight="1">
      <c r="B13" s="429" t="s">
        <v>12</v>
      </c>
      <c r="C13" s="430" t="s">
        <v>55</v>
      </c>
      <c r="D13" s="431" t="s">
        <v>56</v>
      </c>
      <c r="E13" s="432" t="s">
        <v>57</v>
      </c>
      <c r="F13" s="433" t="s">
        <v>58</v>
      </c>
      <c r="G13" s="434" t="s">
        <v>59</v>
      </c>
      <c r="H13" s="435" t="s">
        <v>60</v>
      </c>
      <c r="I13" s="435" t="s">
        <v>134</v>
      </c>
      <c r="J13" s="436" t="s">
        <v>62</v>
      </c>
      <c r="K13" s="418"/>
    </row>
    <row r="14" ht="19.5" customHeight="1">
      <c r="B14" s="426">
        <f>SUM('19th'!M26,'20th'!M26,'21th'!M26,'22th'!M27,'23th'!M27,'24th'!M27,'25th'!M27)+B28</f>
        <v>0</v>
      </c>
      <c r="C14" s="426">
        <f>SUM('19th'!N26,'20th'!N26,'21th'!N26,'22th'!N27,'23th'!N27,'24th'!N27,'25th'!N27)+C28</f>
        <v>0</v>
      </c>
      <c r="D14" s="426">
        <f>SUM('19th'!O26,'20th'!O26,'21th'!O26,'22th'!O27,'23th'!O27,'24th'!O27,'25th'!O27)+D28</f>
        <v>0</v>
      </c>
      <c r="E14" s="426">
        <f>SUM('19th'!P26,'20th'!P26,'21th'!P26,'22th'!P27,'23th'!P27,'24th'!P27,'25th'!P27)+E28</f>
        <v>0</v>
      </c>
      <c r="F14" s="426">
        <f>SUM('19th'!Q26,'20th'!Q26,'21th'!Q26,'22th'!Q27,'23th'!Q27,'24th'!Q27,'25th'!Q27)+F28</f>
        <v>0</v>
      </c>
      <c r="G14" s="426">
        <f>SUM('19th'!R26,'20th'!R26,'21th'!R26,'22th'!R27,'23th'!R27,'24th'!R27,'25th'!R27)+G28</f>
        <v>0</v>
      </c>
      <c r="H14" s="426">
        <f>SUM('19th'!S26,'20th'!S26,'21th'!S26,'22th'!S27,'23th'!S27,'24th'!S27,'25th'!S27)+H28</f>
        <v>0</v>
      </c>
      <c r="I14" s="426">
        <f>SUM('19th'!T26,'20th'!T26,'21th'!T26,'22th'!T27,'23th'!T27,'24th'!T27,'25th'!T27)+I28</f>
        <v>0</v>
      </c>
      <c r="J14" s="426">
        <f>SUM('19th'!U26,'20th'!U26,'21th'!U26,'22th'!U27,'23th'!U27,'24th'!U27,'25th'!U27)+J28</f>
        <v>0</v>
      </c>
      <c r="K14" s="418"/>
    </row>
    <row r="15" ht="19.5" customHeight="1">
      <c r="B15" s="470"/>
      <c r="C15" s="470"/>
      <c r="D15" s="470"/>
      <c r="E15" s="470"/>
      <c r="F15" s="470"/>
      <c r="G15" s="470"/>
      <c r="H15" s="470"/>
      <c r="I15" s="470"/>
      <c r="J15" s="470"/>
      <c r="K15" s="470"/>
    </row>
    <row r="16" ht="19.5" customHeight="1">
      <c r="D16" s="470"/>
      <c r="E16" s="470"/>
      <c r="F16" s="470"/>
      <c r="G16" s="470"/>
      <c r="H16" s="470"/>
      <c r="I16" s="470"/>
      <c r="J16" s="470"/>
      <c r="K16" s="470"/>
    </row>
    <row r="17" ht="19.5" customHeight="1">
      <c r="D17" s="470"/>
      <c r="E17" s="470"/>
      <c r="F17" s="470"/>
      <c r="G17" s="470"/>
      <c r="H17" s="470"/>
      <c r="I17" s="470"/>
      <c r="J17" s="470"/>
      <c r="K17" s="470"/>
    </row>
    <row r="18" ht="19.5" customHeight="1">
      <c r="D18" s="470"/>
      <c r="E18" s="470"/>
      <c r="F18" s="470"/>
      <c r="G18" s="470"/>
      <c r="H18" s="470"/>
      <c r="I18" s="470"/>
      <c r="J18" s="470"/>
      <c r="K18" s="470"/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2:C12"/>
    <mergeCell ref="D12:E12"/>
    <mergeCell ref="F12:G12"/>
    <mergeCell ref="H12:J12"/>
  </mergeCells>
  <printOptions/>
  <pageMargins bottom="0.75" footer="0.0" header="0.0" left="0.7" right="0.7" top="0.75"/>
  <pageSetup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45072.0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185</v>
      </c>
      <c r="U22" s="134" t="s">
        <v>186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472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73"/>
      <c r="P32" s="33"/>
      <c r="Q32" s="33"/>
      <c r="R32" s="33"/>
      <c r="S32" s="33"/>
      <c r="T32" s="3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73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73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74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74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7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7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7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7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45073.0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187</v>
      </c>
      <c r="U22" s="134" t="s">
        <v>188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472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73"/>
      <c r="P32" s="33"/>
      <c r="Q32" s="33"/>
      <c r="R32" s="33"/>
      <c r="S32" s="33"/>
      <c r="T32" s="3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73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73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74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74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7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7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7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7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45074.0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189</v>
      </c>
      <c r="U22" s="134" t="s">
        <v>190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472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73"/>
      <c r="P32" s="33"/>
      <c r="Q32" s="33"/>
      <c r="R32" s="33"/>
      <c r="S32" s="33"/>
      <c r="T32" s="3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73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73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74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74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7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7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7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7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45075.0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191</v>
      </c>
      <c r="U22" s="134" t="s">
        <v>192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472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73"/>
      <c r="P32" s="33"/>
      <c r="Q32" s="33"/>
      <c r="R32" s="33"/>
      <c r="S32" s="33"/>
      <c r="T32" s="3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73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73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74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74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7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7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7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7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45076.0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193</v>
      </c>
      <c r="U22" s="134" t="s">
        <v>194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472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73"/>
      <c r="P32" s="33"/>
      <c r="Q32" s="33"/>
      <c r="R32" s="33"/>
      <c r="S32" s="33"/>
      <c r="T32" s="3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73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73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74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74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7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7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7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7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3"/>
      <c r="F1" s="4"/>
      <c r="G1" s="4"/>
      <c r="H1" s="4"/>
      <c r="I1" s="4"/>
      <c r="J1" s="4"/>
      <c r="K1" s="4"/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1"/>
      <c r="X1" s="4"/>
      <c r="Y1" s="4"/>
      <c r="Z1" s="4"/>
      <c r="AA1" s="4"/>
      <c r="AB1" s="4"/>
      <c r="AC1" s="4"/>
      <c r="AD1" s="4"/>
      <c r="AE1" s="4"/>
      <c r="AF1" s="4"/>
      <c r="AG1" s="4"/>
      <c r="AH1" s="1"/>
      <c r="AI1" s="1"/>
      <c r="AJ1" s="1"/>
      <c r="AK1" s="1"/>
      <c r="AL1" s="5"/>
      <c r="AM1" s="5"/>
      <c r="AN1" s="5"/>
      <c r="AO1" s="5"/>
      <c r="AP1" s="5"/>
      <c r="AQ1" s="5"/>
    </row>
    <row r="2" ht="33.75" customHeight="1">
      <c r="A2" s="6"/>
      <c r="B2" s="7"/>
      <c r="C2" s="8"/>
      <c r="D2" s="9"/>
      <c r="E2" s="10" t="s">
        <v>1</v>
      </c>
      <c r="F2" s="8"/>
      <c r="G2" s="8"/>
      <c r="H2" s="8"/>
      <c r="I2" s="8"/>
      <c r="J2" s="8"/>
      <c r="K2" s="9"/>
      <c r="L2" s="11"/>
      <c r="M2" s="12">
        <v>45077.0</v>
      </c>
      <c r="N2" s="8"/>
      <c r="O2" s="8"/>
      <c r="P2" s="8"/>
      <c r="Q2" s="8"/>
      <c r="R2" s="8"/>
      <c r="S2" s="8"/>
      <c r="T2" s="9"/>
      <c r="U2" s="13"/>
      <c r="V2" s="9"/>
      <c r="W2" s="14"/>
      <c r="X2" s="10" t="s">
        <v>1</v>
      </c>
      <c r="Y2" s="8"/>
      <c r="Z2" s="8"/>
      <c r="AA2" s="8"/>
      <c r="AB2" s="8"/>
      <c r="AC2" s="8"/>
      <c r="AD2" s="9"/>
      <c r="AE2" s="7"/>
      <c r="AF2" s="8"/>
      <c r="AG2" s="9"/>
      <c r="AH2" s="15"/>
      <c r="AI2" s="1"/>
      <c r="AJ2" s="1"/>
      <c r="AK2" s="1"/>
      <c r="AL2" s="5"/>
      <c r="AM2" s="5"/>
      <c r="AN2" s="5"/>
      <c r="AO2" s="5"/>
      <c r="AP2" s="5"/>
      <c r="AQ2" s="5"/>
    </row>
    <row r="3" ht="6.0" customHeight="1">
      <c r="A3" s="1"/>
      <c r="B3" s="16"/>
      <c r="C3" s="16"/>
      <c r="D3" s="16"/>
      <c r="E3" s="16"/>
      <c r="F3" s="16"/>
      <c r="G3" s="16"/>
      <c r="H3" s="16"/>
      <c r="I3" s="16"/>
      <c r="J3" s="16"/>
      <c r="K3" s="16"/>
      <c r="L3" s="5"/>
      <c r="M3" s="16"/>
      <c r="N3" s="16"/>
      <c r="O3" s="16"/>
      <c r="P3" s="16"/>
      <c r="Q3" s="16"/>
      <c r="R3" s="16"/>
      <c r="S3" s="16"/>
      <c r="T3" s="16"/>
      <c r="U3" s="16"/>
      <c r="V3" s="16"/>
      <c r="W3" s="5"/>
      <c r="X3" s="16"/>
      <c r="Y3" s="16"/>
      <c r="Z3" s="16"/>
      <c r="AA3" s="17"/>
      <c r="AB3" s="17"/>
      <c r="AC3" s="17"/>
      <c r="AD3" s="17"/>
      <c r="AE3" s="17"/>
      <c r="AF3" s="17"/>
      <c r="AG3" s="17"/>
      <c r="AH3" s="1"/>
      <c r="AI3" s="1"/>
      <c r="AJ3" s="1"/>
      <c r="AK3" s="1"/>
      <c r="AL3" s="5"/>
      <c r="AM3" s="5"/>
      <c r="AN3" s="5"/>
      <c r="AO3" s="5"/>
      <c r="AP3" s="5"/>
      <c r="AQ3" s="5"/>
    </row>
    <row r="4" ht="5.2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5"/>
      <c r="M4" s="18"/>
      <c r="N4" s="18"/>
      <c r="O4" s="18"/>
      <c r="P4" s="18"/>
      <c r="Q4" s="18"/>
      <c r="R4" s="18"/>
      <c r="S4" s="18"/>
      <c r="T4" s="18"/>
      <c r="U4" s="18"/>
      <c r="V4" s="18"/>
      <c r="W4" s="5"/>
      <c r="X4" s="18"/>
      <c r="Y4" s="18"/>
      <c r="Z4" s="18"/>
      <c r="AA4" s="4"/>
      <c r="AB4" s="4"/>
      <c r="AC4" s="4"/>
      <c r="AD4" s="4"/>
      <c r="AE4" s="4"/>
      <c r="AF4" s="4"/>
      <c r="AG4" s="4"/>
      <c r="AH4" s="1"/>
      <c r="AI4" s="4"/>
      <c r="AJ4" s="4"/>
      <c r="AK4" s="4"/>
      <c r="AL4" s="18"/>
      <c r="AM4" s="18"/>
      <c r="AN4" s="5"/>
      <c r="AO4" s="5"/>
      <c r="AP4" s="5"/>
      <c r="AQ4" s="5"/>
    </row>
    <row r="5" ht="15.0" customHeight="1">
      <c r="A5" s="6"/>
      <c r="B5" s="19" t="s">
        <v>2</v>
      </c>
      <c r="C5" s="20"/>
      <c r="D5" s="20"/>
      <c r="E5" s="20"/>
      <c r="F5" s="20"/>
      <c r="G5" s="20"/>
      <c r="H5" s="20"/>
      <c r="I5" s="20"/>
      <c r="J5" s="20"/>
      <c r="K5" s="21"/>
      <c r="L5" s="14"/>
      <c r="M5" s="22" t="s">
        <v>3</v>
      </c>
      <c r="N5" s="23"/>
      <c r="O5" s="23"/>
      <c r="P5" s="23"/>
      <c r="Q5" s="23"/>
      <c r="R5" s="23"/>
      <c r="S5" s="23"/>
      <c r="T5" s="23"/>
      <c r="U5" s="23"/>
      <c r="V5" s="24"/>
      <c r="W5" s="14"/>
      <c r="X5" s="19" t="s">
        <v>4</v>
      </c>
      <c r="Y5" s="20"/>
      <c r="Z5" s="20"/>
      <c r="AA5" s="20"/>
      <c r="AB5" s="20"/>
      <c r="AC5" s="20"/>
      <c r="AD5" s="20"/>
      <c r="AE5" s="20"/>
      <c r="AF5" s="20"/>
      <c r="AG5" s="21"/>
      <c r="AH5" s="25"/>
      <c r="AI5" s="26" t="s">
        <v>5</v>
      </c>
      <c r="AJ5" s="27"/>
      <c r="AK5" s="27"/>
      <c r="AL5" s="27"/>
      <c r="AM5" s="28"/>
      <c r="AN5" s="29"/>
      <c r="AO5" s="5"/>
      <c r="AP5" s="5"/>
      <c r="AQ5" s="5"/>
    </row>
    <row r="6" ht="15.0" customHeight="1">
      <c r="A6" s="6"/>
      <c r="B6" s="30" t="s">
        <v>6</v>
      </c>
      <c r="C6" s="31"/>
      <c r="D6" s="32"/>
      <c r="E6" s="33"/>
      <c r="F6" s="33"/>
      <c r="G6" s="33"/>
      <c r="H6" s="33"/>
      <c r="I6" s="33"/>
      <c r="J6" s="33"/>
      <c r="K6" s="31"/>
      <c r="L6" s="34"/>
      <c r="M6" s="35" t="s">
        <v>7</v>
      </c>
      <c r="N6" s="36"/>
      <c r="O6" s="37" t="s">
        <v>8</v>
      </c>
      <c r="P6" s="37" t="s">
        <v>9</v>
      </c>
      <c r="Q6" s="37" t="s">
        <v>10</v>
      </c>
      <c r="R6" s="38" t="s">
        <v>11</v>
      </c>
      <c r="S6" s="39" t="s">
        <v>12</v>
      </c>
      <c r="T6" s="40" t="s">
        <v>13</v>
      </c>
      <c r="U6" s="37" t="s">
        <v>14</v>
      </c>
      <c r="V6" s="41" t="s">
        <v>15</v>
      </c>
      <c r="W6" s="29"/>
      <c r="X6" s="42" t="s">
        <v>16</v>
      </c>
      <c r="Y6" s="43" t="s">
        <v>17</v>
      </c>
      <c r="Z6" s="44"/>
      <c r="AA6" s="45"/>
      <c r="AB6" s="43" t="s">
        <v>18</v>
      </c>
      <c r="AC6" s="45"/>
      <c r="AD6" s="43" t="s">
        <v>19</v>
      </c>
      <c r="AE6" s="44"/>
      <c r="AF6" s="44"/>
      <c r="AG6" s="46"/>
      <c r="AH6" s="6"/>
      <c r="AI6" s="47"/>
      <c r="AM6" s="48"/>
      <c r="AN6" s="29"/>
      <c r="AO6" s="5"/>
      <c r="AP6" s="5"/>
      <c r="AQ6" s="5"/>
    </row>
    <row r="7" ht="15.0" customHeight="1">
      <c r="A7" s="6"/>
      <c r="B7" s="94"/>
      <c r="C7" s="31"/>
      <c r="D7" s="95"/>
      <c r="E7" s="33"/>
      <c r="F7" s="33"/>
      <c r="G7" s="33"/>
      <c r="H7" s="33"/>
      <c r="I7" s="33"/>
      <c r="J7" s="33"/>
      <c r="K7" s="65"/>
      <c r="L7" s="34"/>
      <c r="M7" s="53" t="s">
        <v>20</v>
      </c>
      <c r="N7" s="31"/>
      <c r="O7" s="391"/>
      <c r="P7" s="56"/>
      <c r="Q7" s="56"/>
      <c r="R7" s="56"/>
      <c r="S7" s="56"/>
      <c r="T7" s="56"/>
      <c r="U7" s="375"/>
      <c r="V7" s="58"/>
      <c r="W7" s="29"/>
      <c r="X7" s="59">
        <v>1.0</v>
      </c>
      <c r="Y7" s="60"/>
      <c r="Z7" s="51"/>
      <c r="AA7" s="61"/>
      <c r="AB7" s="62"/>
      <c r="AC7" s="61"/>
      <c r="AD7" s="63"/>
      <c r="AE7" s="51"/>
      <c r="AF7" s="51"/>
      <c r="AG7" s="52"/>
      <c r="AH7" s="6"/>
      <c r="AI7" s="47"/>
      <c r="AM7" s="48"/>
      <c r="AN7" s="29"/>
      <c r="AO7" s="5"/>
      <c r="AP7" s="5"/>
      <c r="AQ7" s="5"/>
    </row>
    <row r="8" ht="15.0" customHeight="1">
      <c r="A8" s="6"/>
      <c r="B8" s="94"/>
      <c r="C8" s="31"/>
      <c r="D8" s="95"/>
      <c r="E8" s="33"/>
      <c r="F8" s="33"/>
      <c r="G8" s="33"/>
      <c r="H8" s="33"/>
      <c r="I8" s="33"/>
      <c r="J8" s="33"/>
      <c r="K8" s="65"/>
      <c r="L8" s="34"/>
      <c r="M8" s="53" t="s">
        <v>21</v>
      </c>
      <c r="N8" s="31"/>
      <c r="O8" s="376"/>
      <c r="P8" s="67"/>
      <c r="Q8" s="67"/>
      <c r="R8" s="67"/>
      <c r="S8" s="67"/>
      <c r="T8" s="67"/>
      <c r="U8" s="69"/>
      <c r="V8" s="58"/>
      <c r="W8" s="29"/>
      <c r="X8" s="59">
        <v>2.0</v>
      </c>
      <c r="Y8" s="165"/>
      <c r="Z8" s="33"/>
      <c r="AA8" s="31"/>
      <c r="AB8" s="62"/>
      <c r="AC8" s="61"/>
      <c r="AD8" s="71"/>
      <c r="AE8" s="33"/>
      <c r="AF8" s="33"/>
      <c r="AG8" s="65"/>
      <c r="AH8" s="6"/>
      <c r="AI8" s="47"/>
      <c r="AM8" s="48"/>
      <c r="AN8" s="29"/>
      <c r="AO8" s="5"/>
      <c r="AP8" s="5"/>
      <c r="AQ8" s="5"/>
    </row>
    <row r="9" ht="15.0" customHeight="1">
      <c r="A9" s="6"/>
      <c r="B9" s="94"/>
      <c r="C9" s="31"/>
      <c r="D9" s="377"/>
      <c r="E9" s="51"/>
      <c r="F9" s="51"/>
      <c r="G9" s="51"/>
      <c r="H9" s="51"/>
      <c r="I9" s="51"/>
      <c r="J9" s="51"/>
      <c r="K9" s="52"/>
      <c r="L9" s="34"/>
      <c r="M9" s="53" t="s">
        <v>22</v>
      </c>
      <c r="N9" s="31"/>
      <c r="O9" s="376"/>
      <c r="P9" s="67"/>
      <c r="Q9" s="67"/>
      <c r="R9" s="67"/>
      <c r="S9" s="67"/>
      <c r="T9" s="67"/>
      <c r="U9" s="69"/>
      <c r="V9" s="58"/>
      <c r="W9" s="29"/>
      <c r="X9" s="59">
        <v>3.0</v>
      </c>
      <c r="Y9" s="165"/>
      <c r="Z9" s="33"/>
      <c r="AA9" s="31"/>
      <c r="AB9" s="62"/>
      <c r="AC9" s="61"/>
      <c r="AD9" s="71"/>
      <c r="AE9" s="33"/>
      <c r="AF9" s="33"/>
      <c r="AG9" s="65"/>
      <c r="AH9" s="6"/>
      <c r="AI9" s="47"/>
      <c r="AM9" s="48"/>
      <c r="AN9" s="29"/>
      <c r="AO9" s="5"/>
      <c r="AP9" s="5"/>
      <c r="AQ9" s="5"/>
    </row>
    <row r="10" ht="15.0" customHeight="1">
      <c r="A10" s="6"/>
      <c r="B10" s="94"/>
      <c r="C10" s="31"/>
      <c r="D10" s="95"/>
      <c r="E10" s="33"/>
      <c r="F10" s="33"/>
      <c r="G10" s="33"/>
      <c r="H10" s="33"/>
      <c r="I10" s="33"/>
      <c r="J10" s="33"/>
      <c r="K10" s="65"/>
      <c r="L10" s="34"/>
      <c r="M10" s="53" t="s">
        <v>23</v>
      </c>
      <c r="N10" s="31"/>
      <c r="O10" s="73"/>
      <c r="P10" s="74"/>
      <c r="Q10" s="74"/>
      <c r="R10" s="74"/>
      <c r="S10" s="74"/>
      <c r="T10" s="74"/>
      <c r="U10" s="75"/>
      <c r="V10" s="58"/>
      <c r="W10" s="29"/>
      <c r="X10" s="59">
        <v>4.0</v>
      </c>
      <c r="Y10" s="70"/>
      <c r="Z10" s="33"/>
      <c r="AA10" s="31"/>
      <c r="AB10" s="62"/>
      <c r="AC10" s="61"/>
      <c r="AD10" s="71"/>
      <c r="AE10" s="33"/>
      <c r="AF10" s="33"/>
      <c r="AG10" s="65"/>
      <c r="AH10" s="6"/>
      <c r="AI10" s="47"/>
      <c r="AM10" s="48"/>
      <c r="AN10" s="29"/>
      <c r="AO10" s="5"/>
      <c r="AP10" s="5"/>
      <c r="AQ10" s="5"/>
    </row>
    <row r="11" ht="15.0" customHeight="1">
      <c r="A11" s="6"/>
      <c r="B11" s="94"/>
      <c r="C11" s="31"/>
      <c r="D11" s="95"/>
      <c r="E11" s="33"/>
      <c r="F11" s="33"/>
      <c r="G11" s="33"/>
      <c r="H11" s="33"/>
      <c r="I11" s="33"/>
      <c r="J11" s="33"/>
      <c r="K11" s="65"/>
      <c r="L11" s="34"/>
      <c r="M11" s="76"/>
      <c r="N11" s="77"/>
      <c r="O11" s="79">
        <f t="shared" ref="O11:U11" si="1">SUM(O7:O10)</f>
        <v>0</v>
      </c>
      <c r="P11" s="79">
        <f t="shared" si="1"/>
        <v>0</v>
      </c>
      <c r="Q11" s="79">
        <f t="shared" si="1"/>
        <v>0</v>
      </c>
      <c r="R11" s="79">
        <f t="shared" si="1"/>
        <v>0</v>
      </c>
      <c r="S11" s="79">
        <f t="shared" si="1"/>
        <v>0</v>
      </c>
      <c r="T11" s="79">
        <f t="shared" si="1"/>
        <v>0</v>
      </c>
      <c r="U11" s="79">
        <f t="shared" si="1"/>
        <v>0</v>
      </c>
      <c r="V11" s="80">
        <f>SUM(O11:U11)</f>
        <v>0</v>
      </c>
      <c r="W11" s="29"/>
      <c r="X11" s="59">
        <v>5.0</v>
      </c>
      <c r="Y11" s="70"/>
      <c r="Z11" s="33"/>
      <c r="AA11" s="31"/>
      <c r="AB11" s="62"/>
      <c r="AC11" s="61"/>
      <c r="AD11" s="71"/>
      <c r="AE11" s="33"/>
      <c r="AF11" s="33"/>
      <c r="AG11" s="65"/>
      <c r="AH11" s="6"/>
      <c r="AI11" s="81"/>
      <c r="AJ11" s="82"/>
      <c r="AK11" s="82"/>
      <c r="AL11" s="82"/>
      <c r="AM11" s="83"/>
      <c r="AN11" s="29"/>
      <c r="AO11" s="5"/>
      <c r="AP11" s="5"/>
      <c r="AQ11" s="5"/>
    </row>
    <row r="12">
      <c r="A12" s="1"/>
      <c r="B12" s="94"/>
      <c r="C12" s="31"/>
      <c r="D12" s="95"/>
      <c r="E12" s="33"/>
      <c r="F12" s="33"/>
      <c r="G12" s="33"/>
      <c r="H12" s="33"/>
      <c r="I12" s="33"/>
      <c r="J12" s="33"/>
      <c r="K12" s="65"/>
      <c r="L12" s="5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5"/>
      <c r="X12" s="59">
        <v>6.0</v>
      </c>
      <c r="Y12" s="70"/>
      <c r="Z12" s="33"/>
      <c r="AA12" s="31"/>
      <c r="AB12" s="62"/>
      <c r="AC12" s="61"/>
      <c r="AD12" s="71"/>
      <c r="AE12" s="33"/>
      <c r="AF12" s="33"/>
      <c r="AG12" s="65"/>
      <c r="AH12" s="1"/>
      <c r="AI12" s="16"/>
      <c r="AJ12" s="16"/>
      <c r="AK12" s="16"/>
      <c r="AL12" s="16"/>
      <c r="AM12" s="16"/>
      <c r="AN12" s="5"/>
      <c r="AO12" s="5"/>
      <c r="AP12" s="5"/>
      <c r="AQ12" s="5"/>
    </row>
    <row r="13" ht="15.0" customHeight="1">
      <c r="A13" s="6"/>
      <c r="B13" s="94"/>
      <c r="C13" s="31"/>
      <c r="D13" s="95"/>
      <c r="E13" s="33"/>
      <c r="F13" s="33"/>
      <c r="G13" s="33"/>
      <c r="H13" s="33"/>
      <c r="I13" s="33"/>
      <c r="J13" s="33"/>
      <c r="K13" s="65"/>
      <c r="L13" s="14"/>
      <c r="M13" s="22" t="s">
        <v>24</v>
      </c>
      <c r="N13" s="23"/>
      <c r="O13" s="23"/>
      <c r="P13" s="23"/>
      <c r="Q13" s="23"/>
      <c r="R13" s="23"/>
      <c r="S13" s="23"/>
      <c r="T13" s="23"/>
      <c r="U13" s="23"/>
      <c r="V13" s="24"/>
      <c r="W13" s="14"/>
      <c r="X13" s="59">
        <v>7.0</v>
      </c>
      <c r="Y13" s="70"/>
      <c r="Z13" s="33"/>
      <c r="AA13" s="31"/>
      <c r="AB13" s="62"/>
      <c r="AC13" s="61"/>
      <c r="AD13" s="71"/>
      <c r="AE13" s="33"/>
      <c r="AF13" s="33"/>
      <c r="AG13" s="65"/>
      <c r="AH13" s="15"/>
      <c r="AI13" s="5"/>
      <c r="AJ13" s="5"/>
      <c r="AK13" s="5"/>
      <c r="AL13" s="5"/>
      <c r="AM13" s="5"/>
      <c r="AN13" s="5"/>
      <c r="AO13" s="5"/>
      <c r="AP13" s="5"/>
      <c r="AQ13" s="5"/>
    </row>
    <row r="14" ht="15.0" customHeight="1">
      <c r="A14" s="1"/>
      <c r="B14" s="94"/>
      <c r="C14" s="31"/>
      <c r="D14" s="95"/>
      <c r="E14" s="33"/>
      <c r="F14" s="33"/>
      <c r="G14" s="33"/>
      <c r="H14" s="33"/>
      <c r="I14" s="33"/>
      <c r="J14" s="33"/>
      <c r="K14" s="65"/>
      <c r="L14" s="34"/>
      <c r="M14" s="85" t="s">
        <v>25</v>
      </c>
      <c r="N14" s="86"/>
      <c r="O14" s="87" t="s">
        <v>26</v>
      </c>
      <c r="P14" s="36"/>
      <c r="Q14" s="87" t="s">
        <v>27</v>
      </c>
      <c r="R14" s="36"/>
      <c r="S14" s="87" t="s">
        <v>28</v>
      </c>
      <c r="T14" s="36"/>
      <c r="U14" s="88" t="s">
        <v>29</v>
      </c>
      <c r="V14" s="89"/>
      <c r="W14" s="29"/>
      <c r="X14" s="59">
        <v>8.0</v>
      </c>
      <c r="Y14" s="70"/>
      <c r="Z14" s="33"/>
      <c r="AA14" s="31"/>
      <c r="AB14" s="62"/>
      <c r="AC14" s="61"/>
      <c r="AD14" s="71"/>
      <c r="AE14" s="33"/>
      <c r="AF14" s="33"/>
      <c r="AG14" s="65"/>
      <c r="AH14" s="15"/>
      <c r="AI14" s="5"/>
      <c r="AJ14" s="5"/>
      <c r="AK14" s="5"/>
      <c r="AL14" s="5"/>
      <c r="AM14" s="5"/>
      <c r="AN14" s="5"/>
      <c r="AO14" s="5"/>
      <c r="AP14" s="5"/>
      <c r="AQ14" s="5"/>
    </row>
    <row r="15" ht="15.0" customHeight="1">
      <c r="A15" s="6"/>
      <c r="B15" s="94"/>
      <c r="C15" s="31"/>
      <c r="D15" s="95"/>
      <c r="E15" s="33"/>
      <c r="F15" s="33"/>
      <c r="G15" s="33"/>
      <c r="H15" s="33"/>
      <c r="I15" s="33"/>
      <c r="J15" s="33"/>
      <c r="K15" s="65"/>
      <c r="L15" s="14"/>
      <c r="M15" s="90"/>
      <c r="N15" s="61"/>
      <c r="O15" s="91" t="s">
        <v>30</v>
      </c>
      <c r="P15" s="91" t="s">
        <v>18</v>
      </c>
      <c r="Q15" s="91" t="s">
        <v>30</v>
      </c>
      <c r="R15" s="91" t="s">
        <v>18</v>
      </c>
      <c r="S15" s="91" t="s">
        <v>30</v>
      </c>
      <c r="T15" s="91" t="s">
        <v>18</v>
      </c>
      <c r="U15" s="92" t="s">
        <v>30</v>
      </c>
      <c r="V15" s="93" t="s">
        <v>18</v>
      </c>
      <c r="W15" s="29"/>
      <c r="X15" s="59">
        <v>9.0</v>
      </c>
      <c r="Y15" s="70"/>
      <c r="Z15" s="33"/>
      <c r="AA15" s="31"/>
      <c r="AB15" s="62"/>
      <c r="AC15" s="61"/>
      <c r="AD15" s="71"/>
      <c r="AE15" s="33"/>
      <c r="AF15" s="33"/>
      <c r="AG15" s="65"/>
      <c r="AH15" s="15"/>
      <c r="AI15" s="5"/>
      <c r="AJ15" s="5"/>
      <c r="AK15" s="5"/>
      <c r="AL15" s="5"/>
      <c r="AM15" s="5"/>
      <c r="AN15" s="5"/>
      <c r="AO15" s="5"/>
      <c r="AP15" s="5"/>
      <c r="AQ15" s="5"/>
    </row>
    <row r="16" ht="15.0" customHeight="1">
      <c r="A16" s="1"/>
      <c r="B16" s="94"/>
      <c r="C16" s="31"/>
      <c r="D16" s="95"/>
      <c r="E16" s="33"/>
      <c r="F16" s="33"/>
      <c r="G16" s="33"/>
      <c r="H16" s="33"/>
      <c r="I16" s="33"/>
      <c r="J16" s="33"/>
      <c r="K16" s="65"/>
      <c r="L16" s="34"/>
      <c r="M16" s="96" t="s">
        <v>31</v>
      </c>
      <c r="N16" s="65"/>
      <c r="O16" s="97" t="str">
        <f>IF(ISTEXT(P16),"✔" , "✘")</f>
        <v>✘</v>
      </c>
      <c r="P16" s="98"/>
      <c r="Q16" s="99" t="str">
        <f t="shared" ref="Q16:Q20" si="2">IF(ISTEXT(R16),"✔" , "✘")</f>
        <v>✘</v>
      </c>
      <c r="R16" s="98"/>
      <c r="S16" s="99" t="str">
        <f t="shared" ref="S16:S17" si="3">IF(ISTEXT(T16),"✔" , "✘")</f>
        <v>✘</v>
      </c>
      <c r="T16" s="100"/>
      <c r="U16" s="101" t="str">
        <f>IF(ISTEXT(V16),"✔" , "✘")</f>
        <v>✘</v>
      </c>
      <c r="V16" s="102"/>
      <c r="W16" s="29"/>
      <c r="X16" s="59">
        <v>10.0</v>
      </c>
      <c r="Y16" s="70"/>
      <c r="Z16" s="33"/>
      <c r="AA16" s="31"/>
      <c r="AB16" s="62"/>
      <c r="AC16" s="61"/>
      <c r="AD16" s="71"/>
      <c r="AE16" s="33"/>
      <c r="AF16" s="33"/>
      <c r="AG16" s="65"/>
      <c r="AH16" s="15"/>
      <c r="AI16" s="5"/>
      <c r="AJ16" s="5"/>
      <c r="AK16" s="5"/>
      <c r="AL16" s="5"/>
      <c r="AM16" s="5"/>
      <c r="AN16" s="5"/>
      <c r="AO16" s="5"/>
      <c r="AP16" s="5"/>
      <c r="AQ16" s="5"/>
    </row>
    <row r="17" ht="15.0" customHeight="1">
      <c r="A17" s="1"/>
      <c r="B17" s="94"/>
      <c r="C17" s="31"/>
      <c r="D17" s="95"/>
      <c r="E17" s="33"/>
      <c r="F17" s="33"/>
      <c r="G17" s="33"/>
      <c r="H17" s="33"/>
      <c r="I17" s="33"/>
      <c r="J17" s="33"/>
      <c r="K17" s="65"/>
      <c r="L17" s="34"/>
      <c r="M17" s="96" t="s">
        <v>32</v>
      </c>
      <c r="N17" s="65"/>
      <c r="O17" s="103" t="s">
        <v>33</v>
      </c>
      <c r="P17" s="31"/>
      <c r="Q17" s="104" t="str">
        <f t="shared" si="2"/>
        <v>✘</v>
      </c>
      <c r="R17" s="105"/>
      <c r="S17" s="104" t="str">
        <f t="shared" si="3"/>
        <v>✘</v>
      </c>
      <c r="T17" s="106"/>
      <c r="U17" s="107" t="s">
        <v>34</v>
      </c>
      <c r="V17" s="89"/>
      <c r="W17" s="108"/>
      <c r="X17" s="59">
        <v>11.0</v>
      </c>
      <c r="Y17" s="70"/>
      <c r="Z17" s="33"/>
      <c r="AA17" s="31"/>
      <c r="AB17" s="62"/>
      <c r="AC17" s="61"/>
      <c r="AD17" s="71"/>
      <c r="AE17" s="33"/>
      <c r="AF17" s="33"/>
      <c r="AG17" s="65"/>
      <c r="AH17" s="15"/>
      <c r="AI17" s="5"/>
      <c r="AJ17" s="5"/>
      <c r="AK17" s="5"/>
      <c r="AL17" s="5"/>
      <c r="AM17" s="5"/>
      <c r="AN17" s="5"/>
      <c r="AO17" s="5"/>
      <c r="AP17" s="5"/>
      <c r="AQ17" s="5"/>
    </row>
    <row r="18" ht="15.0" customHeight="1">
      <c r="A18" s="1"/>
      <c r="B18" s="94"/>
      <c r="C18" s="31"/>
      <c r="D18" s="95"/>
      <c r="E18" s="33"/>
      <c r="F18" s="33"/>
      <c r="G18" s="33"/>
      <c r="H18" s="33"/>
      <c r="I18" s="33"/>
      <c r="J18" s="33"/>
      <c r="K18" s="65"/>
      <c r="L18" s="34"/>
      <c r="M18" s="96" t="s">
        <v>35</v>
      </c>
      <c r="N18" s="65"/>
      <c r="O18" s="109" t="s">
        <v>33</v>
      </c>
      <c r="P18" s="110"/>
      <c r="Q18" s="111" t="str">
        <f t="shared" si="2"/>
        <v>✘</v>
      </c>
      <c r="R18" s="112"/>
      <c r="S18" s="113" t="s">
        <v>33</v>
      </c>
      <c r="T18" s="114"/>
      <c r="U18" s="115" t="str">
        <f>IF(ISTEXT(V18),"✔" , "✘")</f>
        <v>✘</v>
      </c>
      <c r="V18" s="116"/>
      <c r="W18" s="29"/>
      <c r="X18" s="59">
        <v>12.0</v>
      </c>
      <c r="Y18" s="70"/>
      <c r="Z18" s="33"/>
      <c r="AA18" s="31"/>
      <c r="AB18" s="62"/>
      <c r="AC18" s="61"/>
      <c r="AD18" s="71"/>
      <c r="AE18" s="33"/>
      <c r="AF18" s="33"/>
      <c r="AG18" s="65"/>
      <c r="AH18" s="15"/>
      <c r="AI18" s="5"/>
      <c r="AJ18" s="5"/>
      <c r="AK18" s="5"/>
      <c r="AL18" s="5"/>
      <c r="AM18" s="5"/>
      <c r="AN18" s="5"/>
      <c r="AO18" s="5"/>
      <c r="AP18" s="5"/>
      <c r="AQ18" s="5"/>
    </row>
    <row r="19" ht="15.0" customHeight="1">
      <c r="A19" s="1"/>
      <c r="B19" s="117"/>
      <c r="C19" s="77"/>
      <c r="D19" s="118"/>
      <c r="E19" s="119"/>
      <c r="F19" s="119"/>
      <c r="G19" s="119"/>
      <c r="H19" s="119"/>
      <c r="I19" s="119"/>
      <c r="J19" s="119"/>
      <c r="K19" s="120"/>
      <c r="L19" s="34"/>
      <c r="M19" s="96" t="s">
        <v>36</v>
      </c>
      <c r="N19" s="65"/>
      <c r="O19" s="405" t="str">
        <f t="shared" ref="O19:O20" si="4">IF(ISTEXT(P19),"✔" , "✘")</f>
        <v>✘</v>
      </c>
      <c r="P19" s="98"/>
      <c r="Q19" s="99" t="str">
        <f t="shared" si="2"/>
        <v>✘</v>
      </c>
      <c r="R19" s="98"/>
      <c r="S19" s="99" t="str">
        <f t="shared" ref="S19:S20" si="5">IF(ISTEXT(T19),"✔" , "✘")</f>
        <v>✘</v>
      </c>
      <c r="T19" s="100"/>
      <c r="U19" s="121"/>
      <c r="V19" s="122"/>
      <c r="W19" s="29"/>
      <c r="X19" s="59">
        <v>13.0</v>
      </c>
      <c r="Y19" s="70"/>
      <c r="Z19" s="33"/>
      <c r="AA19" s="31"/>
      <c r="AB19" s="62"/>
      <c r="AC19" s="61"/>
      <c r="AD19" s="71"/>
      <c r="AE19" s="33"/>
      <c r="AF19" s="33"/>
      <c r="AG19" s="65"/>
      <c r="AH19" s="15"/>
      <c r="AI19" s="5"/>
      <c r="AJ19" s="5"/>
      <c r="AK19" s="5"/>
      <c r="AL19" s="5"/>
      <c r="AM19" s="5"/>
      <c r="AN19" s="5"/>
      <c r="AO19" s="5"/>
      <c r="AP19" s="5"/>
      <c r="AQ19" s="5"/>
    </row>
    <row r="20" ht="15.0" customHeight="1">
      <c r="A20" s="1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34"/>
      <c r="M20" s="123" t="s">
        <v>37</v>
      </c>
      <c r="N20" s="120"/>
      <c r="O20" s="124" t="str">
        <f t="shared" si="4"/>
        <v>✘</v>
      </c>
      <c r="P20" s="125"/>
      <c r="Q20" s="115" t="str">
        <f t="shared" si="2"/>
        <v>✘</v>
      </c>
      <c r="R20" s="125"/>
      <c r="S20" s="115" t="str">
        <f t="shared" si="5"/>
        <v>✘</v>
      </c>
      <c r="T20" s="126"/>
      <c r="U20" s="44"/>
      <c r="V20" s="46"/>
      <c r="W20" s="29"/>
      <c r="X20" s="59">
        <v>14.0</v>
      </c>
      <c r="Y20" s="70"/>
      <c r="Z20" s="33"/>
      <c r="AA20" s="31"/>
      <c r="AB20" s="62"/>
      <c r="AC20" s="61"/>
      <c r="AD20" s="71"/>
      <c r="AE20" s="33"/>
      <c r="AF20" s="33"/>
      <c r="AG20" s="65"/>
      <c r="AH20" s="15"/>
      <c r="AI20" s="5"/>
      <c r="AJ20" s="5"/>
      <c r="AK20" s="5"/>
      <c r="AL20" s="5"/>
      <c r="AM20" s="5"/>
      <c r="AN20" s="5"/>
      <c r="AO20" s="5"/>
      <c r="AP20" s="5"/>
      <c r="AQ20" s="5"/>
    </row>
    <row r="21" ht="15.0" customHeight="1">
      <c r="A21" s="1"/>
      <c r="B21" s="127" t="s">
        <v>38</v>
      </c>
      <c r="C21" s="23"/>
      <c r="D21" s="23"/>
      <c r="E21" s="23"/>
      <c r="F21" s="23"/>
      <c r="G21" s="23"/>
      <c r="H21" s="23"/>
      <c r="I21" s="23"/>
      <c r="J21" s="23"/>
      <c r="K21" s="24"/>
      <c r="L21" s="34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34"/>
      <c r="X21" s="59">
        <v>15.0</v>
      </c>
      <c r="Y21" s="70"/>
      <c r="Z21" s="33"/>
      <c r="AA21" s="31"/>
      <c r="AB21" s="62"/>
      <c r="AC21" s="61"/>
      <c r="AD21" s="71"/>
      <c r="AE21" s="33"/>
      <c r="AF21" s="33"/>
      <c r="AG21" s="65"/>
      <c r="AH21" s="15"/>
      <c r="AI21" s="5"/>
      <c r="AJ21" s="5"/>
      <c r="AK21" s="5"/>
      <c r="AL21" s="5"/>
      <c r="AM21" s="5"/>
      <c r="AN21" s="5"/>
      <c r="AO21" s="5"/>
      <c r="AP21" s="5"/>
      <c r="AQ21" s="5"/>
    </row>
    <row r="22" ht="15.0" customHeight="1">
      <c r="A22" s="6"/>
      <c r="B22" s="129" t="s">
        <v>16</v>
      </c>
      <c r="C22" s="130" t="s">
        <v>39</v>
      </c>
      <c r="D22" s="131"/>
      <c r="E22" s="110"/>
      <c r="F22" s="132" t="s">
        <v>40</v>
      </c>
      <c r="G22" s="131"/>
      <c r="H22" s="131"/>
      <c r="I22" s="131"/>
      <c r="J22" s="131"/>
      <c r="K22" s="114"/>
      <c r="L22" s="14"/>
      <c r="M22" s="133" t="s">
        <v>41</v>
      </c>
      <c r="N22" s="134" t="s">
        <v>42</v>
      </c>
      <c r="O22" s="134" t="s">
        <v>43</v>
      </c>
      <c r="P22" s="134" t="s">
        <v>44</v>
      </c>
      <c r="Q22" s="134" t="s">
        <v>45</v>
      </c>
      <c r="R22" s="134" t="s">
        <v>4</v>
      </c>
      <c r="S22" s="134" t="s">
        <v>46</v>
      </c>
      <c r="T22" s="134" t="s">
        <v>195</v>
      </c>
      <c r="U22" s="134" t="s">
        <v>196</v>
      </c>
      <c r="V22" s="135" t="s">
        <v>49</v>
      </c>
      <c r="W22" s="29"/>
      <c r="X22" s="59">
        <v>16.0</v>
      </c>
      <c r="Y22" s="70"/>
      <c r="Z22" s="33"/>
      <c r="AA22" s="31"/>
      <c r="AB22" s="62"/>
      <c r="AC22" s="61"/>
      <c r="AD22" s="71"/>
      <c r="AE22" s="33"/>
      <c r="AF22" s="33"/>
      <c r="AG22" s="65"/>
      <c r="AH22" s="15"/>
      <c r="AI22" s="5"/>
      <c r="AJ22" s="5"/>
      <c r="AK22" s="5"/>
      <c r="AL22" s="5"/>
      <c r="AM22" s="5"/>
      <c r="AN22" s="5"/>
      <c r="AO22" s="5"/>
      <c r="AP22" s="5"/>
      <c r="AQ22" s="5"/>
    </row>
    <row r="23" ht="15.0" customHeight="1">
      <c r="A23" s="6"/>
      <c r="B23" s="136">
        <v>1.0</v>
      </c>
      <c r="C23" s="137" t="str">
        <f>IFERROR(__xludf.DUMMYFUNCTION("IMPORTRANGE(""https://docs.google.com/spreadsheets/d/19OrDsju-g-QuKxa5og6CSN5i_A7h1stai7A2t5aBjZw/edit#gid=0"",""Tasks!B3"")"),"#REF!")</f>
        <v>#REF!</v>
      </c>
      <c r="D23" s="138"/>
      <c r="E23" s="36"/>
      <c r="F23" s="139" t="str">
        <f>IFERROR(__xludf.DUMMYFUNCTION("IMPORTRANGE(""https://docs.google.com/spreadsheets/d/19OrDsju-g-QuKxa5og6CSN5i_A7h1stai7A2t5aBjZw/edit#gid=0"",""Tasks!E3"")"),"#REF!")</f>
        <v>#REF!</v>
      </c>
      <c r="G23" s="138"/>
      <c r="H23" s="138"/>
      <c r="I23" s="138"/>
      <c r="J23" s="138"/>
      <c r="K23" s="89"/>
      <c r="L23" s="14"/>
      <c r="M23" s="140">
        <f>SUM(E144)</f>
        <v>0</v>
      </c>
      <c r="N23" s="141">
        <f t="shared" ref="N23:P23" si="6">SUM(G143)</f>
        <v>0</v>
      </c>
      <c r="O23" s="141">
        <f t="shared" si="6"/>
        <v>0</v>
      </c>
      <c r="P23" s="141">
        <f t="shared" si="6"/>
        <v>0</v>
      </c>
      <c r="Q23" s="141">
        <f>SUM(X143)</f>
        <v>0</v>
      </c>
      <c r="R23" s="141">
        <f>COUNTA(Y7:Y31)</f>
        <v>0</v>
      </c>
      <c r="S23" s="142">
        <f>COUNTIFS($M$31:$M$51,"P",$U$31:$U$51,$M$2)</f>
        <v>0</v>
      </c>
      <c r="T23" s="142">
        <f>COUNTIFS($M$31:$M$51,"E(Con)",$U$31:$U$51,$M$2)</f>
        <v>0</v>
      </c>
      <c r="U23" s="142">
        <f>COUNTIFS($M$31:$M$51,"E(FTE)",$U$31:$U$51,$M$2)</f>
        <v>0</v>
      </c>
      <c r="V23" s="143"/>
      <c r="W23" s="29"/>
      <c r="X23" s="59">
        <v>17.0</v>
      </c>
      <c r="Y23" s="70"/>
      <c r="Z23" s="33"/>
      <c r="AA23" s="31"/>
      <c r="AB23" s="62"/>
      <c r="AC23" s="61"/>
      <c r="AD23" s="71"/>
      <c r="AE23" s="33"/>
      <c r="AF23" s="33"/>
      <c r="AG23" s="65"/>
      <c r="AH23" s="15"/>
      <c r="AI23" s="5"/>
      <c r="AJ23" s="5"/>
      <c r="AK23" s="5"/>
      <c r="AL23" s="5"/>
      <c r="AM23" s="5"/>
      <c r="AN23" s="5"/>
      <c r="AO23" s="5"/>
      <c r="AP23" s="5"/>
      <c r="AQ23" s="5"/>
    </row>
    <row r="24" ht="15.0" customHeight="1">
      <c r="A24" s="6"/>
      <c r="B24" s="136">
        <v>2.0</v>
      </c>
      <c r="C24" s="144" t="str">
        <f>IFERROR(__xludf.DUMMYFUNCTION("IMPORTRANGE(""https://docs.google.com/spreadsheets/d/19OrDsju-g-QuKxa5og6CSN5i_A7h1stai7A2t5aBjZw/edit#gid=0"",""Tasks!B4"")"),"#REF!")</f>
        <v>#REF!</v>
      </c>
      <c r="D24" s="33"/>
      <c r="E24" s="31"/>
      <c r="F24" s="145" t="str">
        <f>IFERROR(__xludf.DUMMYFUNCTION("IMPORTRANGE(""https://docs.google.com/spreadsheets/d/19OrDsju-g-QuKxa5og6CSN5i_A7h1stai7A2t5aBjZw/edit#gid=0"",""Tasks!E4"")"),"#REF!")</f>
        <v>#REF!</v>
      </c>
      <c r="G24" s="33"/>
      <c r="H24" s="33"/>
      <c r="I24" s="33"/>
      <c r="J24" s="33"/>
      <c r="K24" s="65"/>
      <c r="L24" s="14"/>
      <c r="M24" s="146" t="s">
        <v>50</v>
      </c>
      <c r="N24" s="147"/>
      <c r="O24" s="148" t="s">
        <v>51</v>
      </c>
      <c r="P24" s="147"/>
      <c r="Q24" s="149" t="s">
        <v>52</v>
      </c>
      <c r="R24" s="147"/>
      <c r="S24" s="150" t="s">
        <v>53</v>
      </c>
      <c r="T24" s="151"/>
      <c r="U24" s="152"/>
      <c r="V24" s="153" t="s">
        <v>54</v>
      </c>
      <c r="W24" s="29"/>
      <c r="X24" s="59">
        <v>18.0</v>
      </c>
      <c r="Y24" s="70"/>
      <c r="Z24" s="33"/>
      <c r="AA24" s="31"/>
      <c r="AB24" s="62"/>
      <c r="AC24" s="61"/>
      <c r="AD24" s="71"/>
      <c r="AE24" s="33"/>
      <c r="AF24" s="33"/>
      <c r="AG24" s="65"/>
      <c r="AH24" s="15"/>
      <c r="AI24" s="5"/>
      <c r="AJ24" s="5"/>
      <c r="AK24" s="5"/>
      <c r="AL24" s="5"/>
      <c r="AM24" s="5"/>
      <c r="AN24" s="5"/>
      <c r="AO24" s="5"/>
      <c r="AP24" s="5"/>
      <c r="AQ24" s="5"/>
    </row>
    <row r="25" ht="15.0" customHeight="1">
      <c r="A25" s="1"/>
      <c r="B25" s="136">
        <v>3.0</v>
      </c>
      <c r="C25" s="154" t="str">
        <f>IFERROR(__xludf.DUMMYFUNCTION("IMPORTRANGE(""https://docs.google.com/spreadsheets/d/19OrDsju-g-QuKxa5og6CSN5i_A7h1stai7A2t5aBjZw/edit#gid=0"",""Tasks!B5"")"),"#REF!")</f>
        <v>#REF!</v>
      </c>
      <c r="D25" s="33"/>
      <c r="E25" s="31"/>
      <c r="F25" s="145" t="str">
        <f>IFERROR(__xludf.DUMMYFUNCTION("IMPORTRANGE(""https://docs.google.com/spreadsheets/d/19OrDsju-g-QuKxa5og6CSN5i_A7h1stai7A2t5aBjZw/edit#gid=0"",""Tasks!E5"")"),"#REF!")</f>
        <v>#REF!</v>
      </c>
      <c r="G25" s="33"/>
      <c r="H25" s="33"/>
      <c r="I25" s="33"/>
      <c r="J25" s="33"/>
      <c r="K25" s="65"/>
      <c r="L25" s="14"/>
      <c r="M25" s="155" t="s">
        <v>12</v>
      </c>
      <c r="N25" s="156" t="s">
        <v>55</v>
      </c>
      <c r="O25" s="157" t="s">
        <v>56</v>
      </c>
      <c r="P25" s="158" t="s">
        <v>57</v>
      </c>
      <c r="Q25" s="159" t="s">
        <v>58</v>
      </c>
      <c r="R25" s="160" t="s">
        <v>59</v>
      </c>
      <c r="S25" s="161" t="s">
        <v>60</v>
      </c>
      <c r="T25" s="162" t="s">
        <v>61</v>
      </c>
      <c r="U25" s="163" t="s">
        <v>62</v>
      </c>
      <c r="V25" s="164"/>
      <c r="W25" s="14"/>
      <c r="X25" s="59">
        <v>19.0</v>
      </c>
      <c r="Y25" s="70"/>
      <c r="Z25" s="33"/>
      <c r="AA25" s="31"/>
      <c r="AB25" s="62"/>
      <c r="AC25" s="61"/>
      <c r="AD25" s="71"/>
      <c r="AE25" s="33"/>
      <c r="AF25" s="33"/>
      <c r="AG25" s="65"/>
      <c r="AH25" s="15"/>
      <c r="AI25" s="5"/>
      <c r="AJ25" s="5"/>
      <c r="AK25" s="5"/>
      <c r="AL25" s="5"/>
      <c r="AM25" s="5"/>
      <c r="AN25" s="5"/>
      <c r="AO25" s="5"/>
      <c r="AP25" s="5"/>
      <c r="AQ25" s="5"/>
    </row>
    <row r="26" ht="15.0" customHeight="1">
      <c r="A26" s="1"/>
      <c r="B26" s="136">
        <v>4.0</v>
      </c>
      <c r="C26" s="154" t="str">
        <f>IFERROR(__xludf.DUMMYFUNCTION("IMPORTRANGE(""https://docs.google.com/spreadsheets/d/19OrDsju-g-QuKxa5og6CSN5i_A7h1stai7A2t5aBjZw/edit#gid=0"",""Tasks!B6"")"),"#REF!")</f>
        <v>#REF!</v>
      </c>
      <c r="D26" s="33"/>
      <c r="E26" s="31"/>
      <c r="F26" s="145" t="str">
        <f>IFERROR(__xludf.DUMMYFUNCTION("IMPORTRANGE(""https://docs.google.com/spreadsheets/d/19OrDsju-g-QuKxa5og6CSN5i_A7h1stai7A2t5aBjZw/edit#gid=0"",""Tasks!E6"")"),"#REF!")</f>
        <v>#REF!</v>
      </c>
      <c r="G26" s="33"/>
      <c r="H26" s="33"/>
      <c r="I26" s="33"/>
      <c r="J26" s="33"/>
      <c r="K26" s="65"/>
      <c r="L26" s="14"/>
      <c r="M26" s="166"/>
      <c r="N26" s="167"/>
      <c r="O26" s="168"/>
      <c r="P26" s="167"/>
      <c r="Q26" s="169"/>
      <c r="R26" s="170"/>
      <c r="S26" s="171"/>
      <c r="T26" s="172"/>
      <c r="U26" s="125"/>
      <c r="V26" s="173"/>
      <c r="W26" s="29"/>
      <c r="X26" s="59">
        <v>20.0</v>
      </c>
      <c r="Y26" s="70"/>
      <c r="Z26" s="33"/>
      <c r="AA26" s="31"/>
      <c r="AB26" s="62"/>
      <c r="AC26" s="61"/>
      <c r="AD26" s="71"/>
      <c r="AE26" s="33"/>
      <c r="AF26" s="33"/>
      <c r="AG26" s="65"/>
      <c r="AH26" s="15"/>
      <c r="AI26" s="5"/>
      <c r="AJ26" s="5"/>
      <c r="AK26" s="5"/>
      <c r="AL26" s="5"/>
      <c r="AM26" s="5"/>
      <c r="AN26" s="5"/>
      <c r="AO26" s="5"/>
      <c r="AP26" s="5"/>
      <c r="AQ26" s="5"/>
    </row>
    <row r="27" ht="15.0" customHeight="1">
      <c r="A27" s="1"/>
      <c r="B27" s="136">
        <v>5.0</v>
      </c>
      <c r="C27" s="154" t="str">
        <f>IFERROR(__xludf.DUMMYFUNCTION("IMPORTRANGE(""https://docs.google.com/spreadsheets/d/19OrDsju-g-QuKxa5og6CSN5i_A7h1stai7A2t5aBjZw/edit#gid=0"",""Tasks!B7"")"),"#REF!")</f>
        <v>#REF!</v>
      </c>
      <c r="D27" s="33"/>
      <c r="E27" s="31"/>
      <c r="F27" s="145" t="str">
        <f>IFERROR(__xludf.DUMMYFUNCTION("IMPORTRANGE(""https://docs.google.com/spreadsheets/d/19OrDsju-g-QuKxa5og6CSN5i_A7h1stai7A2t5aBjZw/edit#gid=0"",""Tasks!E7"")"),"#REF!")</f>
        <v>#REF!</v>
      </c>
      <c r="G27" s="33"/>
      <c r="H27" s="33"/>
      <c r="I27" s="33"/>
      <c r="J27" s="33"/>
      <c r="K27" s="65"/>
      <c r="L27" s="29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5"/>
      <c r="X27" s="59">
        <v>21.0</v>
      </c>
      <c r="Y27" s="70"/>
      <c r="Z27" s="33"/>
      <c r="AA27" s="31"/>
      <c r="AB27" s="62"/>
      <c r="AC27" s="61"/>
      <c r="AD27" s="71"/>
      <c r="AE27" s="33"/>
      <c r="AF27" s="33"/>
      <c r="AG27" s="65"/>
      <c r="AH27" s="15"/>
      <c r="AI27" s="5"/>
      <c r="AJ27" s="5"/>
      <c r="AK27" s="5"/>
      <c r="AL27" s="5"/>
      <c r="AM27" s="5"/>
      <c r="AN27" s="5"/>
      <c r="AO27" s="5"/>
      <c r="AP27" s="5"/>
      <c r="AQ27" s="5"/>
    </row>
    <row r="28" ht="15.0" customHeight="1">
      <c r="A28" s="1"/>
      <c r="B28" s="174">
        <v>6.0</v>
      </c>
      <c r="C28" s="175" t="str">
        <f>IFERROR(__xludf.DUMMYFUNCTION("IMPORTRANGE(""https://docs.google.com/spreadsheets/d/19OrDsju-g-QuKxa5og6CSN5i_A7h1stai7A2t5aBjZw/edit#gid=0"",""Tasks!B8"")"),"#REF!")</f>
        <v>#REF!</v>
      </c>
      <c r="D28" s="119"/>
      <c r="E28" s="77"/>
      <c r="F28" s="176" t="str">
        <f>IFERROR(__xludf.DUMMYFUNCTION("IMPORTRANGE(""https://docs.google.com/spreadsheets/d/19OrDsju-g-QuKxa5og6CSN5i_A7h1stai7A2t5aBjZw/edit#gid=0"",""Tasks!E8"")"),"#REF!")</f>
        <v>#REF!</v>
      </c>
      <c r="G28" s="119"/>
      <c r="H28" s="119"/>
      <c r="I28" s="119"/>
      <c r="J28" s="119"/>
      <c r="K28" s="120"/>
      <c r="L28" s="14"/>
      <c r="M28" s="19" t="s">
        <v>63</v>
      </c>
      <c r="N28" s="20"/>
      <c r="O28" s="20"/>
      <c r="P28" s="20"/>
      <c r="Q28" s="20"/>
      <c r="R28" s="20"/>
      <c r="S28" s="20"/>
      <c r="T28" s="20"/>
      <c r="U28" s="20"/>
      <c r="V28" s="21"/>
      <c r="W28" s="29"/>
      <c r="X28" s="59">
        <v>22.0</v>
      </c>
      <c r="Y28" s="70"/>
      <c r="Z28" s="33"/>
      <c r="AA28" s="31"/>
      <c r="AB28" s="62"/>
      <c r="AC28" s="61"/>
      <c r="AD28" s="71"/>
      <c r="AE28" s="33"/>
      <c r="AF28" s="33"/>
      <c r="AG28" s="65"/>
      <c r="AH28" s="15"/>
      <c r="AI28" s="5"/>
      <c r="AJ28" s="5"/>
      <c r="AK28" s="5"/>
      <c r="AL28" s="5"/>
      <c r="AM28" s="5"/>
      <c r="AN28" s="5"/>
      <c r="AO28" s="5"/>
      <c r="AP28" s="5"/>
      <c r="AQ28" s="5"/>
    </row>
    <row r="29" ht="15.0" customHeight="1">
      <c r="A29" s="6"/>
      <c r="B29" s="177" t="s">
        <v>64</v>
      </c>
      <c r="C29" s="151"/>
      <c r="D29" s="151"/>
      <c r="E29" s="151"/>
      <c r="F29" s="151"/>
      <c r="G29" s="151"/>
      <c r="H29" s="151"/>
      <c r="I29" s="151"/>
      <c r="J29" s="151"/>
      <c r="K29" s="152"/>
      <c r="L29" s="29"/>
      <c r="M29" s="136" t="s">
        <v>65</v>
      </c>
      <c r="N29" s="61"/>
      <c r="O29" s="178" t="s">
        <v>66</v>
      </c>
      <c r="P29" s="179">
        <f>SUM(P151)</f>
        <v>6</v>
      </c>
      <c r="Q29" s="178" t="s">
        <v>67</v>
      </c>
      <c r="R29" s="180">
        <f>SUM(Q151)</f>
        <v>5</v>
      </c>
      <c r="S29" s="178" t="s">
        <v>68</v>
      </c>
      <c r="T29" s="180">
        <f>SUM(R151)</f>
        <v>10</v>
      </c>
      <c r="U29" s="181" t="s">
        <v>69</v>
      </c>
      <c r="V29" s="182" t="s">
        <v>70</v>
      </c>
      <c r="W29" s="5"/>
      <c r="X29" s="59">
        <v>23.0</v>
      </c>
      <c r="Y29" s="70"/>
      <c r="Z29" s="33"/>
      <c r="AA29" s="31"/>
      <c r="AB29" s="62"/>
      <c r="AC29" s="61"/>
      <c r="AD29" s="71"/>
      <c r="AE29" s="33"/>
      <c r="AF29" s="33"/>
      <c r="AG29" s="65"/>
      <c r="AH29" s="15"/>
      <c r="AI29" s="5"/>
      <c r="AJ29" s="5"/>
      <c r="AK29" s="5"/>
      <c r="AL29" s="5"/>
      <c r="AM29" s="5"/>
      <c r="AN29" s="5"/>
      <c r="AO29" s="5"/>
      <c r="AP29" s="5"/>
      <c r="AQ29" s="5"/>
    </row>
    <row r="30" ht="15.0" customHeight="1">
      <c r="A30" s="1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29"/>
      <c r="M30" s="183" t="s">
        <v>71</v>
      </c>
      <c r="N30" s="184" t="s">
        <v>16</v>
      </c>
      <c r="O30" s="185" t="s">
        <v>18</v>
      </c>
      <c r="P30" s="119"/>
      <c r="Q30" s="119"/>
      <c r="R30" s="119"/>
      <c r="S30" s="119"/>
      <c r="T30" s="77"/>
      <c r="U30" s="186"/>
      <c r="V30" s="187"/>
      <c r="W30" s="5"/>
      <c r="X30" s="59">
        <v>24.0</v>
      </c>
      <c r="Y30" s="70"/>
      <c r="Z30" s="33"/>
      <c r="AA30" s="31"/>
      <c r="AB30" s="62"/>
      <c r="AC30" s="61"/>
      <c r="AD30" s="71"/>
      <c r="AE30" s="33"/>
      <c r="AF30" s="33"/>
      <c r="AG30" s="65"/>
      <c r="AH30" s="15"/>
      <c r="AI30" s="188"/>
      <c r="AJ30" s="3"/>
      <c r="AK30" s="3"/>
      <c r="AL30" s="3"/>
      <c r="AM30" s="3"/>
      <c r="AN30" s="5"/>
      <c r="AO30" s="5"/>
      <c r="AP30" s="5"/>
      <c r="AQ30" s="5"/>
    </row>
    <row r="31" ht="15.0" customHeight="1">
      <c r="A31" s="6"/>
      <c r="B31" s="19" t="s">
        <v>72</v>
      </c>
      <c r="C31" s="20"/>
      <c r="D31" s="20"/>
      <c r="E31" s="20"/>
      <c r="F31" s="20"/>
      <c r="G31" s="20"/>
      <c r="H31" s="20"/>
      <c r="I31" s="20"/>
      <c r="J31" s="20"/>
      <c r="K31" s="21"/>
      <c r="L31" s="14"/>
      <c r="M31" s="453"/>
      <c r="N31" s="454"/>
      <c r="O31" s="472"/>
      <c r="P31" s="138"/>
      <c r="Q31" s="138"/>
      <c r="R31" s="138"/>
      <c r="S31" s="138"/>
      <c r="T31" s="36"/>
      <c r="U31" s="454"/>
      <c r="V31" s="455"/>
      <c r="W31" s="29"/>
      <c r="X31" s="194">
        <v>25.0</v>
      </c>
      <c r="Y31" s="195"/>
      <c r="Z31" s="44"/>
      <c r="AA31" s="45"/>
      <c r="AB31" s="196"/>
      <c r="AC31" s="45"/>
      <c r="AD31" s="197"/>
      <c r="AE31" s="44"/>
      <c r="AF31" s="44"/>
      <c r="AG31" s="46"/>
      <c r="AH31" s="15"/>
      <c r="AI31" s="198"/>
      <c r="AN31" s="5"/>
      <c r="AO31" s="5"/>
      <c r="AP31" s="5"/>
      <c r="AQ31" s="5"/>
    </row>
    <row r="32" ht="15.0" customHeight="1">
      <c r="A32" s="6"/>
      <c r="B32" s="174" t="s">
        <v>73</v>
      </c>
      <c r="C32" s="44"/>
      <c r="D32" s="44"/>
      <c r="E32" s="45"/>
      <c r="F32" s="199" t="s">
        <v>74</v>
      </c>
      <c r="G32" s="44"/>
      <c r="H32" s="44"/>
      <c r="I32" s="45"/>
      <c r="J32" s="199" t="s">
        <v>6</v>
      </c>
      <c r="K32" s="46"/>
      <c r="L32" s="14"/>
      <c r="M32" s="215"/>
      <c r="N32" s="234"/>
      <c r="O32" s="473"/>
      <c r="P32" s="33"/>
      <c r="Q32" s="33"/>
      <c r="R32" s="33"/>
      <c r="S32" s="33"/>
      <c r="T32" s="31"/>
      <c r="U32" s="456"/>
      <c r="V32" s="236"/>
      <c r="W32" s="29"/>
      <c r="X32" s="84"/>
      <c r="Y32" s="18"/>
      <c r="Z32" s="18"/>
      <c r="AA32" s="18"/>
      <c r="AB32" s="84"/>
      <c r="AC32" s="84"/>
      <c r="AD32" s="18"/>
      <c r="AE32" s="18"/>
      <c r="AF32" s="18"/>
      <c r="AG32" s="18"/>
      <c r="AH32" s="15"/>
      <c r="AI32" s="198"/>
      <c r="AN32" s="5"/>
      <c r="AO32" s="5"/>
      <c r="AP32" s="5"/>
      <c r="AQ32" s="5"/>
    </row>
    <row r="33" ht="15.0" customHeight="1">
      <c r="A33" s="6"/>
      <c r="B33" s="205"/>
      <c r="C33" s="138"/>
      <c r="D33" s="138"/>
      <c r="E33" s="36"/>
      <c r="F33" s="206"/>
      <c r="G33" s="138"/>
      <c r="H33" s="138"/>
      <c r="I33" s="36"/>
      <c r="J33" s="206"/>
      <c r="K33" s="89"/>
      <c r="L33" s="14"/>
      <c r="M33" s="215"/>
      <c r="N33" s="234"/>
      <c r="O33" s="473"/>
      <c r="P33" s="33"/>
      <c r="Q33" s="33"/>
      <c r="R33" s="33"/>
      <c r="S33" s="33"/>
      <c r="T33" s="31"/>
      <c r="U33" s="234"/>
      <c r="V33" s="236"/>
      <c r="W33" s="14"/>
      <c r="X33" s="19" t="s">
        <v>75</v>
      </c>
      <c r="Y33" s="20"/>
      <c r="Z33" s="20"/>
      <c r="AA33" s="20"/>
      <c r="AB33" s="20"/>
      <c r="AC33" s="20"/>
      <c r="AD33" s="20"/>
      <c r="AE33" s="20"/>
      <c r="AF33" s="20"/>
      <c r="AG33" s="21"/>
      <c r="AH33" s="15"/>
      <c r="AI33" s="198"/>
      <c r="AN33" s="1"/>
      <c r="AO33" s="1"/>
      <c r="AP33" s="1"/>
      <c r="AQ33" s="5"/>
    </row>
    <row r="34" ht="15.0" customHeight="1">
      <c r="A34" s="6"/>
      <c r="B34" s="94"/>
      <c r="C34" s="33"/>
      <c r="D34" s="33"/>
      <c r="E34" s="31"/>
      <c r="F34" s="95"/>
      <c r="G34" s="33"/>
      <c r="H34" s="33"/>
      <c r="I34" s="31"/>
      <c r="J34" s="95"/>
      <c r="K34" s="65"/>
      <c r="L34" s="14"/>
      <c r="M34" s="215"/>
      <c r="N34" s="234"/>
      <c r="O34" s="473"/>
      <c r="P34" s="33"/>
      <c r="Q34" s="33"/>
      <c r="R34" s="33"/>
      <c r="S34" s="33"/>
      <c r="T34" s="31"/>
      <c r="U34" s="234"/>
      <c r="V34" s="236"/>
      <c r="W34" s="29"/>
      <c r="X34" s="379" t="s">
        <v>18</v>
      </c>
      <c r="Y34" s="380"/>
      <c r="Z34" s="381" t="s">
        <v>76</v>
      </c>
      <c r="AA34" s="382"/>
      <c r="AB34" s="383" t="s">
        <v>77</v>
      </c>
      <c r="AC34" s="383" t="s">
        <v>17</v>
      </c>
      <c r="AD34" s="384" t="s">
        <v>78</v>
      </c>
      <c r="AE34" s="385" t="s">
        <v>79</v>
      </c>
      <c r="AF34" s="380"/>
      <c r="AG34" s="214" t="s">
        <v>80</v>
      </c>
      <c r="AH34" s="15"/>
      <c r="AI34" s="198"/>
      <c r="AN34" s="1"/>
      <c r="AO34" s="1"/>
      <c r="AP34" s="1"/>
      <c r="AQ34" s="5"/>
    </row>
    <row r="35" ht="15.0" customHeight="1">
      <c r="A35" s="6"/>
      <c r="B35" s="94"/>
      <c r="C35" s="33"/>
      <c r="D35" s="33"/>
      <c r="E35" s="31"/>
      <c r="F35" s="95"/>
      <c r="G35" s="33"/>
      <c r="H35" s="33"/>
      <c r="I35" s="31"/>
      <c r="J35" s="95"/>
      <c r="K35" s="65"/>
      <c r="L35" s="14"/>
      <c r="M35" s="215"/>
      <c r="N35" s="234"/>
      <c r="O35" s="474"/>
      <c r="P35" s="33"/>
      <c r="Q35" s="33"/>
      <c r="R35" s="33"/>
      <c r="S35" s="33"/>
      <c r="T35" s="31"/>
      <c r="U35" s="235"/>
      <c r="V35" s="236"/>
      <c r="W35" s="29"/>
      <c r="X35" s="386"/>
      <c r="Y35" s="36"/>
      <c r="Z35" s="98"/>
      <c r="AA35" s="36"/>
      <c r="AB35" s="387"/>
      <c r="AC35" s="388"/>
      <c r="AD35" s="388"/>
      <c r="AE35" s="98"/>
      <c r="AF35" s="36"/>
      <c r="AG35" s="389"/>
      <c r="AH35" s="15"/>
      <c r="AI35" s="198"/>
      <c r="AN35" s="1"/>
      <c r="AO35" s="1"/>
      <c r="AP35" s="1"/>
      <c r="AQ35" s="5"/>
    </row>
    <row r="36" ht="15.0" customHeight="1">
      <c r="A36" s="6"/>
      <c r="B36" s="94"/>
      <c r="C36" s="33"/>
      <c r="D36" s="33"/>
      <c r="E36" s="31"/>
      <c r="F36" s="95"/>
      <c r="G36" s="33"/>
      <c r="H36" s="33"/>
      <c r="I36" s="31"/>
      <c r="J36" s="95"/>
      <c r="K36" s="65"/>
      <c r="L36" s="14"/>
      <c r="M36" s="215"/>
      <c r="N36" s="234"/>
      <c r="O36" s="474"/>
      <c r="P36" s="33"/>
      <c r="Q36" s="33"/>
      <c r="R36" s="33"/>
      <c r="S36" s="33"/>
      <c r="T36" s="31"/>
      <c r="U36" s="457"/>
      <c r="V36" s="236"/>
      <c r="W36" s="29"/>
      <c r="X36" s="237"/>
      <c r="Y36" s="31"/>
      <c r="Z36" s="105"/>
      <c r="AA36" s="31"/>
      <c r="AB36" s="242"/>
      <c r="AC36" s="243"/>
      <c r="AD36" s="243"/>
      <c r="AE36" s="105"/>
      <c r="AF36" s="31"/>
      <c r="AG36" s="241"/>
      <c r="AH36" s="15"/>
      <c r="AI36" s="198"/>
      <c r="AN36" s="1"/>
      <c r="AO36" s="1"/>
      <c r="AP36" s="1"/>
      <c r="AQ36" s="5"/>
    </row>
    <row r="37" ht="15.0" customHeight="1">
      <c r="A37" s="6"/>
      <c r="B37" s="94"/>
      <c r="C37" s="33"/>
      <c r="D37" s="33"/>
      <c r="E37" s="31"/>
      <c r="F37" s="95"/>
      <c r="G37" s="33"/>
      <c r="H37" s="33"/>
      <c r="I37" s="31"/>
      <c r="J37" s="95"/>
      <c r="K37" s="65"/>
      <c r="L37" s="14"/>
      <c r="M37" s="215"/>
      <c r="N37" s="234"/>
      <c r="O37" s="473"/>
      <c r="P37" s="33"/>
      <c r="Q37" s="33"/>
      <c r="R37" s="33"/>
      <c r="S37" s="33"/>
      <c r="T37" s="31"/>
      <c r="U37" s="235"/>
      <c r="V37" s="236"/>
      <c r="W37" s="29"/>
      <c r="X37" s="237"/>
      <c r="Y37" s="31"/>
      <c r="Z37" s="105"/>
      <c r="AA37" s="31"/>
      <c r="AB37" s="242"/>
      <c r="AC37" s="243"/>
      <c r="AD37" s="243"/>
      <c r="AE37" s="105"/>
      <c r="AF37" s="31"/>
      <c r="AG37" s="241"/>
      <c r="AH37" s="15"/>
      <c r="AI37" s="1"/>
      <c r="AJ37" s="1"/>
      <c r="AK37" s="1"/>
      <c r="AL37" s="6"/>
      <c r="AM37" s="1"/>
      <c r="AN37" s="1"/>
      <c r="AO37" s="1"/>
      <c r="AP37" s="1"/>
      <c r="AQ37" s="5"/>
    </row>
    <row r="38" ht="15.0" customHeight="1">
      <c r="A38" s="6"/>
      <c r="B38" s="94"/>
      <c r="C38" s="33"/>
      <c r="D38" s="33"/>
      <c r="E38" s="31"/>
      <c r="F38" s="95"/>
      <c r="G38" s="33"/>
      <c r="H38" s="33"/>
      <c r="I38" s="31"/>
      <c r="J38" s="95"/>
      <c r="K38" s="65"/>
      <c r="L38" s="14"/>
      <c r="M38" s="232"/>
      <c r="N38" s="234"/>
      <c r="O38" s="473"/>
      <c r="P38" s="33"/>
      <c r="Q38" s="33"/>
      <c r="R38" s="33"/>
      <c r="S38" s="33"/>
      <c r="T38" s="31"/>
      <c r="U38" s="235"/>
      <c r="V38" s="236"/>
      <c r="W38" s="29"/>
      <c r="X38" s="237"/>
      <c r="Y38" s="31"/>
      <c r="Z38" s="105"/>
      <c r="AA38" s="31"/>
      <c r="AB38" s="242"/>
      <c r="AC38" s="243"/>
      <c r="AD38" s="243"/>
      <c r="AE38" s="105"/>
      <c r="AF38" s="31"/>
      <c r="AG38" s="241"/>
      <c r="AH38" s="15"/>
      <c r="AI38" s="1"/>
      <c r="AJ38" s="1"/>
      <c r="AK38" s="1"/>
      <c r="AL38" s="6"/>
      <c r="AM38" s="1"/>
      <c r="AN38" s="1"/>
      <c r="AO38" s="1"/>
      <c r="AP38" s="1"/>
      <c r="AQ38" s="5"/>
    </row>
    <row r="39" ht="15.0" customHeight="1">
      <c r="A39" s="6"/>
      <c r="B39" s="94"/>
      <c r="C39" s="33"/>
      <c r="D39" s="33"/>
      <c r="E39" s="31"/>
      <c r="F39" s="95"/>
      <c r="G39" s="33"/>
      <c r="H39" s="33"/>
      <c r="I39" s="31"/>
      <c r="J39" s="95"/>
      <c r="K39" s="65"/>
      <c r="L39" s="14"/>
      <c r="M39" s="232"/>
      <c r="N39" s="234"/>
      <c r="O39" s="473"/>
      <c r="P39" s="33"/>
      <c r="Q39" s="33"/>
      <c r="R39" s="33"/>
      <c r="S39" s="33"/>
      <c r="T39" s="31"/>
      <c r="U39" s="235"/>
      <c r="V39" s="236"/>
      <c r="W39" s="29"/>
      <c r="X39" s="237"/>
      <c r="Y39" s="31"/>
      <c r="Z39" s="105"/>
      <c r="AA39" s="31"/>
      <c r="AB39" s="242"/>
      <c r="AC39" s="243"/>
      <c r="AD39" s="243"/>
      <c r="AE39" s="105"/>
      <c r="AF39" s="31"/>
      <c r="AG39" s="241"/>
      <c r="AH39" s="15"/>
      <c r="AI39" s="1"/>
      <c r="AJ39" s="1"/>
      <c r="AK39" s="1"/>
      <c r="AL39" s="6"/>
      <c r="AM39" s="1"/>
      <c r="AN39" s="1"/>
      <c r="AO39" s="1"/>
      <c r="AP39" s="1"/>
      <c r="AQ39" s="5"/>
    </row>
    <row r="40" ht="15.0" customHeight="1">
      <c r="A40" s="6"/>
      <c r="B40" s="94"/>
      <c r="C40" s="33"/>
      <c r="D40" s="33"/>
      <c r="E40" s="31"/>
      <c r="F40" s="95"/>
      <c r="G40" s="33"/>
      <c r="H40" s="33"/>
      <c r="I40" s="31"/>
      <c r="J40" s="95"/>
      <c r="K40" s="65"/>
      <c r="L40" s="14"/>
      <c r="M40" s="232"/>
      <c r="N40" s="234"/>
      <c r="O40" s="473"/>
      <c r="P40" s="33"/>
      <c r="Q40" s="33"/>
      <c r="R40" s="33"/>
      <c r="S40" s="33"/>
      <c r="T40" s="31"/>
      <c r="U40" s="235"/>
      <c r="V40" s="236"/>
      <c r="W40" s="29"/>
      <c r="X40" s="237"/>
      <c r="Y40" s="31"/>
      <c r="Z40" s="105"/>
      <c r="AA40" s="31"/>
      <c r="AB40" s="242"/>
      <c r="AC40" s="243"/>
      <c r="AD40" s="243"/>
      <c r="AE40" s="105"/>
      <c r="AF40" s="31"/>
      <c r="AG40" s="241"/>
      <c r="AH40" s="1"/>
      <c r="AI40" s="1"/>
      <c r="AJ40" s="1"/>
      <c r="AK40" s="1"/>
      <c r="AL40" s="6"/>
      <c r="AM40" s="1"/>
      <c r="AN40" s="1"/>
      <c r="AO40" s="1"/>
      <c r="AP40" s="1"/>
      <c r="AQ40" s="5"/>
    </row>
    <row r="41" ht="15.0" customHeight="1">
      <c r="A41" s="6"/>
      <c r="B41" s="117"/>
      <c r="C41" s="119"/>
      <c r="D41" s="119"/>
      <c r="E41" s="77"/>
      <c r="F41" s="118"/>
      <c r="G41" s="119"/>
      <c r="H41" s="119"/>
      <c r="I41" s="77"/>
      <c r="J41" s="118"/>
      <c r="K41" s="120"/>
      <c r="L41" s="14"/>
      <c r="M41" s="232"/>
      <c r="N41" s="244"/>
      <c r="O41" s="95"/>
      <c r="P41" s="33"/>
      <c r="Q41" s="33"/>
      <c r="R41" s="33"/>
      <c r="S41" s="33"/>
      <c r="T41" s="31"/>
      <c r="U41" s="235"/>
      <c r="V41" s="245"/>
      <c r="W41" s="29"/>
      <c r="X41" s="237"/>
      <c r="Y41" s="31"/>
      <c r="Z41" s="105"/>
      <c r="AA41" s="31"/>
      <c r="AB41" s="242"/>
      <c r="AC41" s="243"/>
      <c r="AD41" s="243"/>
      <c r="AE41" s="105"/>
      <c r="AF41" s="31"/>
      <c r="AG41" s="241"/>
      <c r="AH41" s="1"/>
      <c r="AI41" s="1"/>
      <c r="AJ41" s="1"/>
      <c r="AK41" s="1"/>
      <c r="AL41" s="6"/>
      <c r="AM41" s="1"/>
      <c r="AN41" s="1"/>
      <c r="AO41" s="1"/>
      <c r="AP41" s="1"/>
      <c r="AQ41" s="5"/>
    </row>
    <row r="42" ht="15.0" customHeight="1">
      <c r="A42" s="6">
        <v>0.0</v>
      </c>
      <c r="B42" s="84"/>
      <c r="C42" s="84"/>
      <c r="D42" s="84"/>
      <c r="E42" s="84"/>
      <c r="F42" s="84"/>
      <c r="G42" s="84"/>
      <c r="H42" s="84"/>
      <c r="I42" s="84"/>
      <c r="J42" s="84"/>
      <c r="K42" s="84"/>
      <c r="L42" s="14"/>
      <c r="M42" s="232"/>
      <c r="N42" s="244"/>
      <c r="O42" s="95"/>
      <c r="P42" s="33"/>
      <c r="Q42" s="33"/>
      <c r="R42" s="33"/>
      <c r="S42" s="33"/>
      <c r="T42" s="31"/>
      <c r="U42" s="235"/>
      <c r="V42" s="245"/>
      <c r="W42" s="29"/>
      <c r="X42" s="237"/>
      <c r="Y42" s="31"/>
      <c r="Z42" s="105"/>
      <c r="AA42" s="31"/>
      <c r="AB42" s="242"/>
      <c r="AC42" s="243"/>
      <c r="AD42" s="243"/>
      <c r="AE42" s="105"/>
      <c r="AF42" s="31"/>
      <c r="AG42" s="241"/>
      <c r="AH42" s="1"/>
      <c r="AI42" s="1"/>
      <c r="AJ42" s="1"/>
      <c r="AK42" s="1"/>
      <c r="AL42" s="6"/>
      <c r="AM42" s="1"/>
      <c r="AN42" s="1"/>
      <c r="AO42" s="1"/>
      <c r="AP42" s="1"/>
      <c r="AQ42" s="5"/>
    </row>
    <row r="43" ht="15.0" customHeight="1">
      <c r="A43" s="6"/>
      <c r="B43" s="22" t="s">
        <v>81</v>
      </c>
      <c r="C43" s="23"/>
      <c r="D43" s="23"/>
      <c r="E43" s="23"/>
      <c r="F43" s="23"/>
      <c r="G43" s="23"/>
      <c r="H43" s="23"/>
      <c r="I43" s="23"/>
      <c r="J43" s="23"/>
      <c r="K43" s="24"/>
      <c r="L43" s="14"/>
      <c r="M43" s="232"/>
      <c r="N43" s="244"/>
      <c r="O43" s="95"/>
      <c r="P43" s="33"/>
      <c r="Q43" s="33"/>
      <c r="R43" s="33"/>
      <c r="S43" s="33"/>
      <c r="T43" s="31"/>
      <c r="U43" s="235"/>
      <c r="V43" s="245"/>
      <c r="W43" s="29"/>
      <c r="X43" s="237"/>
      <c r="Y43" s="31"/>
      <c r="Z43" s="105"/>
      <c r="AA43" s="31"/>
      <c r="AB43" s="242"/>
      <c r="AC43" s="243"/>
      <c r="AD43" s="243"/>
      <c r="AE43" s="105"/>
      <c r="AF43" s="31"/>
      <c r="AG43" s="241"/>
      <c r="AH43" s="1"/>
      <c r="AI43" s="1"/>
      <c r="AJ43" s="1"/>
      <c r="AK43" s="1"/>
      <c r="AL43" s="6"/>
      <c r="AM43" s="1"/>
      <c r="AN43" s="1"/>
      <c r="AO43" s="1"/>
      <c r="AP43" s="1"/>
      <c r="AQ43" s="5"/>
    </row>
    <row r="44" ht="15.0" customHeight="1">
      <c r="A44" s="6"/>
      <c r="B44" s="246" t="s">
        <v>82</v>
      </c>
      <c r="C44" s="119"/>
      <c r="D44" s="77"/>
      <c r="E44" s="247" t="s">
        <v>69</v>
      </c>
      <c r="F44" s="77"/>
      <c r="G44" s="248" t="s">
        <v>83</v>
      </c>
      <c r="H44" s="248" t="s">
        <v>30</v>
      </c>
      <c r="I44" s="249" t="s">
        <v>84</v>
      </c>
      <c r="J44" s="131"/>
      <c r="K44" s="114"/>
      <c r="L44" s="14"/>
      <c r="M44" s="232"/>
      <c r="N44" s="244"/>
      <c r="O44" s="95"/>
      <c r="P44" s="33"/>
      <c r="Q44" s="33"/>
      <c r="R44" s="33"/>
      <c r="S44" s="33"/>
      <c r="T44" s="31"/>
      <c r="U44" s="235"/>
      <c r="V44" s="245"/>
      <c r="W44" s="29"/>
      <c r="X44" s="237"/>
      <c r="Y44" s="31"/>
      <c r="Z44" s="105"/>
      <c r="AA44" s="31"/>
      <c r="AB44" s="242"/>
      <c r="AC44" s="243"/>
      <c r="AD44" s="243"/>
      <c r="AE44" s="105"/>
      <c r="AF44" s="31"/>
      <c r="AG44" s="241"/>
      <c r="AH44" s="1"/>
      <c r="AI44" s="1"/>
      <c r="AJ44" s="1"/>
      <c r="AK44" s="1"/>
      <c r="AL44" s="1"/>
      <c r="AM44" s="1"/>
      <c r="AN44" s="1"/>
      <c r="AO44" s="1"/>
      <c r="AP44" s="1"/>
      <c r="AQ44" s="5"/>
    </row>
    <row r="45" ht="15.0" customHeight="1">
      <c r="A45" s="6"/>
      <c r="B45" s="250"/>
      <c r="C45" s="51"/>
      <c r="D45" s="61"/>
      <c r="E45" s="251"/>
      <c r="F45" s="61"/>
      <c r="G45" s="252"/>
      <c r="H45" s="253" t="str">
        <f t="shared" ref="H45:H51" si="7">IF(ISTEXT(G45),"✔" , "✘")</f>
        <v>✘</v>
      </c>
      <c r="I45" s="254"/>
      <c r="J45" s="138"/>
      <c r="K45" s="89"/>
      <c r="L45" s="14"/>
      <c r="M45" s="232"/>
      <c r="N45" s="244"/>
      <c r="O45" s="95"/>
      <c r="P45" s="33"/>
      <c r="Q45" s="33"/>
      <c r="R45" s="33"/>
      <c r="S45" s="33"/>
      <c r="T45" s="31"/>
      <c r="U45" s="235"/>
      <c r="V45" s="245"/>
      <c r="W45" s="29"/>
      <c r="X45" s="237"/>
      <c r="Y45" s="31"/>
      <c r="Z45" s="105"/>
      <c r="AA45" s="31"/>
      <c r="AB45" s="242"/>
      <c r="AC45" s="243"/>
      <c r="AD45" s="243"/>
      <c r="AE45" s="105"/>
      <c r="AF45" s="31"/>
      <c r="AG45" s="241"/>
      <c r="AH45" s="1"/>
      <c r="AI45" s="1"/>
      <c r="AJ45" s="1"/>
      <c r="AK45" s="1"/>
      <c r="AL45" s="1"/>
      <c r="AM45" s="1"/>
      <c r="AN45" s="1"/>
      <c r="AO45" s="1"/>
      <c r="AP45" s="1"/>
      <c r="AQ45" s="5"/>
    </row>
    <row r="46" ht="15.0" customHeight="1">
      <c r="A46" s="6"/>
      <c r="B46" s="255"/>
      <c r="C46" s="33"/>
      <c r="D46" s="31"/>
      <c r="E46" s="256"/>
      <c r="F46" s="31"/>
      <c r="G46" s="257"/>
      <c r="H46" s="258" t="str">
        <f t="shared" si="7"/>
        <v>✘</v>
      </c>
      <c r="I46" s="256"/>
      <c r="J46" s="33"/>
      <c r="K46" s="65"/>
      <c r="L46" s="14"/>
      <c r="M46" s="232"/>
      <c r="N46" s="244"/>
      <c r="O46" s="95"/>
      <c r="P46" s="33"/>
      <c r="Q46" s="33"/>
      <c r="R46" s="33"/>
      <c r="S46" s="33"/>
      <c r="T46" s="31"/>
      <c r="U46" s="235"/>
      <c r="V46" s="245"/>
      <c r="W46" s="29"/>
      <c r="X46" s="237"/>
      <c r="Y46" s="31"/>
      <c r="Z46" s="105"/>
      <c r="AA46" s="31"/>
      <c r="AB46" s="259"/>
      <c r="AC46" s="243"/>
      <c r="AD46" s="243"/>
      <c r="AE46" s="105"/>
      <c r="AF46" s="31"/>
      <c r="AG46" s="241"/>
      <c r="AH46" s="1"/>
      <c r="AI46" s="1"/>
      <c r="AJ46" s="1"/>
      <c r="AK46" s="1"/>
      <c r="AL46" s="1"/>
      <c r="AM46" s="1"/>
      <c r="AN46" s="1"/>
      <c r="AO46" s="1"/>
      <c r="AP46" s="1"/>
      <c r="AQ46" s="5"/>
    </row>
    <row r="47" ht="15.0" customHeight="1">
      <c r="A47" s="6"/>
      <c r="B47" s="255"/>
      <c r="C47" s="33"/>
      <c r="D47" s="31"/>
      <c r="E47" s="256"/>
      <c r="F47" s="31"/>
      <c r="G47" s="257"/>
      <c r="H47" s="258" t="str">
        <f t="shared" si="7"/>
        <v>✘</v>
      </c>
      <c r="I47" s="256"/>
      <c r="J47" s="33"/>
      <c r="K47" s="65"/>
      <c r="L47" s="14"/>
      <c r="M47" s="232"/>
      <c r="N47" s="244"/>
      <c r="O47" s="95"/>
      <c r="P47" s="33"/>
      <c r="Q47" s="33"/>
      <c r="R47" s="33"/>
      <c r="S47" s="33"/>
      <c r="T47" s="31"/>
      <c r="U47" s="235"/>
      <c r="V47" s="245"/>
      <c r="W47" s="29"/>
      <c r="X47" s="237"/>
      <c r="Y47" s="31"/>
      <c r="Z47" s="105"/>
      <c r="AA47" s="31"/>
      <c r="AB47" s="259"/>
      <c r="AC47" s="243"/>
      <c r="AD47" s="243"/>
      <c r="AE47" s="105"/>
      <c r="AF47" s="31"/>
      <c r="AG47" s="241"/>
      <c r="AH47" s="1"/>
      <c r="AI47" s="1"/>
      <c r="AJ47" s="1"/>
      <c r="AK47" s="1"/>
      <c r="AL47" s="1"/>
      <c r="AM47" s="1"/>
      <c r="AN47" s="1"/>
      <c r="AO47" s="1"/>
      <c r="AP47" s="1"/>
      <c r="AQ47" s="5"/>
    </row>
    <row r="48" ht="15.0" customHeight="1">
      <c r="A48" s="6"/>
      <c r="B48" s="255"/>
      <c r="C48" s="33"/>
      <c r="D48" s="31"/>
      <c r="E48" s="256"/>
      <c r="F48" s="31"/>
      <c r="G48" s="257"/>
      <c r="H48" s="258" t="str">
        <f t="shared" si="7"/>
        <v>✘</v>
      </c>
      <c r="I48" s="256"/>
      <c r="J48" s="33"/>
      <c r="K48" s="65"/>
      <c r="L48" s="14"/>
      <c r="M48" s="232"/>
      <c r="N48" s="244"/>
      <c r="O48" s="95"/>
      <c r="P48" s="33"/>
      <c r="Q48" s="33"/>
      <c r="R48" s="33"/>
      <c r="S48" s="33"/>
      <c r="T48" s="31"/>
      <c r="U48" s="235"/>
      <c r="V48" s="245"/>
      <c r="W48" s="29"/>
      <c r="X48" s="260"/>
      <c r="Y48" s="77"/>
      <c r="Z48" s="125"/>
      <c r="AA48" s="77"/>
      <c r="AB48" s="261"/>
      <c r="AC48" s="262"/>
      <c r="AD48" s="262"/>
      <c r="AE48" s="125"/>
      <c r="AF48" s="77"/>
      <c r="AG48" s="263"/>
      <c r="AH48" s="1"/>
      <c r="AI48" s="1"/>
      <c r="AJ48" s="1"/>
      <c r="AK48" s="1"/>
      <c r="AL48" s="1"/>
      <c r="AM48" s="1"/>
      <c r="AN48" s="1"/>
      <c r="AO48" s="1"/>
      <c r="AP48" s="1"/>
      <c r="AQ48" s="5"/>
    </row>
    <row r="49" ht="15.0" customHeight="1">
      <c r="A49" s="6"/>
      <c r="B49" s="255"/>
      <c r="C49" s="33"/>
      <c r="D49" s="31"/>
      <c r="E49" s="256"/>
      <c r="F49" s="31"/>
      <c r="G49" s="257"/>
      <c r="H49" s="258" t="str">
        <f t="shared" si="7"/>
        <v>✘</v>
      </c>
      <c r="I49" s="256"/>
      <c r="J49" s="33"/>
      <c r="K49" s="65"/>
      <c r="L49" s="14"/>
      <c r="M49" s="232"/>
      <c r="N49" s="244"/>
      <c r="O49" s="95"/>
      <c r="P49" s="33"/>
      <c r="Q49" s="33"/>
      <c r="R49" s="33"/>
      <c r="S49" s="33"/>
      <c r="T49" s="31"/>
      <c r="U49" s="235"/>
      <c r="V49" s="245"/>
      <c r="W49" s="29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1"/>
      <c r="AI49" s="1"/>
      <c r="AJ49" s="1"/>
      <c r="AK49" s="1"/>
      <c r="AL49" s="1"/>
      <c r="AM49" s="1"/>
      <c r="AN49" s="1"/>
      <c r="AO49" s="1"/>
      <c r="AP49" s="1"/>
      <c r="AQ49" s="5"/>
    </row>
    <row r="50" ht="15.0" customHeight="1">
      <c r="A50" s="6"/>
      <c r="B50" s="255"/>
      <c r="C50" s="33"/>
      <c r="D50" s="31"/>
      <c r="E50" s="256"/>
      <c r="F50" s="31"/>
      <c r="G50" s="257"/>
      <c r="H50" s="258" t="str">
        <f t="shared" si="7"/>
        <v>✘</v>
      </c>
      <c r="I50" s="256"/>
      <c r="J50" s="33"/>
      <c r="K50" s="65"/>
      <c r="L50" s="14"/>
      <c r="M50" s="232"/>
      <c r="N50" s="244"/>
      <c r="O50" s="95"/>
      <c r="P50" s="33"/>
      <c r="Q50" s="33"/>
      <c r="R50" s="33"/>
      <c r="S50" s="33"/>
      <c r="T50" s="31"/>
      <c r="U50" s="235"/>
      <c r="V50" s="245"/>
      <c r="W50" s="29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1"/>
      <c r="AI50" s="1"/>
      <c r="AJ50" s="1"/>
      <c r="AK50" s="1"/>
      <c r="AL50" s="1"/>
      <c r="AM50" s="1"/>
      <c r="AN50" s="1"/>
      <c r="AO50" s="1"/>
      <c r="AP50" s="1"/>
      <c r="AQ50" s="5"/>
    </row>
    <row r="51" ht="15.0" customHeight="1">
      <c r="A51" s="6"/>
      <c r="B51" s="264"/>
      <c r="C51" s="119"/>
      <c r="D51" s="77"/>
      <c r="E51" s="265"/>
      <c r="F51" s="77"/>
      <c r="G51" s="266"/>
      <c r="H51" s="267" t="str">
        <f t="shared" si="7"/>
        <v>✘</v>
      </c>
      <c r="I51" s="265"/>
      <c r="J51" s="119"/>
      <c r="K51" s="120"/>
      <c r="L51" s="14"/>
      <c r="M51" s="268"/>
      <c r="N51" s="269"/>
      <c r="O51" s="118"/>
      <c r="P51" s="119"/>
      <c r="Q51" s="119"/>
      <c r="R51" s="119"/>
      <c r="S51" s="119"/>
      <c r="T51" s="77"/>
      <c r="U51" s="270"/>
      <c r="V51" s="271"/>
      <c r="W51" s="29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1"/>
      <c r="AI51" s="1"/>
      <c r="AJ51" s="1"/>
      <c r="AK51" s="1"/>
      <c r="AL51" s="1"/>
      <c r="AM51" s="1"/>
      <c r="AN51" s="1"/>
      <c r="AO51" s="1"/>
      <c r="AP51" s="1"/>
      <c r="AQ51" s="5"/>
    </row>
    <row r="52" ht="15.0" customHeight="1">
      <c r="A52" s="6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272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18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1"/>
      <c r="AI52" s="1"/>
      <c r="AJ52" s="1"/>
      <c r="AK52" s="1"/>
      <c r="AL52" s="1"/>
      <c r="AM52" s="1"/>
      <c r="AN52" s="1"/>
      <c r="AO52" s="1"/>
      <c r="AP52" s="1"/>
      <c r="AQ52" s="5"/>
    </row>
    <row r="53" ht="15.0" customHeight="1">
      <c r="A53" s="6"/>
      <c r="B53" s="22" t="s">
        <v>85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1"/>
      <c r="AI53" s="1"/>
      <c r="AJ53" s="1"/>
      <c r="AK53" s="1"/>
      <c r="AL53" s="1"/>
      <c r="AM53" s="1"/>
      <c r="AN53" s="1"/>
      <c r="AO53" s="1"/>
      <c r="AP53" s="1"/>
      <c r="AQ53" s="5"/>
    </row>
    <row r="54" ht="15.0" customHeight="1">
      <c r="A54" s="6"/>
      <c r="B54" s="273" t="s">
        <v>86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1"/>
      <c r="P54" s="274" t="s">
        <v>87</v>
      </c>
      <c r="Q54" s="33"/>
      <c r="R54" s="33"/>
      <c r="S54" s="33"/>
      <c r="T54" s="31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1"/>
      <c r="AI54" s="1"/>
      <c r="AJ54" s="1"/>
      <c r="AK54" s="1"/>
      <c r="AL54" s="1"/>
      <c r="AM54" s="1"/>
      <c r="AN54" s="1"/>
      <c r="AO54" s="1"/>
      <c r="AP54" s="1"/>
      <c r="AQ54" s="5"/>
    </row>
    <row r="55" ht="15.0" customHeight="1">
      <c r="A55" s="6"/>
      <c r="B55" s="275" t="s">
        <v>88</v>
      </c>
      <c r="C55" s="33"/>
      <c r="D55" s="33"/>
      <c r="E55" s="31"/>
      <c r="F55" s="275" t="s">
        <v>89</v>
      </c>
      <c r="G55" s="33"/>
      <c r="H55" s="33"/>
      <c r="I55" s="31"/>
      <c r="J55" s="275" t="s">
        <v>83</v>
      </c>
      <c r="K55" s="31"/>
      <c r="L55" s="275" t="s">
        <v>90</v>
      </c>
      <c r="M55" s="33"/>
      <c r="N55" s="275" t="s">
        <v>91</v>
      </c>
      <c r="O55" s="31"/>
      <c r="P55" s="30" t="s">
        <v>92</v>
      </c>
      <c r="Q55" s="33"/>
      <c r="R55" s="275" t="s">
        <v>93</v>
      </c>
      <c r="S55" s="31"/>
      <c r="T55" s="275" t="s">
        <v>83</v>
      </c>
      <c r="U55" s="5"/>
      <c r="V55" s="5"/>
      <c r="W55" s="5"/>
      <c r="X55" s="29"/>
      <c r="Y55" s="5"/>
      <c r="Z55" s="5"/>
      <c r="AA55" s="5"/>
      <c r="AB55" s="5"/>
      <c r="AC55" s="5"/>
      <c r="AD55" s="5"/>
      <c r="AE55" s="5"/>
      <c r="AF55" s="5"/>
      <c r="AG55" s="5"/>
      <c r="AH55" s="276"/>
      <c r="AI55" s="276"/>
      <c r="AJ55" s="276"/>
      <c r="AK55" s="1"/>
      <c r="AL55" s="1"/>
      <c r="AM55" s="1"/>
      <c r="AN55" s="1"/>
      <c r="AO55" s="1"/>
      <c r="AP55" s="1"/>
      <c r="AQ55" s="5"/>
    </row>
    <row r="56" ht="15.0" customHeight="1">
      <c r="A56" s="6"/>
      <c r="B56" s="95"/>
      <c r="C56" s="33"/>
      <c r="D56" s="33"/>
      <c r="E56" s="31"/>
      <c r="F56" s="62"/>
      <c r="G56" s="51"/>
      <c r="H56" s="51"/>
      <c r="I56" s="61"/>
      <c r="J56" s="95"/>
      <c r="K56" s="31"/>
      <c r="L56" s="277"/>
      <c r="M56" s="31"/>
      <c r="N56" s="404"/>
      <c r="O56" s="31"/>
      <c r="P56" s="94"/>
      <c r="Q56" s="31"/>
      <c r="R56" s="404"/>
      <c r="S56" s="31"/>
      <c r="T56" s="95"/>
      <c r="U56" s="5"/>
      <c r="V56" s="5"/>
      <c r="W56" s="5"/>
      <c r="X56" s="29"/>
      <c r="Y56" s="5"/>
      <c r="Z56" s="5"/>
      <c r="AA56" s="5"/>
      <c r="AB56" s="5"/>
      <c r="AC56" s="5"/>
      <c r="AD56" s="5"/>
      <c r="AE56" s="5"/>
      <c r="AF56" s="5"/>
      <c r="AG56" s="5"/>
      <c r="AH56" s="1"/>
      <c r="AI56" s="1"/>
      <c r="AJ56" s="1"/>
      <c r="AK56" s="1"/>
      <c r="AL56" s="1"/>
      <c r="AM56" s="1"/>
      <c r="AN56" s="1"/>
      <c r="AO56" s="1"/>
      <c r="AP56" s="1"/>
      <c r="AQ56" s="5"/>
    </row>
    <row r="57" ht="15.0" customHeight="1">
      <c r="A57" s="6"/>
      <c r="B57" s="95"/>
      <c r="C57" s="33"/>
      <c r="D57" s="33"/>
      <c r="E57" s="31"/>
      <c r="F57" s="62"/>
      <c r="G57" s="51"/>
      <c r="H57" s="51"/>
      <c r="I57" s="61"/>
      <c r="J57" s="95"/>
      <c r="K57" s="31"/>
      <c r="L57" s="277"/>
      <c r="M57" s="31"/>
      <c r="N57" s="404"/>
      <c r="O57" s="31"/>
      <c r="P57" s="94"/>
      <c r="Q57" s="31"/>
      <c r="R57" s="404"/>
      <c r="S57" s="31"/>
      <c r="T57" s="95"/>
      <c r="U57" s="5"/>
      <c r="V57" s="5"/>
      <c r="W57" s="5"/>
      <c r="X57" s="29"/>
      <c r="Y57" s="5"/>
      <c r="Z57" s="5"/>
      <c r="AA57" s="5"/>
      <c r="AB57" s="5"/>
      <c r="AC57" s="5"/>
      <c r="AD57" s="5"/>
      <c r="AE57" s="5"/>
      <c r="AF57" s="5"/>
      <c r="AG57" s="5"/>
      <c r="AH57" s="1"/>
      <c r="AI57" s="1"/>
      <c r="AJ57" s="1"/>
      <c r="AK57" s="1"/>
      <c r="AL57" s="1"/>
      <c r="AM57" s="1"/>
      <c r="AN57" s="1"/>
      <c r="AO57" s="1"/>
      <c r="AP57" s="1"/>
      <c r="AQ57" s="5"/>
    </row>
    <row r="58" ht="15.0" customHeight="1">
      <c r="A58" s="6"/>
      <c r="B58" s="95"/>
      <c r="C58" s="33"/>
      <c r="D58" s="33"/>
      <c r="E58" s="31"/>
      <c r="F58" s="62"/>
      <c r="G58" s="51"/>
      <c r="H58" s="51"/>
      <c r="I58" s="61"/>
      <c r="J58" s="95"/>
      <c r="K58" s="31"/>
      <c r="L58" s="277"/>
      <c r="M58" s="31"/>
      <c r="N58" s="404"/>
      <c r="O58" s="31"/>
      <c r="P58" s="94"/>
      <c r="Q58" s="31"/>
      <c r="R58" s="404"/>
      <c r="S58" s="31"/>
      <c r="T58" s="95"/>
      <c r="U58" s="5"/>
      <c r="V58" s="5"/>
      <c r="W58" s="5"/>
      <c r="X58" s="29"/>
      <c r="Y58" s="5"/>
      <c r="Z58" s="5"/>
      <c r="AA58" s="5"/>
      <c r="AB58" s="5"/>
      <c r="AC58" s="5"/>
      <c r="AD58" s="5"/>
      <c r="AE58" s="5"/>
      <c r="AF58" s="5"/>
      <c r="AG58" s="5"/>
      <c r="AH58" s="1"/>
      <c r="AI58" s="1"/>
      <c r="AJ58" s="1"/>
      <c r="AK58" s="1"/>
      <c r="AL58" s="1"/>
      <c r="AM58" s="1"/>
      <c r="AN58" s="1"/>
      <c r="AO58" s="1"/>
      <c r="AP58" s="1"/>
      <c r="AQ58" s="5"/>
    </row>
    <row r="59" ht="15.0" customHeight="1">
      <c r="A59" s="6"/>
      <c r="B59" s="95"/>
      <c r="C59" s="33"/>
      <c r="D59" s="33"/>
      <c r="E59" s="31"/>
      <c r="F59" s="62"/>
      <c r="G59" s="51"/>
      <c r="H59" s="51"/>
      <c r="I59" s="61"/>
      <c r="J59" s="95"/>
      <c r="K59" s="31"/>
      <c r="L59" s="277"/>
      <c r="M59" s="31"/>
      <c r="N59" s="404"/>
      <c r="O59" s="31"/>
      <c r="P59" s="94"/>
      <c r="Q59" s="31"/>
      <c r="R59" s="404"/>
      <c r="S59" s="31"/>
      <c r="T59" s="95"/>
      <c r="U59" s="5"/>
      <c r="V59" s="5"/>
      <c r="W59" s="5"/>
      <c r="X59" s="29"/>
      <c r="Y59" s="5"/>
      <c r="Z59" s="5"/>
      <c r="AA59" s="5"/>
      <c r="AB59" s="5"/>
      <c r="AC59" s="5"/>
      <c r="AD59" s="5"/>
      <c r="AE59" s="5"/>
      <c r="AF59" s="5"/>
      <c r="AG59" s="5"/>
      <c r="AH59" s="1"/>
      <c r="AI59" s="1"/>
      <c r="AJ59" s="1"/>
      <c r="AK59" s="1"/>
      <c r="AL59" s="1"/>
      <c r="AM59" s="1"/>
      <c r="AN59" s="1"/>
      <c r="AO59" s="1"/>
      <c r="AP59" s="1"/>
      <c r="AQ59" s="5"/>
    </row>
    <row r="60" ht="15.0" customHeight="1">
      <c r="A60" s="6"/>
      <c r="B60" s="95"/>
      <c r="C60" s="33"/>
      <c r="D60" s="33"/>
      <c r="E60" s="31"/>
      <c r="F60" s="62"/>
      <c r="G60" s="51"/>
      <c r="H60" s="51"/>
      <c r="I60" s="61"/>
      <c r="J60" s="95"/>
      <c r="K60" s="31"/>
      <c r="L60" s="277"/>
      <c r="M60" s="31"/>
      <c r="N60" s="404"/>
      <c r="O60" s="31"/>
      <c r="P60" s="94"/>
      <c r="Q60" s="31"/>
      <c r="R60" s="404"/>
      <c r="S60" s="31"/>
      <c r="T60" s="95"/>
      <c r="U60" s="5"/>
      <c r="V60" s="5"/>
      <c r="W60" s="5"/>
      <c r="X60" s="29"/>
      <c r="Y60" s="5"/>
      <c r="Z60" s="5"/>
      <c r="AA60" s="5"/>
      <c r="AB60" s="5"/>
      <c r="AC60" s="5"/>
      <c r="AD60" s="5"/>
      <c r="AE60" s="5"/>
      <c r="AF60" s="5"/>
      <c r="AG60" s="5"/>
      <c r="AH60" s="1"/>
      <c r="AI60" s="1"/>
      <c r="AJ60" s="1"/>
      <c r="AK60" s="1"/>
      <c r="AL60" s="1"/>
      <c r="AM60" s="1"/>
      <c r="AN60" s="1"/>
      <c r="AO60" s="1"/>
      <c r="AP60" s="1"/>
      <c r="AQ60" s="5"/>
    </row>
    <row r="61" ht="15.0" customHeight="1">
      <c r="A61" s="6"/>
      <c r="B61" s="95"/>
      <c r="C61" s="33"/>
      <c r="D61" s="33"/>
      <c r="E61" s="31"/>
      <c r="F61" s="62"/>
      <c r="G61" s="51"/>
      <c r="H61" s="51"/>
      <c r="I61" s="61"/>
      <c r="J61" s="95"/>
      <c r="K61" s="31"/>
      <c r="L61" s="277"/>
      <c r="M61" s="31"/>
      <c r="N61" s="404"/>
      <c r="O61" s="31"/>
      <c r="P61" s="94"/>
      <c r="Q61" s="31"/>
      <c r="R61" s="404"/>
      <c r="S61" s="31"/>
      <c r="T61" s="95"/>
      <c r="U61" s="5"/>
      <c r="V61" s="5"/>
      <c r="W61" s="5"/>
      <c r="X61" s="29"/>
      <c r="Y61" s="5"/>
      <c r="Z61" s="5"/>
      <c r="AA61" s="5"/>
      <c r="AB61" s="5"/>
      <c r="AC61" s="5"/>
      <c r="AD61" s="5"/>
      <c r="AE61" s="5"/>
      <c r="AF61" s="5"/>
      <c r="AG61" s="5"/>
      <c r="AH61" s="1"/>
      <c r="AI61" s="1"/>
      <c r="AJ61" s="1"/>
      <c r="AK61" s="1"/>
      <c r="AL61" s="1"/>
      <c r="AM61" s="1"/>
      <c r="AN61" s="1"/>
      <c r="AO61" s="1"/>
      <c r="AP61" s="1"/>
      <c r="AQ61" s="5"/>
    </row>
    <row r="62" ht="15.0" customHeight="1">
      <c r="A62" s="6"/>
      <c r="B62" s="95"/>
      <c r="C62" s="33"/>
      <c r="D62" s="33"/>
      <c r="E62" s="31"/>
      <c r="F62" s="62"/>
      <c r="G62" s="51"/>
      <c r="H62" s="51"/>
      <c r="I62" s="61"/>
      <c r="J62" s="95"/>
      <c r="K62" s="31"/>
      <c r="L62" s="277"/>
      <c r="M62" s="31"/>
      <c r="N62" s="404"/>
      <c r="O62" s="31"/>
      <c r="P62" s="94"/>
      <c r="Q62" s="31"/>
      <c r="R62" s="404"/>
      <c r="S62" s="31"/>
      <c r="T62" s="95"/>
      <c r="U62" s="5"/>
      <c r="V62" s="5"/>
      <c r="W62" s="5"/>
      <c r="X62" s="29"/>
      <c r="Y62" s="5"/>
      <c r="Z62" s="5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5"/>
    </row>
    <row r="63" ht="15.0" customHeight="1">
      <c r="A63" s="6"/>
      <c r="B63" s="95"/>
      <c r="C63" s="33"/>
      <c r="D63" s="33"/>
      <c r="E63" s="31"/>
      <c r="F63" s="62"/>
      <c r="G63" s="51"/>
      <c r="H63" s="51"/>
      <c r="I63" s="61"/>
      <c r="J63" s="95"/>
      <c r="K63" s="31"/>
      <c r="L63" s="277"/>
      <c r="M63" s="31"/>
      <c r="N63" s="404"/>
      <c r="O63" s="31"/>
      <c r="P63" s="94"/>
      <c r="Q63" s="31"/>
      <c r="R63" s="404"/>
      <c r="S63" s="31"/>
      <c r="T63" s="95"/>
      <c r="U63" s="5"/>
      <c r="V63" s="5"/>
      <c r="W63" s="5"/>
      <c r="X63" s="29"/>
      <c r="Y63" s="5"/>
      <c r="Z63" s="5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5"/>
    </row>
    <row r="64" ht="15.0" customHeight="1">
      <c r="A64" s="6"/>
      <c r="B64" s="403"/>
      <c r="C64" s="33"/>
      <c r="D64" s="33"/>
      <c r="E64" s="31"/>
      <c r="F64" s="62"/>
      <c r="G64" s="51"/>
      <c r="H64" s="51"/>
      <c r="I64" s="61"/>
      <c r="J64" s="95"/>
      <c r="K64" s="31"/>
      <c r="L64" s="277"/>
      <c r="M64" s="31"/>
      <c r="N64" s="404"/>
      <c r="O64" s="31"/>
      <c r="P64" s="94"/>
      <c r="Q64" s="31"/>
      <c r="R64" s="404"/>
      <c r="S64" s="31"/>
      <c r="T64" s="95"/>
      <c r="U64" s="5"/>
      <c r="V64" s="5"/>
      <c r="W64" s="5"/>
      <c r="X64" s="29"/>
      <c r="Y64" s="5"/>
      <c r="Z64" s="5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5"/>
    </row>
    <row r="65" ht="15.0" customHeight="1">
      <c r="A65" s="1"/>
      <c r="B65" s="403"/>
      <c r="C65" s="33"/>
      <c r="D65" s="33"/>
      <c r="E65" s="31"/>
      <c r="F65" s="62"/>
      <c r="G65" s="51"/>
      <c r="H65" s="51"/>
      <c r="I65" s="61"/>
      <c r="J65" s="95"/>
      <c r="K65" s="31"/>
      <c r="L65" s="277"/>
      <c r="M65" s="31"/>
      <c r="N65" s="404"/>
      <c r="O65" s="31"/>
      <c r="P65" s="94"/>
      <c r="Q65" s="31"/>
      <c r="R65" s="404"/>
      <c r="S65" s="31"/>
      <c r="T65" s="95"/>
      <c r="U65" s="16"/>
      <c r="V65" s="16"/>
      <c r="W65" s="16"/>
      <c r="X65" s="5"/>
      <c r="Y65" s="5"/>
      <c r="Z65" s="5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5"/>
    </row>
    <row r="66" ht="15.0" customHeight="1">
      <c r="A66" s="1"/>
      <c r="B66" s="403"/>
      <c r="C66" s="33"/>
      <c r="D66" s="33"/>
      <c r="E66" s="31"/>
      <c r="F66" s="62"/>
      <c r="G66" s="51"/>
      <c r="H66" s="51"/>
      <c r="I66" s="61"/>
      <c r="J66" s="95"/>
      <c r="K66" s="31"/>
      <c r="L66" s="277"/>
      <c r="M66" s="31"/>
      <c r="N66" s="404"/>
      <c r="O66" s="31"/>
      <c r="P66" s="94"/>
      <c r="Q66" s="31"/>
      <c r="R66" s="404"/>
      <c r="S66" s="31"/>
      <c r="T66" s="95"/>
      <c r="U66" s="5"/>
      <c r="V66" s="5"/>
      <c r="W66" s="5"/>
      <c r="X66" s="5"/>
      <c r="Y66" s="5"/>
      <c r="Z66" s="5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5"/>
    </row>
    <row r="67" ht="15.0" customHeight="1">
      <c r="A67" s="1"/>
      <c r="B67" s="403"/>
      <c r="C67" s="33"/>
      <c r="D67" s="33"/>
      <c r="E67" s="31"/>
      <c r="F67" s="62"/>
      <c r="G67" s="51"/>
      <c r="H67" s="51"/>
      <c r="I67" s="61"/>
      <c r="J67" s="95"/>
      <c r="K67" s="31"/>
      <c r="L67" s="277"/>
      <c r="M67" s="31"/>
      <c r="N67" s="404"/>
      <c r="O67" s="31"/>
      <c r="P67" s="94"/>
      <c r="Q67" s="31"/>
      <c r="R67" s="404"/>
      <c r="S67" s="31"/>
      <c r="T67" s="95"/>
      <c r="U67" s="5"/>
      <c r="V67" s="5"/>
      <c r="W67" s="5"/>
      <c r="X67" s="5"/>
      <c r="Y67" s="5"/>
      <c r="Z67" s="5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5"/>
    </row>
    <row r="68" ht="15.75" customHeight="1">
      <c r="A68" s="1"/>
      <c r="B68" s="403"/>
      <c r="C68" s="33"/>
      <c r="D68" s="33"/>
      <c r="E68" s="31"/>
      <c r="F68" s="62"/>
      <c r="G68" s="51"/>
      <c r="H68" s="51"/>
      <c r="I68" s="61"/>
      <c r="J68" s="95"/>
      <c r="K68" s="31"/>
      <c r="L68" s="277"/>
      <c r="M68" s="31"/>
      <c r="N68" s="404"/>
      <c r="O68" s="31"/>
      <c r="P68" s="94"/>
      <c r="Q68" s="31"/>
      <c r="R68" s="404"/>
      <c r="S68" s="31"/>
      <c r="T68" s="95"/>
      <c r="U68" s="5"/>
      <c r="V68" s="5"/>
      <c r="W68" s="5"/>
      <c r="X68" s="5"/>
      <c r="Y68" s="5"/>
      <c r="Z68" s="5"/>
      <c r="AA68" s="283"/>
      <c r="AB68" s="284"/>
      <c r="AC68" s="285"/>
      <c r="AD68" s="284"/>
      <c r="AE68" s="284"/>
      <c r="AF68" s="284"/>
      <c r="AG68" s="283"/>
      <c r="AH68" s="284"/>
      <c r="AI68" s="284"/>
      <c r="AJ68" s="284"/>
      <c r="AK68" s="1"/>
      <c r="AL68" s="1"/>
      <c r="AM68" s="1"/>
      <c r="AN68" s="1"/>
      <c r="AO68" s="1"/>
      <c r="AP68" s="1"/>
      <c r="AQ68" s="5"/>
    </row>
    <row r="69" ht="15.0" customHeight="1">
      <c r="A69" s="1"/>
      <c r="B69" s="403"/>
      <c r="C69" s="33"/>
      <c r="D69" s="33"/>
      <c r="E69" s="31"/>
      <c r="F69" s="62"/>
      <c r="G69" s="51"/>
      <c r="H69" s="51"/>
      <c r="I69" s="61"/>
      <c r="J69" s="95"/>
      <c r="K69" s="31"/>
      <c r="L69" s="277"/>
      <c r="M69" s="31"/>
      <c r="N69" s="404"/>
      <c r="O69" s="31"/>
      <c r="P69" s="94"/>
      <c r="Q69" s="31"/>
      <c r="R69" s="404"/>
      <c r="S69" s="31"/>
      <c r="T69" s="95"/>
      <c r="U69" s="5"/>
      <c r="V69" s="5"/>
      <c r="W69" s="5"/>
      <c r="X69" s="5"/>
      <c r="Y69" s="5"/>
      <c r="Z69" s="5"/>
      <c r="AA69" s="283"/>
      <c r="AB69" s="284"/>
      <c r="AC69" s="285"/>
      <c r="AD69" s="284"/>
      <c r="AE69" s="284"/>
      <c r="AF69" s="284"/>
      <c r="AG69" s="283"/>
      <c r="AH69" s="284"/>
      <c r="AI69" s="284"/>
      <c r="AJ69" s="284"/>
      <c r="AK69" s="1"/>
      <c r="AL69" s="1"/>
      <c r="AM69" s="1"/>
      <c r="AN69" s="1"/>
      <c r="AO69" s="1"/>
      <c r="AP69" s="1"/>
      <c r="AQ69" s="5"/>
    </row>
    <row r="70" ht="15.0" customHeight="1">
      <c r="A70" s="1"/>
      <c r="B70" s="403"/>
      <c r="C70" s="33"/>
      <c r="D70" s="33"/>
      <c r="E70" s="31"/>
      <c r="F70" s="62"/>
      <c r="G70" s="51"/>
      <c r="H70" s="51"/>
      <c r="I70" s="61"/>
      <c r="J70" s="95"/>
      <c r="K70" s="31"/>
      <c r="L70" s="277"/>
      <c r="M70" s="31"/>
      <c r="N70" s="404"/>
      <c r="O70" s="31"/>
      <c r="P70" s="94"/>
      <c r="Q70" s="31"/>
      <c r="R70" s="404"/>
      <c r="S70" s="31"/>
      <c r="T70" s="95"/>
      <c r="U70" s="5"/>
      <c r="V70" s="5"/>
      <c r="W70" s="5"/>
      <c r="X70" s="5"/>
      <c r="Y70" s="5"/>
      <c r="Z70" s="5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5"/>
    </row>
    <row r="71" ht="15.0" customHeight="1">
      <c r="A71" s="1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5"/>
    </row>
    <row r="72" ht="15.0" customHeight="1">
      <c r="A72" s="1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5"/>
    </row>
    <row r="73" ht="15.0" customHeight="1">
      <c r="A73" s="1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5"/>
    </row>
    <row r="74" ht="15.0" customHeight="1">
      <c r="A74" s="1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5"/>
    </row>
    <row r="75" ht="15.0" customHeight="1">
      <c r="A75" s="1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5"/>
    </row>
    <row r="76" ht="15.0" customHeight="1">
      <c r="A76" s="1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5"/>
    </row>
    <row r="77" ht="15.0" customHeight="1">
      <c r="A77" s="1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5"/>
    </row>
    <row r="78" ht="15.0" customHeight="1">
      <c r="A78" s="1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5"/>
    </row>
    <row r="79" ht="15.0" customHeight="1">
      <c r="A79" s="1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5"/>
    </row>
    <row r="80" ht="15.0" customHeight="1">
      <c r="A80" s="1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5"/>
    </row>
    <row r="81" ht="15.0" customHeight="1">
      <c r="A81" s="1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5"/>
    </row>
    <row r="82" ht="15.0" customHeight="1">
      <c r="A82" s="1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5"/>
    </row>
    <row r="83" ht="15.0" customHeight="1">
      <c r="A83" s="1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5"/>
    </row>
    <row r="84" ht="15.0" customHeight="1">
      <c r="A84" s="1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5"/>
    </row>
    <row r="85" ht="15.0" customHeight="1">
      <c r="A85" s="1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5"/>
    </row>
    <row r="86" ht="15.0" customHeight="1">
      <c r="A86" s="1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5"/>
    </row>
    <row r="87" ht="15.0" customHeight="1">
      <c r="A87" s="1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5"/>
    </row>
    <row r="88" ht="15.0" customHeight="1">
      <c r="A88" s="1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5"/>
    </row>
    <row r="89" ht="15.0" customHeight="1">
      <c r="A89" s="1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5"/>
    </row>
    <row r="90" ht="15.0" customHeight="1">
      <c r="A90" s="1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5"/>
    </row>
    <row r="91" ht="15.0" customHeight="1">
      <c r="A91" s="1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5"/>
    </row>
    <row r="92" ht="15.0" customHeight="1">
      <c r="A92" s="1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5"/>
    </row>
    <row r="93" ht="15.0" customHeight="1">
      <c r="A93" s="1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5"/>
    </row>
    <row r="94" ht="14.25" customHeight="1">
      <c r="A94" s="1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5"/>
    </row>
    <row r="95" ht="14.25" customHeight="1">
      <c r="A95" s="1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5"/>
    </row>
    <row r="96" ht="14.25" customHeight="1">
      <c r="A96" s="1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5"/>
    </row>
    <row r="97" ht="14.25" customHeight="1">
      <c r="A97" s="1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5"/>
    </row>
    <row r="98" ht="14.25" customHeight="1">
      <c r="A98" s="1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5"/>
    </row>
    <row r="99" ht="14.25" customHeight="1">
      <c r="A99" s="1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5"/>
    </row>
    <row r="100" ht="14.25" customHeight="1">
      <c r="A100" s="1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5"/>
    </row>
    <row r="101" ht="14.25" customHeight="1">
      <c r="A101" s="1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5"/>
    </row>
    <row r="102" ht="14.25" customHeight="1">
      <c r="A102" s="1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5"/>
    </row>
    <row r="103" ht="14.25" customHeight="1">
      <c r="A103" s="1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5"/>
    </row>
    <row r="104" ht="14.25" customHeight="1">
      <c r="A104" s="1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5"/>
    </row>
    <row r="105" ht="14.25" customHeight="1">
      <c r="A105" s="1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5"/>
    </row>
    <row r="106" ht="14.25" customHeight="1">
      <c r="A106" s="1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5"/>
    </row>
    <row r="107" ht="14.25" customHeight="1">
      <c r="A107" s="1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5"/>
    </row>
    <row r="108" ht="14.25" customHeight="1">
      <c r="A108" s="1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5"/>
    </row>
    <row r="109" ht="14.25" customHeight="1">
      <c r="A109" s="1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5"/>
    </row>
    <row r="110" ht="14.25" customHeight="1">
      <c r="A110" s="1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5"/>
    </row>
    <row r="111" ht="14.25" customHeight="1">
      <c r="A111" s="1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5"/>
    </row>
    <row r="112" ht="14.25" customHeight="1">
      <c r="A112" s="1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5"/>
    </row>
    <row r="113" ht="14.25" customHeight="1">
      <c r="A113" s="1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5"/>
    </row>
    <row r="114" ht="14.25" customHeight="1">
      <c r="A114" s="1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5"/>
    </row>
    <row r="115" ht="14.25" customHeight="1">
      <c r="A115" s="1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5"/>
    </row>
    <row r="116" ht="14.25" customHeight="1">
      <c r="A116" s="1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5"/>
    </row>
    <row r="117" ht="14.25" customHeight="1">
      <c r="A117" s="1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5"/>
    </row>
    <row r="118" ht="14.25" customHeight="1">
      <c r="A118" s="1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5"/>
    </row>
    <row r="119" ht="14.25" customHeight="1">
      <c r="A119" s="1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5"/>
    </row>
    <row r="120" ht="14.25" customHeight="1">
      <c r="A120" s="1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5"/>
    </row>
    <row r="121" ht="14.25" customHeight="1">
      <c r="A121" s="1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5"/>
    </row>
    <row r="122" ht="14.25" customHeight="1">
      <c r="A122" s="1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5"/>
    </row>
    <row r="123" ht="14.25" customHeight="1">
      <c r="A123" s="1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5"/>
    </row>
    <row r="124" ht="14.25" customHeight="1">
      <c r="A124" s="1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5"/>
    </row>
    <row r="125" ht="14.25" customHeight="1">
      <c r="A125" s="1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1"/>
      <c r="AB125" s="4"/>
      <c r="AC125" s="4"/>
      <c r="AD125" s="4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5"/>
    </row>
    <row r="126" ht="14.25" customHeight="1">
      <c r="A126" s="1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6"/>
      <c r="AB126" s="286" t="s">
        <v>94</v>
      </c>
      <c r="AC126" s="287"/>
      <c r="AD126" s="288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5"/>
    </row>
    <row r="127" ht="14.25" customHeight="1">
      <c r="A127" s="1"/>
      <c r="B127" s="5"/>
      <c r="C127" s="5"/>
      <c r="D127" s="5"/>
      <c r="E127" s="289" t="s">
        <v>95</v>
      </c>
      <c r="F127" s="151"/>
      <c r="G127" s="151"/>
      <c r="H127" s="151"/>
      <c r="I127" s="152"/>
      <c r="J127" s="5"/>
      <c r="K127" s="5"/>
      <c r="L127" s="5"/>
      <c r="M127" s="290" t="s">
        <v>66</v>
      </c>
      <c r="N127" s="291">
        <v>6.0</v>
      </c>
      <c r="O127" s="5"/>
      <c r="P127" s="289" t="s">
        <v>96</v>
      </c>
      <c r="Q127" s="151"/>
      <c r="R127" s="151"/>
      <c r="S127" s="5"/>
      <c r="T127" s="289" t="s">
        <v>97</v>
      </c>
      <c r="U127" s="151"/>
      <c r="V127" s="151"/>
      <c r="W127" s="5"/>
      <c r="X127" s="292" t="s">
        <v>25</v>
      </c>
      <c r="Y127" s="293" t="s">
        <v>98</v>
      </c>
      <c r="Z127" s="294" t="s">
        <v>99</v>
      </c>
      <c r="AA127" s="294" t="s">
        <v>100</v>
      </c>
      <c r="AB127" s="295"/>
      <c r="AC127" s="44"/>
      <c r="AD127" s="46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5"/>
      <c r="AR127" s="1"/>
      <c r="AS127" s="1"/>
      <c r="AT127" s="1"/>
    </row>
    <row r="128" ht="15.75" customHeight="1">
      <c r="A128" s="1"/>
      <c r="B128" s="5"/>
      <c r="C128" s="5"/>
      <c r="D128" s="5"/>
      <c r="E128" s="296" t="s">
        <v>101</v>
      </c>
      <c r="F128" s="297" t="s">
        <v>102</v>
      </c>
      <c r="G128" s="297" t="s">
        <v>103</v>
      </c>
      <c r="H128" s="297" t="s">
        <v>104</v>
      </c>
      <c r="I128" s="298" t="s">
        <v>105</v>
      </c>
      <c r="J128" s="5"/>
      <c r="K128" s="5"/>
      <c r="L128" s="5"/>
      <c r="M128" s="299" t="s">
        <v>67</v>
      </c>
      <c r="N128" s="300">
        <v>5.0</v>
      </c>
      <c r="O128" s="5"/>
      <c r="P128" s="301" t="s">
        <v>66</v>
      </c>
      <c r="Q128" s="302" t="s">
        <v>67</v>
      </c>
      <c r="R128" s="302" t="s">
        <v>68</v>
      </c>
      <c r="S128" s="5"/>
      <c r="T128" s="301" t="s">
        <v>66</v>
      </c>
      <c r="U128" s="302" t="s">
        <v>67</v>
      </c>
      <c r="V128" s="303" t="s">
        <v>68</v>
      </c>
      <c r="W128" s="5"/>
      <c r="X128" s="304"/>
      <c r="Y128" s="305"/>
      <c r="Z128" s="306"/>
      <c r="AA128" s="306"/>
      <c r="AB128" s="307" t="s">
        <v>66</v>
      </c>
      <c r="AC128" s="308" t="s">
        <v>67</v>
      </c>
      <c r="AD128" s="308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5"/>
      <c r="AR128" s="1"/>
      <c r="AS128" s="1"/>
      <c r="AT128" s="1"/>
    </row>
    <row r="129" ht="15.75" customHeight="1">
      <c r="A129" s="1"/>
      <c r="B129" s="5"/>
      <c r="C129" s="5"/>
      <c r="D129" s="5"/>
      <c r="E129" s="304"/>
      <c r="F129" s="305"/>
      <c r="G129" s="305"/>
      <c r="H129" s="305"/>
      <c r="I129" s="306"/>
      <c r="J129" s="5"/>
      <c r="K129" s="5"/>
      <c r="L129" s="5"/>
      <c r="M129" s="299" t="s">
        <v>106</v>
      </c>
      <c r="N129" s="300">
        <v>10.0</v>
      </c>
      <c r="O129" s="5"/>
      <c r="P129" s="309" t="b">
        <f t="shared" ref="P129:P145" si="8">IF(M31="E(Con)",1)</f>
        <v>0</v>
      </c>
      <c r="Q129" s="310" t="b">
        <f t="shared" ref="Q129:Q145" si="9">IF(M31="P",1)</f>
        <v>0</v>
      </c>
      <c r="R129" s="310" t="b">
        <f t="shared" ref="R129:R145" si="10">IF(M31="E(FTE)",1)</f>
        <v>0</v>
      </c>
      <c r="S129" s="5"/>
      <c r="T129" s="309" t="b">
        <f t="shared" ref="T129:T145" si="11">IF(AND(V31="✔",M31="E(Con)"),1)</f>
        <v>0</v>
      </c>
      <c r="U129" s="309" t="b">
        <f t="shared" ref="U129:U145" si="12">IF(AND(V31="✔",M31="P"),1)</f>
        <v>0</v>
      </c>
      <c r="V129" s="311" t="b">
        <f t="shared" ref="V129:V148" si="13">IF(AND(V31="✔",M31="E(FTE)"),1)</f>
        <v>0</v>
      </c>
      <c r="W129" s="5"/>
      <c r="X129" s="312" t="b">
        <f>IF(O16="✔",1)</f>
        <v>0</v>
      </c>
      <c r="Y129" s="313" t="b">
        <f>IF(S16="✔",1)</f>
        <v>0</v>
      </c>
      <c r="Z129" s="314" t="b">
        <f>IF(U16="✔",1)</f>
        <v>0</v>
      </c>
      <c r="AA129" s="314" t="b">
        <f t="shared" ref="AA129:AA135" si="14">IF(H45="✔",1)</f>
        <v>0</v>
      </c>
      <c r="AB129" s="315" t="b">
        <f t="shared" ref="AB129:AB148" si="15">IF(AND(M31="E(Con)",U31="1.Jan"),1)</f>
        <v>0</v>
      </c>
      <c r="AC129" s="316" t="b">
        <f>IF(AND(M31="P",U31="1.Jan"),1)</f>
        <v>0</v>
      </c>
      <c r="AD129" s="317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5"/>
      <c r="AR129" s="1"/>
      <c r="AS129" s="1"/>
    </row>
    <row r="130" ht="14.25" customHeight="1">
      <c r="A130" s="1"/>
      <c r="B130" s="5"/>
      <c r="C130" s="5"/>
      <c r="D130" s="5"/>
      <c r="E130" s="318"/>
      <c r="F130" s="186"/>
      <c r="G130" s="186"/>
      <c r="H130" s="186"/>
      <c r="I130" s="187"/>
      <c r="J130" s="5"/>
      <c r="K130" s="5"/>
      <c r="L130" s="5"/>
      <c r="M130" s="319"/>
      <c r="N130" s="320"/>
      <c r="O130" s="5"/>
      <c r="P130" s="309" t="b">
        <f t="shared" si="8"/>
        <v>0</v>
      </c>
      <c r="Q130" s="310" t="b">
        <f t="shared" si="9"/>
        <v>0</v>
      </c>
      <c r="R130" s="310" t="b">
        <f t="shared" si="10"/>
        <v>0</v>
      </c>
      <c r="S130" s="5"/>
      <c r="T130" s="309" t="b">
        <f t="shared" si="11"/>
        <v>0</v>
      </c>
      <c r="U130" s="309" t="b">
        <f t="shared" si="12"/>
        <v>0</v>
      </c>
      <c r="V130" s="311" t="b">
        <f t="shared" si="13"/>
        <v>0</v>
      </c>
      <c r="W130" s="5"/>
      <c r="X130" s="321"/>
      <c r="Y130" s="313" t="b">
        <f>IF(U18="✔",1)</f>
        <v>0</v>
      </c>
      <c r="Z130" s="314" t="b">
        <f>IF(U18="✔",1)</f>
        <v>0</v>
      </c>
      <c r="AA130" s="314" t="b">
        <f t="shared" si="14"/>
        <v>0</v>
      </c>
      <c r="AB130" s="322" t="b">
        <f t="shared" si="15"/>
        <v>0</v>
      </c>
      <c r="AC130" s="323" t="b">
        <f>IF(AND(M32="P",U32="1-Jan"),1)</f>
        <v>0</v>
      </c>
      <c r="AD130" s="317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5"/>
    </row>
    <row r="131" ht="14.25" customHeight="1">
      <c r="A131" s="1"/>
      <c r="B131" s="5"/>
      <c r="C131" s="5"/>
      <c r="D131" s="5"/>
      <c r="E131" s="309" t="b">
        <f t="shared" ref="E131:E139" si="17">IF(F33="Mail Netz DG",1)</f>
        <v>0</v>
      </c>
      <c r="F131" s="309" t="b">
        <f t="shared" ref="F131:F139" si="18">IF(F33="Mail Legal ",1)</f>
        <v>0</v>
      </c>
      <c r="G131" s="309" t="b">
        <f t="shared" ref="G131:G139" si="19">IF(F33="Incident Report",1)</f>
        <v>0</v>
      </c>
      <c r="H131" s="309" t="b">
        <f t="shared" ref="H131:H139" si="20">IF(F33="Lost and Found",1)</f>
        <v>0</v>
      </c>
      <c r="I131" s="309" t="b">
        <f t="shared" ref="I131:I139" si="21">IF(F33="User Walk-in",1)</f>
        <v>0</v>
      </c>
      <c r="J131" s="5"/>
      <c r="K131" s="5"/>
      <c r="L131" s="5"/>
      <c r="M131" s="5"/>
      <c r="N131" s="5"/>
      <c r="O131" s="5"/>
      <c r="P131" s="309" t="b">
        <f t="shared" si="8"/>
        <v>0</v>
      </c>
      <c r="Q131" s="310" t="b">
        <f t="shared" si="9"/>
        <v>0</v>
      </c>
      <c r="R131" s="310" t="b">
        <f t="shared" si="10"/>
        <v>0</v>
      </c>
      <c r="S131" s="5"/>
      <c r="T131" s="309" t="b">
        <f t="shared" si="11"/>
        <v>0</v>
      </c>
      <c r="U131" s="309" t="b">
        <f t="shared" si="12"/>
        <v>0</v>
      </c>
      <c r="V131" s="311" t="b">
        <f t="shared" si="13"/>
        <v>0</v>
      </c>
      <c r="W131" s="5"/>
      <c r="X131" s="324"/>
      <c r="Y131" s="313" t="b">
        <f t="shared" ref="Y131:Y133" si="22">IF(U16="✔",1)</f>
        <v>0</v>
      </c>
      <c r="Z131" s="325"/>
      <c r="AA131" s="314" t="b">
        <f t="shared" si="14"/>
        <v>0</v>
      </c>
      <c r="AB131" s="315" t="b">
        <f t="shared" si="15"/>
        <v>0</v>
      </c>
      <c r="AC131" s="323" t="b">
        <f t="shared" ref="AC131:AC148" si="23">IF(AND(M33="P",U33="1.Jan"),1)</f>
        <v>0</v>
      </c>
      <c r="AD131" s="326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5"/>
    </row>
    <row r="132" ht="14.25" customHeight="1">
      <c r="A132" s="1"/>
      <c r="B132" s="5"/>
      <c r="C132" s="5"/>
      <c r="D132" s="5"/>
      <c r="E132" s="309" t="b">
        <f t="shared" si="17"/>
        <v>0</v>
      </c>
      <c r="F132" s="309" t="b">
        <f t="shared" si="18"/>
        <v>0</v>
      </c>
      <c r="G132" s="309" t="b">
        <f t="shared" si="19"/>
        <v>0</v>
      </c>
      <c r="H132" s="309" t="b">
        <f t="shared" si="20"/>
        <v>0</v>
      </c>
      <c r="I132" s="309" t="b">
        <f t="shared" si="21"/>
        <v>0</v>
      </c>
      <c r="J132" s="5"/>
      <c r="K132" s="5"/>
      <c r="L132" s="5"/>
      <c r="M132" s="5"/>
      <c r="N132" s="5"/>
      <c r="O132" s="5"/>
      <c r="P132" s="309" t="b">
        <f t="shared" si="8"/>
        <v>0</v>
      </c>
      <c r="Q132" s="310" t="b">
        <f t="shared" si="9"/>
        <v>0</v>
      </c>
      <c r="R132" s="310" t="b">
        <f t="shared" si="10"/>
        <v>0</v>
      </c>
      <c r="S132" s="5"/>
      <c r="T132" s="309" t="b">
        <f t="shared" si="11"/>
        <v>0</v>
      </c>
      <c r="U132" s="309" t="b">
        <f t="shared" si="12"/>
        <v>0</v>
      </c>
      <c r="V132" s="311" t="b">
        <f t="shared" si="13"/>
        <v>0</v>
      </c>
      <c r="W132" s="5"/>
      <c r="X132" s="312" t="b">
        <f t="shared" ref="X132:X133" si="24">IF(Q19="✔",1)</f>
        <v>0</v>
      </c>
      <c r="Y132" s="313" t="b">
        <f t="shared" si="22"/>
        <v>0</v>
      </c>
      <c r="Z132" s="327"/>
      <c r="AA132" s="314" t="b">
        <f t="shared" si="14"/>
        <v>0</v>
      </c>
      <c r="AB132" s="315" t="b">
        <f t="shared" si="15"/>
        <v>0</v>
      </c>
      <c r="AC132" s="323" t="b">
        <f t="shared" si="23"/>
        <v>0</v>
      </c>
      <c r="AD132" s="326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5"/>
    </row>
    <row r="133" ht="14.25" customHeight="1">
      <c r="A133" s="1"/>
      <c r="B133" s="5"/>
      <c r="C133" s="5"/>
      <c r="D133" s="5"/>
      <c r="E133" s="309" t="b">
        <f t="shared" si="17"/>
        <v>0</v>
      </c>
      <c r="F133" s="309" t="b">
        <f t="shared" si="18"/>
        <v>0</v>
      </c>
      <c r="G133" s="309" t="b">
        <f t="shared" si="19"/>
        <v>0</v>
      </c>
      <c r="H133" s="309" t="b">
        <f t="shared" si="20"/>
        <v>0</v>
      </c>
      <c r="I133" s="309" t="b">
        <f t="shared" si="21"/>
        <v>0</v>
      </c>
      <c r="J133" s="5"/>
      <c r="K133" s="5"/>
      <c r="L133" s="5"/>
      <c r="M133" s="328" t="s">
        <v>107</v>
      </c>
      <c r="N133" s="5"/>
      <c r="O133" s="5"/>
      <c r="P133" s="309" t="b">
        <f t="shared" si="8"/>
        <v>0</v>
      </c>
      <c r="Q133" s="310" t="b">
        <f t="shared" si="9"/>
        <v>0</v>
      </c>
      <c r="R133" s="310" t="b">
        <f t="shared" si="10"/>
        <v>0</v>
      </c>
      <c r="S133" s="5"/>
      <c r="T133" s="309" t="b">
        <f t="shared" si="11"/>
        <v>0</v>
      </c>
      <c r="U133" s="309" t="b">
        <f t="shared" si="12"/>
        <v>0</v>
      </c>
      <c r="V133" s="311" t="b">
        <f t="shared" si="13"/>
        <v>0</v>
      </c>
      <c r="W133" s="5"/>
      <c r="X133" s="312" t="b">
        <f t="shared" si="24"/>
        <v>0</v>
      </c>
      <c r="Y133" s="313" t="b">
        <f t="shared" si="22"/>
        <v>0</v>
      </c>
      <c r="Z133" s="327"/>
      <c r="AA133" s="314" t="b">
        <f t="shared" si="14"/>
        <v>0</v>
      </c>
      <c r="AB133" s="315" t="b">
        <f t="shared" si="15"/>
        <v>0</v>
      </c>
      <c r="AC133" s="323" t="b">
        <f t="shared" si="23"/>
        <v>0</v>
      </c>
      <c r="AD133" s="317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5"/>
    </row>
    <row r="134" ht="14.25" customHeight="1">
      <c r="A134" s="1"/>
      <c r="B134" s="5"/>
      <c r="C134" s="5"/>
      <c r="D134" s="5"/>
      <c r="E134" s="309" t="b">
        <f t="shared" si="17"/>
        <v>0</v>
      </c>
      <c r="F134" s="309" t="b">
        <f t="shared" si="18"/>
        <v>0</v>
      </c>
      <c r="G134" s="309" t="b">
        <f t="shared" si="19"/>
        <v>0</v>
      </c>
      <c r="H134" s="309" t="b">
        <f t="shared" si="20"/>
        <v>0</v>
      </c>
      <c r="I134" s="309" t="b">
        <f t="shared" si="21"/>
        <v>0</v>
      </c>
      <c r="J134" s="5"/>
      <c r="K134" s="5"/>
      <c r="L134" s="5"/>
      <c r="M134" s="329">
        <v>44805.0</v>
      </c>
      <c r="N134" s="5"/>
      <c r="O134" s="5"/>
      <c r="P134" s="309" t="b">
        <f t="shared" si="8"/>
        <v>0</v>
      </c>
      <c r="Q134" s="310" t="b">
        <f t="shared" si="9"/>
        <v>0</v>
      </c>
      <c r="R134" s="310" t="b">
        <f t="shared" si="10"/>
        <v>0</v>
      </c>
      <c r="S134" s="5"/>
      <c r="T134" s="309" t="b">
        <f t="shared" si="11"/>
        <v>0</v>
      </c>
      <c r="U134" s="309" t="b">
        <f t="shared" si="12"/>
        <v>0</v>
      </c>
      <c r="V134" s="311" t="b">
        <f t="shared" si="13"/>
        <v>0</v>
      </c>
      <c r="W134" s="5"/>
      <c r="X134" s="330" t="b">
        <f t="shared" ref="X134:X136" si="25">IF(Q16="✔",1)</f>
        <v>0</v>
      </c>
      <c r="Y134" s="331"/>
      <c r="Z134" s="327"/>
      <c r="AA134" s="314" t="b">
        <f t="shared" si="14"/>
        <v>0</v>
      </c>
      <c r="AB134" s="315" t="b">
        <f t="shared" si="15"/>
        <v>0</v>
      </c>
      <c r="AC134" s="323" t="b">
        <f t="shared" si="23"/>
        <v>0</v>
      </c>
      <c r="AD134" s="317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5"/>
    </row>
    <row r="135" ht="14.25" customHeight="1">
      <c r="A135" s="1"/>
      <c r="B135" s="5"/>
      <c r="C135" s="5"/>
      <c r="D135" s="5"/>
      <c r="E135" s="309" t="b">
        <f t="shared" si="17"/>
        <v>0</v>
      </c>
      <c r="F135" s="309" t="b">
        <f t="shared" si="18"/>
        <v>0</v>
      </c>
      <c r="G135" s="309" t="b">
        <f t="shared" si="19"/>
        <v>0</v>
      </c>
      <c r="H135" s="309" t="b">
        <f t="shared" si="20"/>
        <v>0</v>
      </c>
      <c r="I135" s="309" t="b">
        <f t="shared" si="21"/>
        <v>0</v>
      </c>
      <c r="J135" s="5"/>
      <c r="K135" s="5"/>
      <c r="L135" s="5"/>
      <c r="M135" s="332"/>
      <c r="N135" s="5"/>
      <c r="O135" s="5"/>
      <c r="P135" s="309" t="b">
        <f t="shared" si="8"/>
        <v>0</v>
      </c>
      <c r="Q135" s="310" t="b">
        <f t="shared" si="9"/>
        <v>0</v>
      </c>
      <c r="R135" s="310" t="b">
        <f t="shared" si="10"/>
        <v>0</v>
      </c>
      <c r="S135" s="5"/>
      <c r="T135" s="309" t="b">
        <f t="shared" si="11"/>
        <v>0</v>
      </c>
      <c r="U135" s="309" t="b">
        <f t="shared" si="12"/>
        <v>0</v>
      </c>
      <c r="V135" s="311" t="b">
        <f t="shared" si="13"/>
        <v>0</v>
      </c>
      <c r="W135" s="5"/>
      <c r="X135" s="330" t="b">
        <f t="shared" si="25"/>
        <v>0</v>
      </c>
      <c r="Y135" s="305"/>
      <c r="Z135" s="327"/>
      <c r="AA135" s="314" t="b">
        <f t="shared" si="14"/>
        <v>0</v>
      </c>
      <c r="AB135" s="315" t="b">
        <f t="shared" si="15"/>
        <v>0</v>
      </c>
      <c r="AC135" s="323" t="b">
        <f t="shared" si="23"/>
        <v>0</v>
      </c>
      <c r="AD135" s="317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5"/>
    </row>
    <row r="136" ht="14.25" customHeight="1">
      <c r="A136" s="1"/>
      <c r="B136" s="5"/>
      <c r="C136" s="5"/>
      <c r="D136" s="5"/>
      <c r="E136" s="309" t="b">
        <f t="shared" si="17"/>
        <v>0</v>
      </c>
      <c r="F136" s="309" t="b">
        <f t="shared" si="18"/>
        <v>0</v>
      </c>
      <c r="G136" s="309" t="b">
        <f t="shared" si="19"/>
        <v>0</v>
      </c>
      <c r="H136" s="309" t="b">
        <f t="shared" si="20"/>
        <v>0</v>
      </c>
      <c r="I136" s="309" t="b">
        <f t="shared" si="21"/>
        <v>0</v>
      </c>
      <c r="J136" s="5"/>
      <c r="K136" s="5"/>
      <c r="L136" s="5"/>
      <c r="M136" s="5"/>
      <c r="N136" s="5"/>
      <c r="O136" s="5"/>
      <c r="P136" s="309" t="b">
        <f t="shared" si="8"/>
        <v>0</v>
      </c>
      <c r="Q136" s="310" t="b">
        <f t="shared" si="9"/>
        <v>0</v>
      </c>
      <c r="R136" s="310" t="b">
        <f t="shared" si="10"/>
        <v>0</v>
      </c>
      <c r="S136" s="5"/>
      <c r="T136" s="309" t="b">
        <f t="shared" si="11"/>
        <v>0</v>
      </c>
      <c r="U136" s="309" t="b">
        <f t="shared" si="12"/>
        <v>0</v>
      </c>
      <c r="V136" s="311" t="b">
        <f t="shared" si="13"/>
        <v>0</v>
      </c>
      <c r="W136" s="5"/>
      <c r="X136" s="330" t="b">
        <f t="shared" si="25"/>
        <v>0</v>
      </c>
      <c r="Y136" s="305"/>
      <c r="Z136" s="327"/>
      <c r="AA136" s="333"/>
      <c r="AB136" s="315" t="b">
        <f t="shared" si="15"/>
        <v>0</v>
      </c>
      <c r="AC136" s="323" t="b">
        <f t="shared" si="23"/>
        <v>0</v>
      </c>
      <c r="AD136" s="317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5"/>
    </row>
    <row r="137" ht="14.25" customHeight="1">
      <c r="A137" s="1"/>
      <c r="B137" s="5"/>
      <c r="C137" s="5"/>
      <c r="D137" s="5"/>
      <c r="E137" s="309" t="b">
        <f t="shared" si="17"/>
        <v>0</v>
      </c>
      <c r="F137" s="309" t="b">
        <f t="shared" si="18"/>
        <v>0</v>
      </c>
      <c r="G137" s="309" t="b">
        <f t="shared" si="19"/>
        <v>0</v>
      </c>
      <c r="H137" s="309" t="b">
        <f t="shared" si="20"/>
        <v>0</v>
      </c>
      <c r="I137" s="309" t="b">
        <f t="shared" si="21"/>
        <v>0</v>
      </c>
      <c r="J137" s="5"/>
      <c r="K137" s="5"/>
      <c r="L137" s="5"/>
      <c r="M137" s="5"/>
      <c r="N137" s="5"/>
      <c r="O137" s="5"/>
      <c r="P137" s="309" t="b">
        <f t="shared" si="8"/>
        <v>0</v>
      </c>
      <c r="Q137" s="310" t="b">
        <f t="shared" si="9"/>
        <v>0</v>
      </c>
      <c r="R137" s="310" t="b">
        <f t="shared" si="10"/>
        <v>0</v>
      </c>
      <c r="S137" s="5"/>
      <c r="T137" s="309" t="b">
        <f t="shared" si="11"/>
        <v>0</v>
      </c>
      <c r="U137" s="309" t="b">
        <f t="shared" si="12"/>
        <v>0</v>
      </c>
      <c r="V137" s="311" t="b">
        <f t="shared" si="13"/>
        <v>0</v>
      </c>
      <c r="W137" s="5"/>
      <c r="X137" s="330" t="b">
        <f t="shared" ref="X137:X138" si="26">IF(O19="✔",1)</f>
        <v>0</v>
      </c>
      <c r="Y137" s="305"/>
      <c r="Z137" s="327"/>
      <c r="AA137" s="333"/>
      <c r="AB137" s="315" t="b">
        <f t="shared" si="15"/>
        <v>0</v>
      </c>
      <c r="AC137" s="323" t="b">
        <f t="shared" si="23"/>
        <v>0</v>
      </c>
      <c r="AD137" s="317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5"/>
    </row>
    <row r="138" ht="14.25" customHeight="1">
      <c r="A138" s="1"/>
      <c r="B138" s="5"/>
      <c r="C138" s="5"/>
      <c r="D138" s="5"/>
      <c r="E138" s="309" t="b">
        <f t="shared" si="17"/>
        <v>0</v>
      </c>
      <c r="F138" s="309" t="b">
        <f t="shared" si="18"/>
        <v>0</v>
      </c>
      <c r="G138" s="309" t="b">
        <f t="shared" si="19"/>
        <v>0</v>
      </c>
      <c r="H138" s="309" t="b">
        <f t="shared" si="20"/>
        <v>0</v>
      </c>
      <c r="I138" s="309" t="b">
        <f t="shared" si="21"/>
        <v>0</v>
      </c>
      <c r="J138" s="5"/>
      <c r="K138" s="5"/>
      <c r="L138" s="5"/>
      <c r="M138" s="5"/>
      <c r="N138" s="5"/>
      <c r="O138" s="5"/>
      <c r="P138" s="309" t="b">
        <f t="shared" si="8"/>
        <v>0</v>
      </c>
      <c r="Q138" s="310" t="b">
        <f t="shared" si="9"/>
        <v>0</v>
      </c>
      <c r="R138" s="310" t="b">
        <f t="shared" si="10"/>
        <v>0</v>
      </c>
      <c r="S138" s="5"/>
      <c r="T138" s="309" t="b">
        <f t="shared" si="11"/>
        <v>0</v>
      </c>
      <c r="U138" s="309" t="b">
        <f t="shared" si="12"/>
        <v>0</v>
      </c>
      <c r="V138" s="311" t="b">
        <f t="shared" si="13"/>
        <v>0</v>
      </c>
      <c r="W138" s="5"/>
      <c r="X138" s="330" t="b">
        <f t="shared" si="26"/>
        <v>0</v>
      </c>
      <c r="Y138" s="305"/>
      <c r="Z138" s="327"/>
      <c r="AA138" s="333"/>
      <c r="AB138" s="315" t="b">
        <f t="shared" si="15"/>
        <v>0</v>
      </c>
      <c r="AC138" s="323" t="b">
        <f t="shared" si="23"/>
        <v>0</v>
      </c>
      <c r="AD138" s="317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5"/>
    </row>
    <row r="139" ht="15.0" customHeight="1">
      <c r="A139" s="1"/>
      <c r="B139" s="5"/>
      <c r="C139" s="5"/>
      <c r="D139" s="5"/>
      <c r="E139" s="309" t="b">
        <f t="shared" si="17"/>
        <v>0</v>
      </c>
      <c r="F139" s="309" t="b">
        <f t="shared" si="18"/>
        <v>0</v>
      </c>
      <c r="G139" s="309" t="b">
        <f t="shared" si="19"/>
        <v>0</v>
      </c>
      <c r="H139" s="309" t="b">
        <f t="shared" si="20"/>
        <v>0</v>
      </c>
      <c r="I139" s="309" t="b">
        <f t="shared" si="21"/>
        <v>0</v>
      </c>
      <c r="J139" s="5"/>
      <c r="K139" s="5"/>
      <c r="L139" s="5"/>
      <c r="M139" s="5"/>
      <c r="N139" s="5"/>
      <c r="O139" s="5"/>
      <c r="P139" s="309" t="b">
        <f t="shared" si="8"/>
        <v>0</v>
      </c>
      <c r="Q139" s="310" t="b">
        <f t="shared" si="9"/>
        <v>0</v>
      </c>
      <c r="R139" s="310" t="b">
        <f t="shared" si="10"/>
        <v>0</v>
      </c>
      <c r="S139" s="5"/>
      <c r="T139" s="309" t="b">
        <f t="shared" si="11"/>
        <v>0</v>
      </c>
      <c r="U139" s="309" t="b">
        <f t="shared" si="12"/>
        <v>0</v>
      </c>
      <c r="V139" s="311" t="b">
        <f t="shared" si="13"/>
        <v>0</v>
      </c>
      <c r="W139" s="5"/>
      <c r="X139" s="321"/>
      <c r="Y139" s="305"/>
      <c r="Z139" s="327"/>
      <c r="AA139" s="333"/>
      <c r="AB139" s="315" t="b">
        <f t="shared" si="15"/>
        <v>0</v>
      </c>
      <c r="AC139" s="323" t="b">
        <f t="shared" si="23"/>
        <v>0</v>
      </c>
      <c r="AD139" s="317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5"/>
    </row>
    <row r="140" ht="15.75" customHeight="1">
      <c r="A140" s="1"/>
      <c r="B140" s="5"/>
      <c r="C140" s="5"/>
      <c r="D140" s="5"/>
      <c r="E140" s="309" t="b">
        <f>IF(F80="Mail Netz DG",1)</f>
        <v>0</v>
      </c>
      <c r="F140" s="309" t="b">
        <f>IF(F80="Mail Legal ",1)</f>
        <v>0</v>
      </c>
      <c r="G140" s="309" t="b">
        <f>IF(F80="Incident Report",1)</f>
        <v>0</v>
      </c>
      <c r="H140" s="309" t="b">
        <f>IF(F80="Lost and Found",1)</f>
        <v>0</v>
      </c>
      <c r="I140" s="309" t="b">
        <f>IF(F80="User Walk-in",1)</f>
        <v>0</v>
      </c>
      <c r="J140" s="5"/>
      <c r="K140" s="5"/>
      <c r="L140" s="5"/>
      <c r="M140" s="5"/>
      <c r="N140" s="5"/>
      <c r="O140" s="5"/>
      <c r="P140" s="309" t="b">
        <f t="shared" si="8"/>
        <v>0</v>
      </c>
      <c r="Q140" s="310" t="b">
        <f t="shared" si="9"/>
        <v>0</v>
      </c>
      <c r="R140" s="310" t="b">
        <f t="shared" si="10"/>
        <v>0</v>
      </c>
      <c r="S140" s="5"/>
      <c r="T140" s="309" t="b">
        <f t="shared" si="11"/>
        <v>0</v>
      </c>
      <c r="U140" s="309" t="b">
        <f t="shared" si="12"/>
        <v>0</v>
      </c>
      <c r="V140" s="311" t="b">
        <f t="shared" si="13"/>
        <v>0</v>
      </c>
      <c r="W140" s="5"/>
      <c r="X140" s="318"/>
      <c r="Y140" s="186"/>
      <c r="Z140" s="334"/>
      <c r="AA140" s="335"/>
      <c r="AB140" s="315" t="b">
        <f t="shared" si="15"/>
        <v>0</v>
      </c>
      <c r="AC140" s="323" t="b">
        <f t="shared" si="23"/>
        <v>0</v>
      </c>
      <c r="AD140" s="317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5"/>
    </row>
    <row r="141" ht="14.25" customHeight="1">
      <c r="A141" s="1"/>
      <c r="B141" s="5"/>
      <c r="C141" s="5"/>
      <c r="D141" s="5"/>
      <c r="E141" s="309"/>
      <c r="F141" s="309"/>
      <c r="G141" s="309"/>
      <c r="H141" s="309"/>
      <c r="I141" s="309"/>
      <c r="J141" s="5"/>
      <c r="K141" s="5"/>
      <c r="L141" s="5"/>
      <c r="M141" s="5"/>
      <c r="N141" s="5"/>
      <c r="O141" s="5"/>
      <c r="P141" s="309" t="b">
        <f t="shared" si="8"/>
        <v>0</v>
      </c>
      <c r="Q141" s="310" t="b">
        <f t="shared" si="9"/>
        <v>0</v>
      </c>
      <c r="R141" s="310" t="b">
        <f t="shared" si="10"/>
        <v>0</v>
      </c>
      <c r="S141" s="5"/>
      <c r="T141" s="309" t="b">
        <f t="shared" si="11"/>
        <v>0</v>
      </c>
      <c r="U141" s="309" t="b">
        <f t="shared" si="12"/>
        <v>0</v>
      </c>
      <c r="V141" s="311" t="b">
        <f t="shared" si="13"/>
        <v>0</v>
      </c>
      <c r="W141" s="5"/>
      <c r="X141" s="336">
        <f t="shared" ref="X141:AA141" si="27">SUM(X129:X140)</f>
        <v>0</v>
      </c>
      <c r="Y141" s="337">
        <f t="shared" si="27"/>
        <v>0</v>
      </c>
      <c r="Z141" s="338">
        <f t="shared" si="27"/>
        <v>0</v>
      </c>
      <c r="AA141" s="338">
        <f t="shared" si="27"/>
        <v>0</v>
      </c>
      <c r="AB141" s="315" t="b">
        <f t="shared" si="15"/>
        <v>0</v>
      </c>
      <c r="AC141" s="323" t="b">
        <f t="shared" si="23"/>
        <v>0</v>
      </c>
      <c r="AD141" s="317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5"/>
    </row>
    <row r="142" ht="14.25" customHeight="1">
      <c r="A142" s="1"/>
      <c r="B142" s="5"/>
      <c r="C142" s="5"/>
      <c r="D142" s="5"/>
      <c r="E142" s="309"/>
      <c r="F142" s="309"/>
      <c r="G142" s="309"/>
      <c r="H142" s="309"/>
      <c r="I142" s="309"/>
      <c r="J142" s="5"/>
      <c r="K142" s="5"/>
      <c r="L142" s="5"/>
      <c r="M142" s="5"/>
      <c r="N142" s="5"/>
      <c r="O142" s="5"/>
      <c r="P142" s="309" t="b">
        <f t="shared" si="8"/>
        <v>0</v>
      </c>
      <c r="Q142" s="310" t="b">
        <f t="shared" si="9"/>
        <v>0</v>
      </c>
      <c r="R142" s="310" t="b">
        <f t="shared" si="10"/>
        <v>0</v>
      </c>
      <c r="S142" s="5"/>
      <c r="T142" s="309" t="b">
        <f t="shared" si="11"/>
        <v>0</v>
      </c>
      <c r="U142" s="309" t="b">
        <f t="shared" si="12"/>
        <v>0</v>
      </c>
      <c r="V142" s="311" t="b">
        <f t="shared" si="13"/>
        <v>0</v>
      </c>
      <c r="W142" s="5"/>
      <c r="X142" s="324"/>
      <c r="Y142" s="339"/>
      <c r="Z142" s="340"/>
      <c r="AA142" s="340"/>
      <c r="AB142" s="315" t="b">
        <f t="shared" si="15"/>
        <v>0</v>
      </c>
      <c r="AC142" s="323" t="b">
        <f t="shared" si="23"/>
        <v>0</v>
      </c>
      <c r="AD142" s="317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5"/>
    </row>
    <row r="143" ht="14.25" customHeight="1">
      <c r="A143" s="1"/>
      <c r="B143" s="5"/>
      <c r="C143" s="5"/>
      <c r="D143" s="5"/>
      <c r="E143" s="341">
        <f t="shared" ref="E143:I143" si="28">SUM(E131:E142)</f>
        <v>0</v>
      </c>
      <c r="F143" s="342">
        <f t="shared" si="28"/>
        <v>0</v>
      </c>
      <c r="G143" s="343">
        <f t="shared" si="28"/>
        <v>0</v>
      </c>
      <c r="H143" s="344">
        <f t="shared" si="28"/>
        <v>0</v>
      </c>
      <c r="I143" s="344">
        <f t="shared" si="28"/>
        <v>0</v>
      </c>
      <c r="J143" s="5"/>
      <c r="K143" s="5"/>
      <c r="L143" s="5"/>
      <c r="M143" s="5"/>
      <c r="N143" s="5"/>
      <c r="O143" s="5"/>
      <c r="P143" s="309" t="b">
        <f t="shared" si="8"/>
        <v>0</v>
      </c>
      <c r="Q143" s="310" t="b">
        <f t="shared" si="9"/>
        <v>0</v>
      </c>
      <c r="R143" s="310" t="b">
        <f t="shared" si="10"/>
        <v>0</v>
      </c>
      <c r="S143" s="5"/>
      <c r="T143" s="309" t="b">
        <f t="shared" si="11"/>
        <v>0</v>
      </c>
      <c r="U143" s="309" t="b">
        <f t="shared" si="12"/>
        <v>0</v>
      </c>
      <c r="V143" s="311" t="b">
        <f t="shared" si="13"/>
        <v>0</v>
      </c>
      <c r="W143" s="5"/>
      <c r="X143" s="345">
        <f>SUM(X141:AA142)</f>
        <v>0</v>
      </c>
      <c r="Y143" s="346"/>
      <c r="Z143" s="346"/>
      <c r="AA143" s="346"/>
      <c r="AB143" s="315" t="b">
        <f t="shared" si="15"/>
        <v>0</v>
      </c>
      <c r="AC143" s="323" t="b">
        <f t="shared" si="23"/>
        <v>0</v>
      </c>
      <c r="AD143" s="317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5"/>
    </row>
    <row r="144" ht="14.25" customHeight="1">
      <c r="A144" s="1"/>
      <c r="B144" s="5"/>
      <c r="C144" s="5"/>
      <c r="D144" s="5"/>
      <c r="E144" s="347">
        <f>SUM(E143:F143)</f>
        <v>0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309" t="b">
        <f t="shared" si="8"/>
        <v>0</v>
      </c>
      <c r="Q144" s="310" t="b">
        <f t="shared" si="9"/>
        <v>0</v>
      </c>
      <c r="R144" s="310" t="b">
        <f t="shared" si="10"/>
        <v>0</v>
      </c>
      <c r="S144" s="5"/>
      <c r="T144" s="309" t="b">
        <f t="shared" si="11"/>
        <v>0</v>
      </c>
      <c r="U144" s="309" t="b">
        <f t="shared" si="12"/>
        <v>0</v>
      </c>
      <c r="V144" s="311" t="b">
        <f t="shared" si="13"/>
        <v>0</v>
      </c>
      <c r="W144" s="5"/>
      <c r="X144" s="5"/>
      <c r="Y144" s="5"/>
      <c r="Z144" s="5"/>
      <c r="AA144" s="1"/>
      <c r="AB144" s="315" t="b">
        <f t="shared" si="15"/>
        <v>0</v>
      </c>
      <c r="AC144" s="323" t="b">
        <f t="shared" si="23"/>
        <v>0</v>
      </c>
      <c r="AD144" s="317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5"/>
    </row>
    <row r="145" ht="14.25" customHeight="1">
      <c r="A145" s="1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309" t="b">
        <f t="shared" si="8"/>
        <v>0</v>
      </c>
      <c r="Q145" s="310" t="b">
        <f t="shared" si="9"/>
        <v>0</v>
      </c>
      <c r="R145" s="310" t="b">
        <f t="shared" si="10"/>
        <v>0</v>
      </c>
      <c r="S145" s="5"/>
      <c r="T145" s="309" t="b">
        <f t="shared" si="11"/>
        <v>0</v>
      </c>
      <c r="U145" s="309" t="b">
        <f t="shared" si="12"/>
        <v>0</v>
      </c>
      <c r="V145" s="311" t="b">
        <f t="shared" si="13"/>
        <v>0</v>
      </c>
      <c r="W145" s="5"/>
      <c r="X145" s="5"/>
      <c r="Y145" s="5"/>
      <c r="Z145" s="5"/>
      <c r="AA145" s="1"/>
      <c r="AB145" s="315" t="b">
        <f t="shared" si="15"/>
        <v>0</v>
      </c>
      <c r="AC145" s="323" t="b">
        <f t="shared" si="23"/>
        <v>0</v>
      </c>
      <c r="AD145" s="317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5"/>
    </row>
    <row r="146" ht="14.25" customHeight="1">
      <c r="A146" s="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309" t="b">
        <f t="shared" ref="P146:P148" si="29">IF(M49="E(Con)",1)</f>
        <v>0</v>
      </c>
      <c r="Q146" s="310" t="b">
        <f t="shared" ref="Q146:Q148" si="30">IF(M49="P",1)</f>
        <v>0</v>
      </c>
      <c r="R146" s="310" t="b">
        <f t="shared" ref="R146:R148" si="31">IF(M49="E(FTE)",1)</f>
        <v>0</v>
      </c>
      <c r="S146" s="5"/>
      <c r="T146" s="309" t="b">
        <f t="shared" ref="T146:T148" si="32">IF(AND(V49="✔",M49="E(Con)"),1)</f>
        <v>0</v>
      </c>
      <c r="U146" s="309" t="b">
        <f t="shared" ref="U146:U148" si="33">IF(AND(V49="✔",M49="P"),1)</f>
        <v>0</v>
      </c>
      <c r="V146" s="311" t="b">
        <f t="shared" si="13"/>
        <v>0</v>
      </c>
      <c r="W146" s="5"/>
      <c r="X146" s="5"/>
      <c r="Y146" s="5"/>
      <c r="Z146" s="5"/>
      <c r="AA146" s="1"/>
      <c r="AB146" s="315" t="b">
        <f t="shared" si="15"/>
        <v>0</v>
      </c>
      <c r="AC146" s="323" t="b">
        <f t="shared" si="23"/>
        <v>0</v>
      </c>
      <c r="AD146" s="317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5"/>
      <c r="AR146" s="1"/>
    </row>
    <row r="147" ht="14.25" customHeight="1">
      <c r="A147" s="1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309" t="b">
        <f t="shared" si="29"/>
        <v>0</v>
      </c>
      <c r="Q147" s="310" t="b">
        <f t="shared" si="30"/>
        <v>0</v>
      </c>
      <c r="R147" s="310" t="b">
        <f t="shared" si="31"/>
        <v>0</v>
      </c>
      <c r="S147" s="5"/>
      <c r="T147" s="309" t="b">
        <f t="shared" si="32"/>
        <v>0</v>
      </c>
      <c r="U147" s="309" t="b">
        <f t="shared" si="33"/>
        <v>0</v>
      </c>
      <c r="V147" s="311" t="b">
        <f t="shared" si="13"/>
        <v>0</v>
      </c>
      <c r="W147" s="5"/>
      <c r="X147" s="5"/>
      <c r="Y147" s="5"/>
      <c r="Z147" s="5"/>
      <c r="AA147" s="1"/>
      <c r="AB147" s="315" t="b">
        <f t="shared" si="15"/>
        <v>0</v>
      </c>
      <c r="AC147" s="323" t="b">
        <f t="shared" si="23"/>
        <v>0</v>
      </c>
      <c r="AD147" s="317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5"/>
      <c r="AR147" s="1"/>
    </row>
    <row r="148" ht="14.25" customHeight="1">
      <c r="A148" s="1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309" t="b">
        <f t="shared" si="29"/>
        <v>0</v>
      </c>
      <c r="Q148" s="310" t="b">
        <f t="shared" si="30"/>
        <v>0</v>
      </c>
      <c r="R148" s="310" t="b">
        <f t="shared" si="31"/>
        <v>0</v>
      </c>
      <c r="S148" s="5"/>
      <c r="T148" s="309" t="b">
        <f t="shared" si="32"/>
        <v>0</v>
      </c>
      <c r="U148" s="309" t="b">
        <f t="shared" si="33"/>
        <v>0</v>
      </c>
      <c r="V148" s="311" t="b">
        <f t="shared" si="13"/>
        <v>0</v>
      </c>
      <c r="W148" s="5"/>
      <c r="X148" s="5"/>
      <c r="Y148" s="5"/>
      <c r="Z148" s="5"/>
      <c r="AA148" s="1"/>
      <c r="AB148" s="348" t="b">
        <f t="shared" si="15"/>
        <v>0</v>
      </c>
      <c r="AC148" s="349" t="b">
        <f t="shared" si="23"/>
        <v>0</v>
      </c>
      <c r="AD148" s="350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5"/>
      <c r="AR148" s="1"/>
    </row>
    <row r="149" ht="14.25" customHeight="1">
      <c r="A149" s="1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351">
        <f t="shared" ref="P149:R149" si="34">SUM(P129:P148)</f>
        <v>0</v>
      </c>
      <c r="Q149" s="352">
        <f t="shared" si="34"/>
        <v>0</v>
      </c>
      <c r="R149" s="352">
        <f t="shared" si="34"/>
        <v>0</v>
      </c>
      <c r="S149" s="5"/>
      <c r="T149" s="351">
        <f t="shared" ref="T149:U149" si="35">SUM(T129:T148)</f>
        <v>0</v>
      </c>
      <c r="U149" s="352">
        <f t="shared" si="35"/>
        <v>0</v>
      </c>
      <c r="V149" s="352">
        <f>SUM(V130:V148)</f>
        <v>0</v>
      </c>
      <c r="W149" s="5"/>
      <c r="X149" s="5"/>
      <c r="Y149" s="5"/>
      <c r="Z149" s="5"/>
      <c r="AA149" s="1"/>
      <c r="AB149" s="353">
        <f t="shared" ref="AB149:AD149" si="36">SUM(AB129:AB148)</f>
        <v>0</v>
      </c>
      <c r="AC149" s="354">
        <f t="shared" si="36"/>
        <v>0</v>
      </c>
      <c r="AD149" s="355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5"/>
      <c r="AR149" s="1"/>
    </row>
    <row r="150" ht="14.25" customHeight="1">
      <c r="A150" s="1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356">
        <f>N127-P149</f>
        <v>6</v>
      </c>
      <c r="Q150" s="357">
        <f>N128-Q149</f>
        <v>5</v>
      </c>
      <c r="R150" s="357">
        <f>N129-R149</f>
        <v>10</v>
      </c>
      <c r="S150" s="5"/>
      <c r="T150" s="356"/>
      <c r="U150" s="357"/>
      <c r="V150" s="357"/>
      <c r="W150" s="5"/>
      <c r="X150" s="5"/>
      <c r="Y150" s="5"/>
      <c r="Z150" s="5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5"/>
      <c r="AR150" s="1"/>
    </row>
    <row r="151" ht="14.25" customHeight="1">
      <c r="A151" s="1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358">
        <f t="shared" ref="P151:R151" si="37">P150+T149</f>
        <v>6</v>
      </c>
      <c r="Q151" s="358">
        <f t="shared" si="37"/>
        <v>5</v>
      </c>
      <c r="R151" s="358">
        <f t="shared" si="37"/>
        <v>10</v>
      </c>
      <c r="S151" s="5"/>
      <c r="T151" s="5"/>
      <c r="U151" s="5"/>
      <c r="V151" s="5"/>
      <c r="W151" s="5"/>
      <c r="X151" s="5"/>
      <c r="Y151" s="5"/>
      <c r="Z151" s="5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5"/>
      <c r="AR151" s="1"/>
    </row>
    <row r="152" ht="14.25" customHeight="1">
      <c r="A152" s="1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5"/>
      <c r="AR152" s="1"/>
    </row>
    <row r="153" ht="14.25" customHeight="1">
      <c r="A153" s="1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359"/>
      <c r="W153" s="5"/>
      <c r="X153" s="5"/>
      <c r="Y153" s="5"/>
      <c r="Z153" s="5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5"/>
      <c r="AR153" s="1"/>
    </row>
    <row r="154" ht="14.25" customHeight="1">
      <c r="A154" s="1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5"/>
      <c r="AR154" s="1"/>
      <c r="AS154" s="1"/>
    </row>
    <row r="155" ht="14.25" customHeight="1">
      <c r="A155" s="1"/>
      <c r="B155" s="5"/>
      <c r="C155" s="5"/>
      <c r="D155" s="5"/>
      <c r="E155" s="5"/>
      <c r="F155" s="5"/>
      <c r="G155" s="5"/>
      <c r="H155" s="5"/>
      <c r="I155" s="5"/>
      <c r="J155" s="360" t="s">
        <v>108</v>
      </c>
      <c r="K155" s="361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5"/>
      <c r="AR155" s="1"/>
      <c r="AS155" s="1"/>
      <c r="AT155" s="1"/>
    </row>
    <row r="156" ht="14.25" customHeight="1">
      <c r="A156" s="1"/>
      <c r="B156" s="5"/>
      <c r="C156" s="5"/>
      <c r="D156" s="5"/>
      <c r="E156" s="5"/>
      <c r="F156" s="5"/>
      <c r="G156" s="5"/>
      <c r="H156" s="5"/>
      <c r="I156" s="5"/>
      <c r="J156" s="362" t="s">
        <v>109</v>
      </c>
      <c r="K156" s="36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5"/>
      <c r="AR156" s="1"/>
      <c r="AS156" s="1"/>
      <c r="AT156" s="1"/>
    </row>
    <row r="157" ht="14.25" customHeight="1">
      <c r="A157" s="1"/>
      <c r="B157" s="5"/>
      <c r="C157" s="5"/>
      <c r="D157" s="5"/>
      <c r="E157" s="5"/>
      <c r="F157" s="5"/>
      <c r="G157" s="5"/>
      <c r="H157" s="5"/>
      <c r="I157" s="5"/>
      <c r="J157" s="362" t="s">
        <v>110</v>
      </c>
      <c r="K157" s="36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5"/>
      <c r="AR157" s="1"/>
      <c r="AS157" s="1"/>
      <c r="AT157" s="1"/>
    </row>
    <row r="158" ht="14.25" customHeight="1">
      <c r="A158" s="1"/>
      <c r="B158" s="5"/>
      <c r="C158" s="5"/>
      <c r="D158" s="5"/>
      <c r="E158" s="5"/>
      <c r="F158" s="5"/>
      <c r="G158" s="5"/>
      <c r="H158" s="5"/>
      <c r="I158" s="5"/>
      <c r="J158" s="362" t="s">
        <v>103</v>
      </c>
      <c r="K158" s="36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5"/>
      <c r="AR158" s="1"/>
      <c r="AS158" s="1"/>
      <c r="AT158" s="1"/>
    </row>
    <row r="159" ht="14.25" customHeight="1">
      <c r="A159" s="1"/>
      <c r="B159" s="5"/>
      <c r="C159" s="5"/>
      <c r="D159" s="5"/>
      <c r="E159" s="5"/>
      <c r="F159" s="5"/>
      <c r="G159" s="5"/>
      <c r="H159" s="364" t="s">
        <v>111</v>
      </c>
      <c r="I159" s="361"/>
      <c r="J159" s="362" t="s">
        <v>104</v>
      </c>
      <c r="K159" s="363"/>
      <c r="L159" s="5"/>
      <c r="M159" s="5"/>
      <c r="N159" s="365" t="s">
        <v>112</v>
      </c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5"/>
      <c r="AR159" s="1"/>
      <c r="AS159" s="1"/>
      <c r="AT159" s="1"/>
    </row>
    <row r="160" ht="14.25" customHeight="1">
      <c r="A160" s="1"/>
      <c r="B160" s="5"/>
      <c r="C160" s="5"/>
      <c r="D160" s="5"/>
      <c r="E160" s="5"/>
      <c r="F160" s="5"/>
      <c r="G160" s="5"/>
      <c r="H160" s="366" t="s">
        <v>113</v>
      </c>
      <c r="I160" s="363"/>
      <c r="J160" s="367"/>
      <c r="K160" s="368"/>
      <c r="L160" s="5"/>
      <c r="M160" s="5"/>
      <c r="N160" s="369" t="s">
        <v>114</v>
      </c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5"/>
      <c r="AR160" s="1"/>
      <c r="AS160" s="1"/>
      <c r="AT160" s="1"/>
    </row>
    <row r="161" ht="14.25" customHeight="1">
      <c r="A161" s="1"/>
      <c r="B161" s="5"/>
      <c r="C161" s="5"/>
      <c r="D161" s="5"/>
      <c r="E161" s="5"/>
      <c r="F161" s="5"/>
      <c r="G161" s="5"/>
      <c r="H161" s="366" t="s">
        <v>115</v>
      </c>
      <c r="I161" s="363"/>
      <c r="J161" s="5"/>
      <c r="K161" s="5"/>
      <c r="L161" s="5"/>
      <c r="M161" s="5"/>
      <c r="N161" s="369" t="s">
        <v>116</v>
      </c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5"/>
      <c r="AR161" s="1"/>
      <c r="AS161" s="1"/>
      <c r="AT161" s="1"/>
    </row>
    <row r="162" ht="14.25" customHeight="1">
      <c r="A162" s="1"/>
      <c r="B162" s="5"/>
      <c r="C162" s="5"/>
      <c r="D162" s="5"/>
      <c r="E162" s="5"/>
      <c r="F162" s="5"/>
      <c r="G162" s="5"/>
      <c r="H162" s="366" t="s">
        <v>117</v>
      </c>
      <c r="I162" s="363"/>
      <c r="J162" s="5"/>
      <c r="K162" s="5"/>
      <c r="L162" s="5"/>
      <c r="M162" s="5"/>
      <c r="N162" s="370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5"/>
      <c r="AR162" s="1"/>
      <c r="AS162" s="1"/>
      <c r="AT162" s="1"/>
    </row>
    <row r="163" ht="14.25" customHeight="1">
      <c r="A163" s="1"/>
      <c r="B163" s="5"/>
      <c r="C163" s="5"/>
      <c r="D163" s="5"/>
      <c r="E163" s="5"/>
      <c r="F163" s="5"/>
      <c r="G163" s="5"/>
      <c r="H163" s="366" t="s">
        <v>118</v>
      </c>
      <c r="I163" s="363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5"/>
      <c r="AR163" s="1"/>
      <c r="AS163" s="1"/>
      <c r="AT163" s="1"/>
    </row>
    <row r="164" ht="14.25" customHeight="1">
      <c r="A164" s="1"/>
      <c r="B164" s="5"/>
      <c r="C164" s="5"/>
      <c r="D164" s="5"/>
      <c r="E164" s="5"/>
      <c r="F164" s="5"/>
      <c r="G164" s="5"/>
      <c r="H164" s="366" t="s">
        <v>119</v>
      </c>
      <c r="I164" s="363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5"/>
      <c r="AR164" s="1"/>
      <c r="AS164" s="1"/>
      <c r="AT164" s="1"/>
    </row>
    <row r="165" ht="14.25" customHeight="1">
      <c r="A165" s="1"/>
      <c r="B165" s="5"/>
      <c r="C165" s="5"/>
      <c r="D165" s="5"/>
      <c r="E165" s="5"/>
      <c r="F165" s="5"/>
      <c r="G165" s="5"/>
      <c r="H165" s="366" t="s">
        <v>120</v>
      </c>
      <c r="I165" s="363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5"/>
      <c r="AR165" s="1"/>
      <c r="AS165" s="1"/>
      <c r="AT165" s="1"/>
    </row>
    <row r="166" ht="14.25" customHeight="1">
      <c r="A166" s="1"/>
      <c r="B166" s="5"/>
      <c r="C166" s="5"/>
      <c r="D166" s="5"/>
      <c r="E166" s="5"/>
      <c r="F166" s="5"/>
      <c r="G166" s="5"/>
      <c r="H166" s="371"/>
      <c r="I166" s="368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5"/>
      <c r="AR166" s="1"/>
      <c r="AS166" s="1"/>
      <c r="AT166" s="1"/>
    </row>
    <row r="167" ht="14.25" customHeight="1">
      <c r="A167" s="1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5"/>
      <c r="AR167" s="1"/>
      <c r="AS167" s="1"/>
      <c r="AT167" s="1"/>
    </row>
    <row r="168" ht="14.25" customHeight="1">
      <c r="A168" s="1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5"/>
      <c r="AR168" s="1"/>
      <c r="AS168" s="1"/>
      <c r="AT168" s="1"/>
    </row>
    <row r="169" ht="14.25" customHeight="1">
      <c r="A169" s="1"/>
      <c r="B169" s="5"/>
      <c r="C169" s="372" t="s">
        <v>121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5"/>
      <c r="AR169" s="1"/>
      <c r="AS169" s="1"/>
      <c r="AT169" s="1"/>
    </row>
    <row r="170" ht="14.25" customHeight="1">
      <c r="A170" s="1"/>
      <c r="B170" s="5"/>
      <c r="C170" s="373" t="s">
        <v>122</v>
      </c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5"/>
      <c r="AR170" s="1"/>
      <c r="AS170" s="1"/>
      <c r="AT170" s="1"/>
    </row>
    <row r="171" ht="14.25" customHeight="1">
      <c r="A171" s="1"/>
      <c r="B171" s="5"/>
      <c r="C171" s="374" t="s">
        <v>123</v>
      </c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5"/>
      <c r="AR171" s="1"/>
      <c r="AS171" s="1"/>
      <c r="AT171" s="1"/>
    </row>
    <row r="172" ht="14.25" customHeight="1">
      <c r="A172" s="1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5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5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5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5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5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5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5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5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5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5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5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5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5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5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5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5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5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5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5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5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5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5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5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5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5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5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5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5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5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5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5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5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5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5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5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5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5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5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5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5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5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5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5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5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5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5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5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5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5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5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5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5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5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5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5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5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5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5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5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5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5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5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5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5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5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5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5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5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5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5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5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5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5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5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5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5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5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5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5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5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5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5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5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5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5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5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5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5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5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5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5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5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5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5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5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5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5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5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5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5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5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5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5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5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5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5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5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5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5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5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5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5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5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5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5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5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5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5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5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5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5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5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5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5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5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5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5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5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5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5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5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5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5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5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5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5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5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5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5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5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5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5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5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5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5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5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5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5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5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5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5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5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5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5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5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5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5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5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5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5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5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5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5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5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5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5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5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5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5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5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5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5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5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5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5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5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5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5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5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5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5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5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5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5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5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5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5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5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5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5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5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5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5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5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5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5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5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5"/>
      <c r="AR369" s="1"/>
      <c r="AS369" s="1"/>
      <c r="AT369" s="1"/>
    </row>
    <row r="370" ht="15.75" customHeight="1">
      <c r="W370" s="1"/>
      <c r="X370" s="1"/>
      <c r="AQ370" s="5"/>
    </row>
    <row r="371" ht="15.75" customHeight="1">
      <c r="X371" s="1"/>
      <c r="AQ371" s="5"/>
    </row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H44:H51 O16 O19:O20 Q16:Q20 S16:S17 S19:S20 U16 U18">
    <cfRule type="containsText" dxfId="2" priority="6" operator="containsText" text="✔">
      <formula>NOT(ISERROR(SEARCH(("✔"),(H44))))</formula>
    </cfRule>
  </conditionalFormatting>
  <conditionalFormatting sqref="H44:H51 O16 O19:O20 Q16:Q20 S16:S17 S19:S20 U16 U18">
    <cfRule type="containsText" dxfId="3" priority="7" operator="containsText" text="✘">
      <formula>NOT(ISERROR(SEARCH(("✘"),(H44))))</formula>
    </cfRule>
  </conditionalFormatting>
  <dataValidations>
    <dataValidation type="list" allowBlank="1" sqref="B45:B51">
      <formula1>"Medical Equipment,Key Audit,Badge Audit,L&amp;F Audit,PPE Audit,IT Equipment,AED Audit"</formula1>
    </dataValidation>
    <dataValidation type="list" allowBlank="1" showErrorMessage="1" sqref="V31:V51">
      <formula1>$C$169:$C$170</formula1>
    </dataValidation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AG35:AG48">
      <formula1>$C$169:$C$171</formula1>
    </dataValidation>
    <dataValidation type="list" allowBlank="1" showErrorMessage="1" sqref="F33:F41 AC68:AC69">
      <formula1>$J$155:$J$159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M31:M51">
      <formula1>$M$127:$M$130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11" width="12.71"/>
  </cols>
  <sheetData>
    <row r="1" ht="14.25" customHeight="1">
      <c r="A1" s="407"/>
    </row>
    <row r="2" ht="14.25" customHeight="1"/>
    <row r="3" ht="14.25" customHeight="1"/>
    <row r="4" ht="14.25" customHeight="1"/>
    <row r="5" ht="14.25" customHeight="1"/>
    <row r="6" ht="19.5" customHeight="1">
      <c r="B6" s="414" t="s">
        <v>8</v>
      </c>
      <c r="C6" s="415" t="s">
        <v>9</v>
      </c>
      <c r="D6" s="415" t="s">
        <v>10</v>
      </c>
      <c r="E6" s="415" t="s">
        <v>11</v>
      </c>
      <c r="F6" s="415" t="s">
        <v>12</v>
      </c>
      <c r="G6" s="415" t="s">
        <v>13</v>
      </c>
      <c r="H6" s="416" t="s">
        <v>14</v>
      </c>
      <c r="I6" s="417" t="s">
        <v>15</v>
      </c>
      <c r="J6" s="418"/>
      <c r="K6" s="418"/>
    </row>
    <row r="7" ht="19.5" customHeight="1">
      <c r="B7" s="419">
        <f>SUM('26th'!O11,'27th'!O11,'28th'!O11,'29th'!O11,'30th'!O11,'31th'!O11)+B21</f>
        <v>0</v>
      </c>
      <c r="C7" s="419">
        <f>SUM('26th'!P11,'27th'!P11,'28th'!P11,'29th'!P11,'30th'!P11,'31th'!P11)+C21</f>
        <v>0</v>
      </c>
      <c r="D7" s="419">
        <f>SUM('26th'!Q11,'27th'!Q11,'28th'!Q11,'29th'!Q11,'30th'!Q11,'31th'!Q11)+D21</f>
        <v>0</v>
      </c>
      <c r="E7" s="419">
        <f>SUM('26th'!R11,'27th'!R11,'28th'!R11,'29th'!R11,'30th'!R11,'31th'!R11)+E21</f>
        <v>0</v>
      </c>
      <c r="F7" s="419">
        <f>SUM('26th'!S11,'27th'!S11,'28th'!S11,'29th'!S11,'30th'!S11,'31th'!S11)+F21</f>
        <v>0</v>
      </c>
      <c r="G7" s="419">
        <f>SUM('26th'!T11,'27th'!T11,'28th'!T11,'29th'!T11,'30th'!T11,'31th'!T11)+G21</f>
        <v>0</v>
      </c>
      <c r="H7" s="419">
        <f>SUM('26th'!U11,'27th'!U11,'28th'!U11,'29th'!U11,'30th'!U11,'31th'!U11)+H21</f>
        <v>0</v>
      </c>
      <c r="I7" s="419">
        <f>SUM('26th'!V11,'27th'!V11,'28th'!V11,'29th'!V11,'30th'!V11,'31th'!V11)+I21</f>
        <v>0</v>
      </c>
      <c r="J7" s="418"/>
      <c r="K7" s="418"/>
    </row>
    <row r="8" ht="19.5" customHeight="1">
      <c r="B8" s="420"/>
      <c r="C8" s="420"/>
      <c r="D8" s="420"/>
      <c r="E8" s="420"/>
      <c r="F8" s="420"/>
      <c r="G8" s="420"/>
      <c r="H8" s="420"/>
      <c r="I8" s="420"/>
      <c r="J8" s="420"/>
      <c r="K8" s="420"/>
    </row>
    <row r="9" ht="19.5" customHeight="1">
      <c r="B9" s="421" t="s">
        <v>41</v>
      </c>
      <c r="C9" s="422" t="s">
        <v>42</v>
      </c>
      <c r="D9" s="422" t="s">
        <v>43</v>
      </c>
      <c r="E9" s="422" t="s">
        <v>44</v>
      </c>
      <c r="F9" s="422" t="s">
        <v>45</v>
      </c>
      <c r="G9" s="422" t="s">
        <v>4</v>
      </c>
      <c r="H9" s="423" t="s">
        <v>46</v>
      </c>
      <c r="I9" s="424" t="s">
        <v>68</v>
      </c>
      <c r="J9" s="424" t="s">
        <v>132</v>
      </c>
      <c r="K9" s="425" t="s">
        <v>49</v>
      </c>
    </row>
    <row r="10" ht="19.5" customHeight="1">
      <c r="B10" s="426">
        <f>SUM('26th'!M23,'27th'!M23,'28th'!M23,'29th'!M23,'30th'!M23,'31th'!M23)+B24</f>
        <v>0</v>
      </c>
      <c r="C10" s="426">
        <f>SUM('26th'!N23,'27th'!N23,'28th'!N23,'29th'!N23,'30th'!N23,'31th'!N23)+C24</f>
        <v>0</v>
      </c>
      <c r="D10" s="426">
        <f>SUM('26th'!O23,'27th'!O23,'28th'!O23,'29th'!O23,'30th'!O23,'31th'!O23)+D24</f>
        <v>0</v>
      </c>
      <c r="E10" s="426">
        <f>SUM('26th'!P23,'27th'!P23,'28th'!P23,'29th'!P23,'30th'!P23,'31th'!P23)+E24</f>
        <v>0</v>
      </c>
      <c r="F10" s="426">
        <f>SUM('26th'!Q23,'27th'!Q23,'28th'!Q23,'29th'!Q23,'30th'!Q23,'31th'!Q23)+F24</f>
        <v>0</v>
      </c>
      <c r="G10" s="426">
        <f>SUM('26th'!R23,'27th'!R23,'28th'!R23,'29th'!R23,'30th'!R23,'31th'!R23)+G24</f>
        <v>0</v>
      </c>
      <c r="H10" s="426">
        <f>SUM('26th'!S23,'27th'!S23,'28th'!S23,'29th'!S23,'30th'!S23,'31th'!S23)+H24</f>
        <v>0</v>
      </c>
      <c r="I10" s="426">
        <f>SUM('26th'!T23,'27th'!T23,'28th'!T23,'29th'!T23,'30th'!T23,'31th'!T23)+I24</f>
        <v>0</v>
      </c>
      <c r="J10" s="426">
        <f>SUM('26th'!U23,'27th'!U23,'28th'!U23,'29th'!U23,'30th'!U23,'31th'!U23)+J24</f>
        <v>0</v>
      </c>
      <c r="K10" s="426">
        <f>SUM('26th'!V23,'27th'!V23,'28th'!V23,'29th'!V23,'30th'!V23,'31th'!V23)+K24</f>
        <v>0</v>
      </c>
    </row>
    <row r="11" ht="19.5" customHeight="1">
      <c r="B11" s="420"/>
      <c r="C11" s="420"/>
      <c r="D11" s="420"/>
      <c r="E11" s="420"/>
      <c r="F11" s="420"/>
      <c r="G11" s="420"/>
      <c r="H11" s="420"/>
      <c r="I11" s="420"/>
      <c r="J11" s="420"/>
      <c r="K11" s="418"/>
    </row>
    <row r="12" ht="19.5" customHeight="1">
      <c r="B12" s="427" t="s">
        <v>50</v>
      </c>
      <c r="C12" s="52"/>
      <c r="D12" s="428" t="s">
        <v>51</v>
      </c>
      <c r="E12" s="52"/>
      <c r="F12" s="428" t="s">
        <v>52</v>
      </c>
      <c r="G12" s="52"/>
      <c r="H12" s="428" t="s">
        <v>133</v>
      </c>
      <c r="I12" s="51"/>
      <c r="J12" s="52"/>
      <c r="K12" s="418"/>
    </row>
    <row r="13" ht="19.5" customHeight="1">
      <c r="B13" s="429" t="s">
        <v>12</v>
      </c>
      <c r="C13" s="430" t="s">
        <v>55</v>
      </c>
      <c r="D13" s="431" t="s">
        <v>56</v>
      </c>
      <c r="E13" s="432" t="s">
        <v>57</v>
      </c>
      <c r="F13" s="433" t="s">
        <v>58</v>
      </c>
      <c r="G13" s="434" t="s">
        <v>59</v>
      </c>
      <c r="H13" s="435" t="s">
        <v>60</v>
      </c>
      <c r="I13" s="435" t="s">
        <v>134</v>
      </c>
      <c r="J13" s="436" t="s">
        <v>62</v>
      </c>
      <c r="K13" s="418"/>
    </row>
    <row r="14" ht="19.5" customHeight="1">
      <c r="B14" s="426">
        <f>SUM('26th'!M26,'27th'!M26,'28th'!M26,'29th'!M27,'30th'!M27,'31th'!M27)+B28</f>
        <v>0</v>
      </c>
      <c r="C14" s="426">
        <f>SUM('26th'!N26,'27th'!N26,'28th'!N26,'29th'!N27,'30th'!N27,'31th'!N27)+C28</f>
        <v>0</v>
      </c>
      <c r="D14" s="426">
        <f>SUM('26th'!O26,'27th'!O26,'28th'!O26,'29th'!O27,'30th'!O27,'31th'!O27)+D28</f>
        <v>0</v>
      </c>
      <c r="E14" s="426">
        <f>SUM('26th'!P26,'27th'!P26,'28th'!P26,'29th'!P27,'30th'!P27,'31th'!P27)+E28</f>
        <v>0</v>
      </c>
      <c r="F14" s="426">
        <f>SUM('26th'!Q26,'27th'!Q26,'28th'!Q26,'29th'!Q27,'30th'!Q27,'31th'!Q27)+F28</f>
        <v>0</v>
      </c>
      <c r="G14" s="426">
        <f>SUM('26th'!R26,'27th'!R26,'28th'!R26,'29th'!R27,'30th'!R27,'31th'!R27)+G28</f>
        <v>0</v>
      </c>
      <c r="H14" s="426">
        <f>SUM('26th'!S26,'27th'!S26,'28th'!S26,'29th'!S27,'30th'!S27,'31th'!S27)+H28</f>
        <v>0</v>
      </c>
      <c r="I14" s="426">
        <f>SUM('26th'!T26,'27th'!T26,'28th'!T26,'29th'!T27,'30th'!T27,'31th'!T27)+I28</f>
        <v>0</v>
      </c>
      <c r="J14" s="426">
        <f>SUM('26th'!U26,'27th'!U26,'28th'!U26,'29th'!U27,'30th'!U27,'31th'!U27)+J28</f>
        <v>0</v>
      </c>
      <c r="K14" s="418"/>
    </row>
    <row r="15" ht="19.5" customHeight="1">
      <c r="B15" s="470"/>
      <c r="C15" s="470"/>
      <c r="D15" s="470"/>
      <c r="E15" s="470"/>
      <c r="F15" s="470"/>
      <c r="G15" s="470"/>
      <c r="H15" s="470"/>
      <c r="I15" s="470"/>
      <c r="J15" s="470"/>
      <c r="K15" s="470"/>
    </row>
    <row r="16" ht="19.5" customHeight="1">
      <c r="D16" s="470"/>
      <c r="E16" s="470"/>
      <c r="F16" s="470"/>
      <c r="G16" s="470"/>
      <c r="H16" s="470"/>
      <c r="I16" s="470"/>
      <c r="J16" s="470"/>
      <c r="K16" s="470"/>
    </row>
    <row r="17" ht="19.5" customHeight="1">
      <c r="D17" s="470"/>
      <c r="E17" s="470"/>
      <c r="F17" s="470"/>
      <c r="G17" s="470"/>
      <c r="H17" s="470"/>
      <c r="I17" s="470"/>
      <c r="J17" s="470"/>
      <c r="K17" s="470"/>
    </row>
    <row r="18" ht="19.5" customHeight="1">
      <c r="D18" s="470"/>
      <c r="E18" s="470"/>
      <c r="F18" s="470"/>
      <c r="G18" s="470"/>
      <c r="H18" s="470"/>
      <c r="I18" s="470"/>
      <c r="J18" s="470"/>
      <c r="K18" s="470"/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2:C12"/>
    <mergeCell ref="D12:E12"/>
    <mergeCell ref="F12:G12"/>
    <mergeCell ref="H12:J12"/>
  </mergeCells>
  <printOptions/>
  <pageMargins bottom="0.75" footer="0.0" header="0.0" left="0.7" right="0.7" top="0.75"/>
  <pageSetup orientation="portrait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11" width="12.71"/>
  </cols>
  <sheetData>
    <row r="1" ht="19.5" customHeight="1"/>
    <row r="2" ht="19.5" customHeight="1"/>
    <row r="3" ht="19.5" customHeight="1">
      <c r="B3" s="475" t="s">
        <v>197</v>
      </c>
    </row>
    <row r="4" ht="19.5" customHeight="1">
      <c r="B4" s="418"/>
      <c r="C4" s="418"/>
      <c r="D4" s="418"/>
      <c r="E4" s="418"/>
      <c r="F4" s="418"/>
      <c r="G4" s="418"/>
      <c r="H4" s="418"/>
      <c r="I4" s="418"/>
      <c r="J4" s="418"/>
      <c r="K4" s="418"/>
    </row>
    <row r="5" ht="19.5" customHeight="1">
      <c r="B5" s="438"/>
      <c r="C5" s="438"/>
      <c r="D5" s="438"/>
      <c r="E5" s="438"/>
      <c r="F5" s="438"/>
      <c r="G5" s="438"/>
      <c r="H5" s="438"/>
      <c r="I5" s="438"/>
      <c r="J5" s="418"/>
      <c r="K5" s="418"/>
    </row>
    <row r="6" ht="19.5" customHeight="1">
      <c r="B6" s="476" t="s">
        <v>8</v>
      </c>
      <c r="C6" s="477" t="s">
        <v>9</v>
      </c>
      <c r="D6" s="477" t="s">
        <v>10</v>
      </c>
      <c r="E6" s="477" t="s">
        <v>11</v>
      </c>
      <c r="F6" s="477" t="s">
        <v>12</v>
      </c>
      <c r="G6" s="477" t="s">
        <v>13</v>
      </c>
      <c r="H6" s="477" t="s">
        <v>14</v>
      </c>
      <c r="I6" s="478" t="s">
        <v>15</v>
      </c>
      <c r="J6" s="418"/>
      <c r="K6" s="418"/>
    </row>
    <row r="7" ht="19.5" customHeight="1">
      <c r="B7" s="479" t="str">
        <f>SUM('W1'!B7,'W2'!B7,'W3'!B7,'W4'!B7,'W5'!B7)</f>
        <v>#REF!</v>
      </c>
      <c r="C7" s="480" t="str">
        <f>SUM('W1'!C7,'W2'!C7,'W3'!C7,'W4'!C7,'W5'!C7)</f>
        <v>#REF!</v>
      </c>
      <c r="D7" s="480" t="str">
        <f>SUM('W1'!D7,'W2'!D7,'W3'!D7,'W4'!D7,'W5'!D7)</f>
        <v>#REF!</v>
      </c>
      <c r="E7" s="480" t="str">
        <f>SUM('W1'!E7,'W2'!E7,'W3'!E7,'W4'!E7,'W5'!E7)</f>
        <v>#REF!</v>
      </c>
      <c r="F7" s="480" t="str">
        <f>SUM('W1'!F7,'W2'!F7,'W3'!F7,'W4'!F7,'W5'!F7)</f>
        <v>#REF!</v>
      </c>
      <c r="G7" s="480" t="str">
        <f>SUM('W1'!G7,'W2'!G7,'W3'!G7,'W4'!G7,'W5'!G7)</f>
        <v>#REF!</v>
      </c>
      <c r="H7" s="480" t="str">
        <f>SUM('W1'!H7,'W2'!H7,'W3'!H7,'W4'!H7,'W5'!H7)</f>
        <v>#REF!</v>
      </c>
      <c r="I7" s="480" t="str">
        <f>SUM(B7:H7)</f>
        <v>#REF!</v>
      </c>
      <c r="J7" s="418"/>
      <c r="K7" s="418"/>
    </row>
    <row r="8" ht="19.5" customHeight="1">
      <c r="B8" s="438"/>
      <c r="C8" s="438"/>
      <c r="D8" s="438"/>
      <c r="E8" s="438"/>
      <c r="F8" s="438"/>
      <c r="G8" s="438"/>
      <c r="H8" s="438"/>
      <c r="I8" s="438"/>
      <c r="J8" s="438"/>
      <c r="K8" s="438"/>
    </row>
    <row r="9" ht="19.5" customHeight="1">
      <c r="B9" s="481" t="s">
        <v>41</v>
      </c>
      <c r="C9" s="482" t="s">
        <v>42</v>
      </c>
      <c r="D9" s="483" t="s">
        <v>43</v>
      </c>
      <c r="E9" s="482" t="s">
        <v>44</v>
      </c>
      <c r="F9" s="482" t="s">
        <v>45</v>
      </c>
      <c r="G9" s="482" t="s">
        <v>4</v>
      </c>
      <c r="H9" s="483" t="s">
        <v>49</v>
      </c>
      <c r="I9" s="484" t="s">
        <v>46</v>
      </c>
      <c r="J9" s="485" t="s">
        <v>68</v>
      </c>
      <c r="K9" s="485" t="s">
        <v>132</v>
      </c>
    </row>
    <row r="10" ht="19.5" customHeight="1">
      <c r="B10" s="486" t="str">
        <f>SUM('W2'!B10,'W1'!B10,'W3'!B10,'W4'!B10,'W5'!B10)</f>
        <v>#REF!</v>
      </c>
      <c r="C10" s="486" t="str">
        <f>SUM('W2'!C10,'W1'!C10,'W3'!C10,'W4'!C10,'W5'!C10)</f>
        <v>#REF!</v>
      </c>
      <c r="D10" s="486" t="str">
        <f>SUM('W2'!D10,'W1'!D10,'W3'!D10,'W4'!D10,'W5'!D10)</f>
        <v>#REF!</v>
      </c>
      <c r="E10" s="486" t="str">
        <f>SUM('W2'!E10,'W1'!E10,'W3'!E10,'W4'!E10,'W5'!E10)</f>
        <v>#REF!</v>
      </c>
      <c r="F10" s="486" t="str">
        <f>SUM('W2'!F10,'W1'!F10,'W3'!F10,'W4'!F10,'W5'!F10)</f>
        <v>#REF!</v>
      </c>
      <c r="G10" s="486" t="str">
        <f>SUM('W2'!G10,'W1'!G10,'W3'!G10,'W4'!G10,'W5'!G10)</f>
        <v>#REF!</v>
      </c>
      <c r="H10" s="486" t="str">
        <f>SUM('W2'!H10,'W1'!H10,'W3'!H10,'W4'!H10,'W5'!H10)</f>
        <v>#REF!</v>
      </c>
      <c r="I10" s="486" t="str">
        <f>SUM('W2'!I10,'W1'!I10,'W3'!I10,'W4'!I10,'W5'!I10)</f>
        <v>#REF!</v>
      </c>
      <c r="J10" s="486" t="str">
        <f>SUM('W2'!J10,'W1'!J10,'W3'!J10,'W4'!J10,'W5'!J10)</f>
        <v>#REF!</v>
      </c>
      <c r="K10" s="486" t="str">
        <f>SUM('W2'!K10,'W1'!K10,'W3'!K10,'W4'!K10,'W5'!K10)</f>
        <v>#REF!</v>
      </c>
    </row>
    <row r="11" ht="19.5" customHeight="1">
      <c r="B11" s="438"/>
      <c r="C11" s="438"/>
      <c r="D11" s="438"/>
      <c r="E11" s="438"/>
      <c r="F11" s="438"/>
      <c r="G11" s="438"/>
      <c r="H11" s="438"/>
      <c r="I11" s="438"/>
      <c r="J11" s="438"/>
      <c r="K11" s="418"/>
    </row>
    <row r="12" ht="19.5" customHeight="1">
      <c r="B12" s="487" t="s">
        <v>50</v>
      </c>
      <c r="C12" s="61"/>
      <c r="D12" s="488" t="s">
        <v>51</v>
      </c>
      <c r="E12" s="61"/>
      <c r="F12" s="488" t="s">
        <v>52</v>
      </c>
      <c r="G12" s="61"/>
      <c r="H12" s="489" t="s">
        <v>133</v>
      </c>
      <c r="I12" s="51"/>
      <c r="J12" s="61"/>
      <c r="K12" s="418"/>
    </row>
    <row r="13" ht="19.5" customHeight="1">
      <c r="B13" s="490" t="s">
        <v>12</v>
      </c>
      <c r="C13" s="491" t="s">
        <v>55</v>
      </c>
      <c r="D13" s="492" t="s">
        <v>56</v>
      </c>
      <c r="E13" s="493" t="s">
        <v>57</v>
      </c>
      <c r="F13" s="494" t="s">
        <v>58</v>
      </c>
      <c r="G13" s="494" t="s">
        <v>59</v>
      </c>
      <c r="H13" s="495" t="s">
        <v>60</v>
      </c>
      <c r="I13" s="495" t="s">
        <v>134</v>
      </c>
      <c r="J13" s="435" t="s">
        <v>62</v>
      </c>
      <c r="K13" s="418"/>
    </row>
    <row r="14" ht="19.5" customHeight="1">
      <c r="B14" s="486" t="str">
        <f>SUM('W1'!B14,'W2'!B14,'W3'!B14,'W4'!B14,'W5'!B14)</f>
        <v>#REF!</v>
      </c>
      <c r="C14" s="486" t="str">
        <f>SUM('W1'!C14,'W2'!C14,'W3'!C14,'W4'!C14,'W5'!C14)</f>
        <v>#REF!</v>
      </c>
      <c r="D14" s="486" t="str">
        <f>SUM('W1'!D14,'W2'!D14,'W3'!D14,'W4'!D14,'W5'!D14)</f>
        <v>#REF!</v>
      </c>
      <c r="E14" s="486" t="str">
        <f>SUM('W1'!E14,'W2'!E14,'W3'!E14,'W4'!E14,'W5'!E14)</f>
        <v>#REF!</v>
      </c>
      <c r="F14" s="486" t="str">
        <f>SUM('W1'!F14,'W2'!F14,'W3'!F14,'W4'!F14,'W5'!F14)</f>
        <v>#REF!</v>
      </c>
      <c r="G14" s="486" t="str">
        <f>SUM('W1'!G14,'W2'!G14,'W3'!G14,'W4'!G14,'W5'!G14)</f>
        <v>#REF!</v>
      </c>
      <c r="H14" s="486" t="str">
        <f>SUM('W1'!H14,'W2'!H14,'W3'!H14,'W4'!H14,'W5'!H14)</f>
        <v>#REF!</v>
      </c>
      <c r="I14" s="486" t="str">
        <f>SUM('W1'!I14,'W2'!I14,'W3'!I14,'W4'!I14,'W5'!I14)</f>
        <v>#REF!</v>
      </c>
      <c r="J14" s="486" t="str">
        <f>SUM('W1'!J14,'W2'!J14,'W3'!J14,'W4'!J14,'W5'!J14)</f>
        <v>#REF!</v>
      </c>
      <c r="K14" s="418"/>
    </row>
    <row r="15" ht="19.5" customHeight="1">
      <c r="B15" s="470"/>
      <c r="C15" s="470"/>
      <c r="D15" s="470"/>
      <c r="E15" s="470"/>
      <c r="F15" s="470"/>
      <c r="G15" s="470"/>
      <c r="H15" s="470"/>
      <c r="I15" s="470"/>
      <c r="J15" s="470"/>
      <c r="K15" s="470"/>
    </row>
    <row r="16" ht="19.5" customHeight="1">
      <c r="D16" s="470"/>
      <c r="E16" s="470"/>
      <c r="F16" s="470"/>
      <c r="G16" s="470"/>
      <c r="H16" s="470"/>
      <c r="I16" s="470"/>
      <c r="J16" s="470"/>
      <c r="K16" s="470"/>
    </row>
    <row r="17" ht="19.5" customHeight="1">
      <c r="D17" s="470"/>
      <c r="E17" s="470"/>
      <c r="F17" s="470"/>
      <c r="G17" s="470"/>
      <c r="H17" s="470"/>
      <c r="I17" s="470"/>
      <c r="J17" s="470"/>
      <c r="K17" s="470"/>
    </row>
    <row r="18" ht="19.5" customHeight="1">
      <c r="D18" s="470"/>
      <c r="E18" s="470"/>
      <c r="F18" s="470"/>
      <c r="G18" s="470"/>
      <c r="H18" s="470"/>
      <c r="I18" s="470"/>
      <c r="J18" s="470"/>
      <c r="K18" s="470"/>
    </row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B3:K3"/>
    <mergeCell ref="B12:C12"/>
    <mergeCell ref="D12:E12"/>
    <mergeCell ref="F12:G12"/>
    <mergeCell ref="H12:J12"/>
  </mergeCells>
  <printOptions/>
  <pageMargins bottom="0.787401575" footer="0.0" header="0.0" left="0.7" right="0.7" top="0.787401575"/>
  <pageSetup orientation="landscape"/>
  <drawing r:id="rId1"/>
</worksheet>
</file>