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iyu/Documents/GitHub/blank-app/"/>
    </mc:Choice>
  </mc:AlternateContent>
  <xr:revisionPtr revIDLastSave="0" documentId="13_ncr:1_{0032FD8B-2823-A149-96D2-52AFE90319F4}" xr6:coauthVersionLast="47" xr6:coauthVersionMax="47" xr10:uidLastSave="{00000000-0000-0000-0000-000000000000}"/>
  <bookViews>
    <workbookView xWindow="0" yWindow="860" windowWidth="34200" windowHeight="19920" activeTab="1" xr2:uid="{00000000-000D-0000-FFFF-FFFF00000000}"/>
  </bookViews>
  <sheets>
    <sheet name="0124" sheetId="1" r:id="rId1"/>
    <sheet name="Combined" sheetId="13" r:id="rId2"/>
    <sheet name="0224" sheetId="2" r:id="rId3"/>
    <sheet name="0324" sheetId="3" r:id="rId4"/>
    <sheet name="0524" sheetId="5" r:id="rId5"/>
    <sheet name="0624" sheetId="6" r:id="rId6"/>
    <sheet name="0724" sheetId="7" r:id="rId7"/>
    <sheet name="0824" sheetId="8" r:id="rId8"/>
    <sheet name="0924" sheetId="9" r:id="rId9"/>
    <sheet name="1024" sheetId="10" r:id="rId10"/>
    <sheet name="1124" sheetId="11" r:id="rId11"/>
    <sheet name="1224" sheetId="12" r:id="rId12"/>
  </sheets>
  <externalReferences>
    <externalReference r:id="rId13"/>
  </externalReferences>
  <definedNames>
    <definedName name="_xlnm._FilterDatabase" localSheetId="10" hidden="1">'1124'!$A$4:$V$71</definedName>
    <definedName name="_xlnm._FilterDatabase" localSheetId="11" hidden="1">'1224'!$A$5:$V$71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8" i="13" l="1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F227" i="13"/>
  <c r="G142" i="13"/>
  <c r="F143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F110" i="13"/>
  <c r="G110" i="13" s="1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4" i="13"/>
  <c r="G135" i="13"/>
  <c r="G136" i="13"/>
  <c r="G137" i="13"/>
  <c r="G138" i="13"/>
  <c r="G139" i="13"/>
  <c r="G140" i="13"/>
  <c r="G141" i="13"/>
  <c r="G68" i="13"/>
  <c r="G69" i="13"/>
  <c r="G70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6" i="13"/>
  <c r="G87" i="13"/>
  <c r="G88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18" i="13"/>
  <c r="G20" i="13"/>
  <c r="F21" i="13"/>
  <c r="G21" i="13" s="1"/>
  <c r="G22" i="13"/>
  <c r="G23" i="13"/>
  <c r="G24" i="13"/>
  <c r="G25" i="13"/>
  <c r="G26" i="13"/>
  <c r="G27" i="13"/>
  <c r="G17" i="13"/>
  <c r="G16" i="13"/>
  <c r="G15" i="13"/>
  <c r="F14" i="13"/>
  <c r="G14" i="13" s="1"/>
  <c r="G13" i="13"/>
  <c r="G12" i="13"/>
  <c r="G11" i="13"/>
  <c r="G10" i="13"/>
  <c r="G9" i="13"/>
  <c r="G8" i="13"/>
  <c r="G7" i="13"/>
  <c r="G6" i="13"/>
  <c r="G5" i="13"/>
  <c r="G4" i="13"/>
  <c r="G3" i="13"/>
  <c r="E2" i="13"/>
  <c r="G2" i="13" s="1"/>
  <c r="U12" i="11"/>
  <c r="U15" i="11" s="1"/>
  <c r="T11" i="12"/>
  <c r="T10" i="12"/>
  <c r="T9" i="12"/>
  <c r="T8" i="12"/>
  <c r="T7" i="12"/>
  <c r="T7" i="11"/>
  <c r="T6" i="11"/>
  <c r="G106" i="8"/>
  <c r="I83" i="10"/>
  <c r="N7" i="10" s="1"/>
  <c r="N10" i="10" s="1"/>
  <c r="H57" i="10"/>
  <c r="I61" i="9"/>
  <c r="N7" i="9" s="1"/>
  <c r="N9" i="9" s="1"/>
  <c r="Q5" i="1" l="1"/>
  <c r="G85" i="7" l="1"/>
  <c r="P7" i="7" s="1"/>
  <c r="P9" i="7" s="1"/>
  <c r="G43" i="5"/>
  <c r="P7" i="5" s="1"/>
  <c r="P9" i="5" s="1"/>
  <c r="G40" i="3"/>
  <c r="P9" i="3" s="1"/>
  <c r="P11" i="3" s="1"/>
  <c r="N55" i="12"/>
  <c r="N52" i="12"/>
  <c r="N42" i="12"/>
  <c r="P60" i="12"/>
  <c r="P61" i="12" s="1"/>
  <c r="P62" i="12" s="1"/>
  <c r="P63" i="12" s="1"/>
  <c r="P64" i="12" s="1"/>
  <c r="O56" i="12"/>
  <c r="U12" i="12" s="1"/>
  <c r="U15" i="12" s="1"/>
  <c r="N39" i="12"/>
  <c r="N38" i="12"/>
  <c r="N37" i="12"/>
  <c r="N34" i="12"/>
  <c r="N44" i="12"/>
  <c r="N4" i="12"/>
  <c r="P4" i="12" s="1"/>
  <c r="N7" i="12" l="1"/>
  <c r="N50" i="12"/>
  <c r="G71" i="12"/>
  <c r="T6" i="12" s="1"/>
  <c r="N17" i="12"/>
  <c r="N23" i="12"/>
  <c r="N24" i="12"/>
  <c r="N8" i="12"/>
  <c r="N27" i="12"/>
  <c r="N36" i="12"/>
  <c r="N40" i="12"/>
  <c r="N5" i="12"/>
  <c r="N56" i="12" l="1"/>
  <c r="P56" i="12" s="1"/>
  <c r="P5" i="12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G109" i="8"/>
  <c r="G108" i="8"/>
  <c r="G107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53" i="6"/>
  <c r="P7" i="6" s="1"/>
  <c r="P9" i="6" s="1"/>
  <c r="G37" i="2"/>
  <c r="P7" i="2" s="1"/>
  <c r="P9" i="2" s="1"/>
  <c r="G34" i="1"/>
  <c r="G48" i="1" s="1"/>
  <c r="P7" i="1" s="1"/>
  <c r="P9" i="1" s="1"/>
  <c r="G29" i="1"/>
  <c r="H23" i="2" l="1"/>
  <c r="H66" i="7"/>
  <c r="H33" i="5"/>
  <c r="I5" i="10"/>
  <c r="I57" i="10" s="1"/>
  <c r="G57" i="10"/>
  <c r="G111" i="8"/>
  <c r="P7" i="8" s="1"/>
  <c r="P9" i="8" s="1"/>
  <c r="H65" i="8"/>
  <c r="O6" i="8" s="1"/>
  <c r="O6" i="5" l="1"/>
  <c r="J45" i="5"/>
  <c r="O6" i="7"/>
  <c r="J87" i="7"/>
  <c r="O6" i="3"/>
  <c r="J42" i="3"/>
  <c r="I63" i="9"/>
  <c r="M6" i="9"/>
  <c r="O6" i="2"/>
  <c r="H39" i="2"/>
  <c r="I85" i="10"/>
  <c r="M6" i="10"/>
  <c r="J113" i="8"/>
  <c r="H34" i="6"/>
  <c r="H27" i="1"/>
  <c r="J55" i="6" l="1"/>
  <c r="O6" i="6"/>
  <c r="J50" i="1"/>
  <c r="O6" i="1"/>
  <c r="O9" i="1" l="1"/>
  <c r="Q6" i="1"/>
  <c r="Q7" i="1" s="1"/>
  <c r="Q9" i="1" s="1"/>
  <c r="O5" i="2" s="1"/>
  <c r="Q5" i="2" l="1"/>
  <c r="Q6" i="2" s="1"/>
  <c r="Q7" i="2" s="1"/>
  <c r="Q9" i="2" s="1"/>
  <c r="O5" i="3" s="1"/>
  <c r="O9" i="2"/>
  <c r="Q5" i="3" l="1"/>
  <c r="Q6" i="3" s="1"/>
  <c r="Q7" i="3" s="1"/>
  <c r="Q8" i="3" s="1"/>
  <c r="Q9" i="3" s="1"/>
  <c r="Q11" i="3" s="1"/>
  <c r="O5" i="5" s="1"/>
  <c r="O11" i="3"/>
  <c r="O9" i="5" l="1"/>
  <c r="Q5" i="5"/>
  <c r="Q6" i="5" s="1"/>
  <c r="Q7" i="5" s="1"/>
  <c r="Q9" i="5" s="1"/>
  <c r="O5" i="6" s="1"/>
  <c r="Q5" i="6" l="1"/>
  <c r="Q6" i="6" s="1"/>
  <c r="Q7" i="6" s="1"/>
  <c r="Q9" i="6" s="1"/>
  <c r="O5" i="7" s="1"/>
  <c r="O9" i="6"/>
  <c r="O9" i="7" l="1"/>
  <c r="Q5" i="7"/>
  <c r="Q6" i="7" s="1"/>
  <c r="Q7" i="7" s="1"/>
  <c r="Q9" i="7" s="1"/>
  <c r="O5" i="8" s="1"/>
  <c r="Q5" i="8" l="1"/>
  <c r="Q6" i="8" s="1"/>
  <c r="Q7" i="8" s="1"/>
  <c r="Q9" i="8" s="1"/>
  <c r="M5" i="9" s="1"/>
  <c r="O9" i="8"/>
  <c r="O5" i="9" l="1"/>
  <c r="O6" i="9" s="1"/>
  <c r="O7" i="9" s="1"/>
  <c r="O9" i="9" s="1"/>
  <c r="M5" i="10" s="1"/>
  <c r="M9" i="9"/>
  <c r="O5" i="10" l="1"/>
  <c r="O6" i="10" s="1"/>
  <c r="O7" i="10" s="1"/>
  <c r="O8" i="10" s="1"/>
  <c r="O10" i="10" s="1"/>
  <c r="T5" i="11" s="1"/>
  <c r="M10" i="10"/>
  <c r="T15" i="11" l="1"/>
  <c r="V5" i="11"/>
  <c r="V6" i="11" s="1"/>
  <c r="V7" i="11" s="1"/>
  <c r="V8" i="11" s="1"/>
  <c r="V9" i="11" s="1"/>
  <c r="V10" i="11" s="1"/>
  <c r="V11" i="11" s="1"/>
  <c r="V12" i="11" s="1"/>
  <c r="V15" i="11" s="1"/>
  <c r="T5" i="12" s="1"/>
  <c r="V5" i="12" l="1"/>
  <c r="V6" i="12" s="1"/>
  <c r="V7" i="12" s="1"/>
  <c r="V8" i="12" s="1"/>
  <c r="V9" i="12" s="1"/>
  <c r="V10" i="12" s="1"/>
  <c r="V11" i="12" s="1"/>
  <c r="V12" i="12" s="1"/>
  <c r="V15" i="12" s="1"/>
  <c r="T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4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 BELUM DIKASIH</t>
        </r>
      </text>
    </comment>
  </commentList>
</comments>
</file>

<file path=xl/sharedStrings.xml><?xml version="1.0" encoding="utf-8"?>
<sst xmlns="http://schemas.openxmlformats.org/spreadsheetml/2006/main" count="1605" uniqueCount="581">
  <si>
    <t>LAPORAN PADAT KARYA BAIM (TERNAK AYAM)</t>
  </si>
  <si>
    <t>NO</t>
  </si>
  <si>
    <t>HARI/TANGGAL</t>
  </si>
  <si>
    <t>Nama</t>
  </si>
  <si>
    <t>JENIS</t>
  </si>
  <si>
    <t>QTY (KG)</t>
  </si>
  <si>
    <t>HARGA/KG</t>
  </si>
  <si>
    <t>TOTAL (RP)</t>
  </si>
  <si>
    <t>BALANCE</t>
  </si>
  <si>
    <t>KETERANGAN</t>
  </si>
  <si>
    <t>Ayam</t>
  </si>
  <si>
    <t>Puskesmas</t>
  </si>
  <si>
    <t>Telur ayam</t>
  </si>
  <si>
    <t>Bu Asri</t>
  </si>
  <si>
    <t>Bu Ifa</t>
  </si>
  <si>
    <t>Pak Doni Polsek</t>
  </si>
  <si>
    <t>Bu Nurul</t>
  </si>
  <si>
    <t>Bu Ratna</t>
  </si>
  <si>
    <t>Bu Maria</t>
  </si>
  <si>
    <t>Pak Ponari</t>
  </si>
  <si>
    <t>Bu Ratih BPKAD Rumeng</t>
  </si>
  <si>
    <t>Ibu Fitri</t>
  </si>
  <si>
    <t>Pak Musa</t>
  </si>
  <si>
    <t>Bu Mirna</t>
  </si>
  <si>
    <t>Bu Hamidah</t>
  </si>
  <si>
    <t>Mobilisasi KGA 2</t>
  </si>
  <si>
    <t>Pak Zaky</t>
  </si>
  <si>
    <t>Pembelian gas elpiji</t>
  </si>
  <si>
    <t>Mas Arvin</t>
  </si>
  <si>
    <t>Pembelian pakan dedek</t>
  </si>
  <si>
    <t>Pembelian pitingan lampu</t>
  </si>
  <si>
    <t>Bensin operasional 3 roda</t>
  </si>
  <si>
    <t>Pembelian por dan dedek</t>
  </si>
  <si>
    <t>Mobilisasi alat berat dengan PU</t>
  </si>
  <si>
    <t xml:space="preserve">Operasional panen </t>
  </si>
  <si>
    <t>Bu Christine</t>
  </si>
  <si>
    <t>Pak Seno</t>
  </si>
  <si>
    <t>Pembelian por bris 25 kg</t>
  </si>
  <si>
    <t>Pembelian dedek 20 kg</t>
  </si>
  <si>
    <t>Mobilisasi kerja bakti</t>
  </si>
  <si>
    <t xml:space="preserve">Pembelian plastik </t>
  </si>
  <si>
    <t>Cahya</t>
  </si>
  <si>
    <t>Bubut ayam 5</t>
  </si>
  <si>
    <t>Cahya (Andre)</t>
  </si>
  <si>
    <t>Dedak</t>
  </si>
  <si>
    <t>Ring seal gas</t>
  </si>
  <si>
    <t>Pertamina</t>
  </si>
  <si>
    <t xml:space="preserve">Dedak sedang </t>
  </si>
  <si>
    <t>Sisa</t>
  </si>
  <si>
    <t>URAIAN</t>
  </si>
  <si>
    <t>Sisa Saldo</t>
  </si>
  <si>
    <t>Pengeluaran Januari 2024</t>
  </si>
  <si>
    <t>Pemasukan Januari 2024</t>
  </si>
  <si>
    <t>Bu Anita Sek Kel</t>
  </si>
  <si>
    <t>Telur Ayam</t>
  </si>
  <si>
    <t xml:space="preserve">Bu Ratna </t>
  </si>
  <si>
    <t>Telur Bebek</t>
  </si>
  <si>
    <t>Dani</t>
  </si>
  <si>
    <t>Rosalia</t>
  </si>
  <si>
    <t>Pak Jum</t>
  </si>
  <si>
    <t>Pembukuan Februari</t>
  </si>
  <si>
    <t>Pembelian dedak 150 kg</t>
  </si>
  <si>
    <t>Arvin</t>
  </si>
  <si>
    <t>Biaya keperluan perbaikan KGA Edu Farm</t>
  </si>
  <si>
    <t>Andre</t>
  </si>
  <si>
    <t>Pembelian dedak 100 kg</t>
  </si>
  <si>
    <t>Pembelian Dedak 111 kg</t>
  </si>
  <si>
    <t xml:space="preserve">Isi tabung gas </t>
  </si>
  <si>
    <t>Pembelian Dedak 109 kg</t>
  </si>
  <si>
    <t xml:space="preserve">Pembelian kantong plastik </t>
  </si>
  <si>
    <t>Rizky</t>
  </si>
  <si>
    <t>Pembelian Dedak 50 kg</t>
  </si>
  <si>
    <t>Bu Ifa Kecamatan GA</t>
  </si>
  <si>
    <t>Bu Arti Rumeng</t>
  </si>
  <si>
    <t>Bu Fitri</t>
  </si>
  <si>
    <t>Mbak Iin Kecamatan</t>
  </si>
  <si>
    <t>Mbak Elok Kecamatan</t>
  </si>
  <si>
    <t>Pak Nurkamdi Kecamatan</t>
  </si>
  <si>
    <t>Mbak Furi Kecamatan</t>
  </si>
  <si>
    <t>Mbak Titin Kecamatan</t>
  </si>
  <si>
    <t xml:space="preserve">Mas Rizky Kecamatan </t>
  </si>
  <si>
    <t>Bu ida Kecamatan</t>
  </si>
  <si>
    <t>Bu Maria Kecamatan</t>
  </si>
  <si>
    <t>Pak Ponari Kecamatan</t>
  </si>
  <si>
    <t>Pemasukan dari pak sek</t>
  </si>
  <si>
    <t>Pembelian kabel tis</t>
  </si>
  <si>
    <t>Pembelian isi gas elpiji</t>
  </si>
  <si>
    <t>Pembelian dedak</t>
  </si>
  <si>
    <t>Nanang</t>
  </si>
  <si>
    <t>Bagi hasil maret 2024</t>
  </si>
  <si>
    <t>Cahyani</t>
  </si>
  <si>
    <t>Telur Elba</t>
  </si>
  <si>
    <t xml:space="preserve">Bu Asri </t>
  </si>
  <si>
    <t>Mbak titin</t>
  </si>
  <si>
    <t>Bu Zaky</t>
  </si>
  <si>
    <t>Chresna</t>
  </si>
  <si>
    <t>Furi</t>
  </si>
  <si>
    <t>Bu Ida</t>
  </si>
  <si>
    <t>Pak Julius</t>
  </si>
  <si>
    <t>Bu Indah</t>
  </si>
  <si>
    <t>Mbak Yeni</t>
  </si>
  <si>
    <t>Bu Yanto</t>
  </si>
  <si>
    <t>Pembelian wajan</t>
  </si>
  <si>
    <t>Mas Dedi</t>
  </si>
  <si>
    <t>Cetak stiker dan banner</t>
  </si>
  <si>
    <t>Pembelian tempat telur</t>
  </si>
  <si>
    <t>Dhani</t>
  </si>
  <si>
    <t>Tambal ban 3 roda</t>
  </si>
  <si>
    <t>Pak Samai</t>
  </si>
  <si>
    <t>Mbak Elok</t>
  </si>
  <si>
    <t>Bu Anita</t>
  </si>
  <si>
    <t>Pak Ario</t>
  </si>
  <si>
    <t>Bu Gatra</t>
  </si>
  <si>
    <t>Pembelian kantong plastik dan packaging lele</t>
  </si>
  <si>
    <t xml:space="preserve">Cetak x banner 3 </t>
  </si>
  <si>
    <t>Cetak stiker</t>
  </si>
  <si>
    <t xml:space="preserve">Vitamin ayam dan pur </t>
  </si>
  <si>
    <t>Pembelian kresek untuk packing telur</t>
  </si>
  <si>
    <t>Bahan alat listik untuk kandang ayam</t>
  </si>
  <si>
    <t>Mobilisasi pemijahan telur lele</t>
  </si>
  <si>
    <t xml:space="preserve">Mobilisasi edu farm </t>
  </si>
  <si>
    <t>Mobilisasi edu farm + pengambilan bahan pakan pasar</t>
  </si>
  <si>
    <t>Pembelian gembok untuk edu farm 1</t>
  </si>
  <si>
    <t>Pembelian materai 5 @11.500</t>
  </si>
  <si>
    <t>Mbak Titin</t>
  </si>
  <si>
    <t>Telur Ayam Kampung</t>
  </si>
  <si>
    <t>Adit</t>
  </si>
  <si>
    <t>Rahmad</t>
  </si>
  <si>
    <t>Bu Rifatul</t>
  </si>
  <si>
    <t>Pak Nur Kamdi</t>
  </si>
  <si>
    <t>Anakan Ayam</t>
  </si>
  <si>
    <t>Ayam Hidup</t>
  </si>
  <si>
    <t>Pak Min</t>
  </si>
  <si>
    <t>Bu Hindun</t>
  </si>
  <si>
    <t>Ayam Betet</t>
  </si>
  <si>
    <t>Mas Arif</t>
  </si>
  <si>
    <t>Mas Andre</t>
  </si>
  <si>
    <t>Pak Tito</t>
  </si>
  <si>
    <t>Bu Naomi</t>
  </si>
  <si>
    <t>Mas Brian</t>
  </si>
  <si>
    <t>Bu Piya</t>
  </si>
  <si>
    <t>Pak Yanto</t>
  </si>
  <si>
    <t>Pembelian kresek untuk packing penjualan</t>
  </si>
  <si>
    <t>Mobilisasi edu farm</t>
  </si>
  <si>
    <t>Bensin operasional</t>
  </si>
  <si>
    <t>Zaky</t>
  </si>
  <si>
    <t>Operasional pasar</t>
  </si>
  <si>
    <t>Betet ayam di pasar</t>
  </si>
  <si>
    <t>Pembelian air isi ulang</t>
  </si>
  <si>
    <t>Pembelian minyak dan isi air ulang</t>
  </si>
  <si>
    <t>Elpiji</t>
  </si>
  <si>
    <t>Mas Rahmad</t>
  </si>
  <si>
    <t>Pak Tanhari</t>
  </si>
  <si>
    <t xml:space="preserve">Telur Ayam </t>
  </si>
  <si>
    <t>Telur Asin</t>
  </si>
  <si>
    <t>Bu Julius</t>
  </si>
  <si>
    <t>Pak Suyahmin</t>
  </si>
  <si>
    <t>Pak Munasir</t>
  </si>
  <si>
    <t>Ayam Kampung Tanggung</t>
  </si>
  <si>
    <t>Ayam Kampung Kecil</t>
  </si>
  <si>
    <t>Pak Budi</t>
  </si>
  <si>
    <t>Mbak Furi</t>
  </si>
  <si>
    <t>Mbak Tiitn</t>
  </si>
  <si>
    <t xml:space="preserve">Bu Naomi </t>
  </si>
  <si>
    <t xml:space="preserve">Telur Ayam Kampung </t>
  </si>
  <si>
    <t>Bebek Peking</t>
  </si>
  <si>
    <t>Bu Iin</t>
  </si>
  <si>
    <t>Bapak Paga</t>
  </si>
  <si>
    <t>Bu Ratih BPKAD</t>
  </si>
  <si>
    <t xml:space="preserve">Bu Ida </t>
  </si>
  <si>
    <t>Mentok</t>
  </si>
  <si>
    <t>Daun Pisang</t>
  </si>
  <si>
    <t>Mas Rachmad</t>
  </si>
  <si>
    <t>Mas Irvan</t>
  </si>
  <si>
    <t>Ayam Kampung</t>
  </si>
  <si>
    <t>Kluwih</t>
  </si>
  <si>
    <t>Bapak Ario</t>
  </si>
  <si>
    <t>Tali rafia</t>
  </si>
  <si>
    <t xml:space="preserve">Kresek </t>
  </si>
  <si>
    <t>Isi ulang air galon</t>
  </si>
  <si>
    <t>Seno</t>
  </si>
  <si>
    <t>Transportasi TM urban farming</t>
  </si>
  <si>
    <t>Kopi</t>
  </si>
  <si>
    <t>Irvan</t>
  </si>
  <si>
    <t>Susu</t>
  </si>
  <si>
    <t>Baterai</t>
  </si>
  <si>
    <t>Djum</t>
  </si>
  <si>
    <t>Mobilisasi kedai kopi</t>
  </si>
  <si>
    <t>Keperluan pembenahan kandang</t>
  </si>
  <si>
    <t>Bensin tosa</t>
  </si>
  <si>
    <t>Keperluan urban farming, pembelian polybag</t>
  </si>
  <si>
    <t>Pembelian pakan ayam</t>
  </si>
  <si>
    <t>Pembelian bensin</t>
  </si>
  <si>
    <t>Survey RnD dan biji kopi</t>
  </si>
  <si>
    <t>Pembelian timbangan 5 kg</t>
  </si>
  <si>
    <t>Pembelian plastik</t>
  </si>
  <si>
    <t>Mobilisasi satgas</t>
  </si>
  <si>
    <t>Mobilisasi supir dlh</t>
  </si>
  <si>
    <t>Pembelian benang</t>
  </si>
  <si>
    <t>Pembelian bensin tosa</t>
  </si>
  <si>
    <t>Perbaikan showcase</t>
  </si>
  <si>
    <t>Kebutuhan perbaikan air</t>
  </si>
  <si>
    <t>Pembelian bensin operasional</t>
  </si>
  <si>
    <t xml:space="preserve">Biaya bubut bersih + kirim </t>
  </si>
  <si>
    <t>Pembelian perbaikan alat</t>
  </si>
  <si>
    <t>Pembelian susu untuk pratikum kopi</t>
  </si>
  <si>
    <t>Pembelian pakan lele</t>
  </si>
  <si>
    <t xml:space="preserve">Molisasi satgas </t>
  </si>
  <si>
    <t>Kas Kedai Kopi</t>
  </si>
  <si>
    <t>LAPORAN PENERIMAAN SEKTOR PETERNAKAN</t>
  </si>
  <si>
    <t>LAPORAN PENGELUARAN SEKTOR PETERNAKAN</t>
  </si>
  <si>
    <t>NAMA</t>
  </si>
  <si>
    <t>Penjualan ayam</t>
  </si>
  <si>
    <t>pembelian token listrik kedai kopi gunung anyar</t>
  </si>
  <si>
    <t>mobilisasi satgas edu farm 1 (pasar)</t>
  </si>
  <si>
    <t xml:space="preserve">pembelian club gelas </t>
  </si>
  <si>
    <t xml:space="preserve">pembelian elpiji </t>
  </si>
  <si>
    <t>Mas Adit</t>
  </si>
  <si>
    <t>pembelian pakan ayam</t>
  </si>
  <si>
    <t>Pak Adit</t>
  </si>
  <si>
    <t xml:space="preserve">Telur Bebek </t>
  </si>
  <si>
    <t>Pak Daim</t>
  </si>
  <si>
    <t>Brian</t>
  </si>
  <si>
    <t>Ribut</t>
  </si>
  <si>
    <t>pembelian pakan ayam + operasional</t>
  </si>
  <si>
    <t>Rachmad</t>
  </si>
  <si>
    <t xml:space="preserve">Bu Fitri </t>
  </si>
  <si>
    <t>bu christine</t>
  </si>
  <si>
    <t>Pak Daniel</t>
  </si>
  <si>
    <t>Pak Nurkamdi</t>
  </si>
  <si>
    <t xml:space="preserve"> </t>
  </si>
  <si>
    <t>okta</t>
  </si>
  <si>
    <t>telur ayam kampung</t>
  </si>
  <si>
    <t>dhani</t>
  </si>
  <si>
    <t xml:space="preserve">pembelian gas elpiji </t>
  </si>
  <si>
    <t>furie (teman)</t>
  </si>
  <si>
    <t>arvin</t>
  </si>
  <si>
    <t>pembelian vitamin kolam</t>
  </si>
  <si>
    <t>titin</t>
  </si>
  <si>
    <t>telur bebek</t>
  </si>
  <si>
    <t>arif</t>
  </si>
  <si>
    <t xml:space="preserve">cetak banner </t>
  </si>
  <si>
    <t>rachmad</t>
  </si>
  <si>
    <t>tf bca</t>
  </si>
  <si>
    <t>pembelian pakan</t>
  </si>
  <si>
    <t>aditya</t>
  </si>
  <si>
    <t>operasional pembelian pakan</t>
  </si>
  <si>
    <t>bu ratna</t>
  </si>
  <si>
    <t>pembelian garam</t>
  </si>
  <si>
    <t>feriska</t>
  </si>
  <si>
    <t>pembelian bensin operasional</t>
  </si>
  <si>
    <t>andre</t>
  </si>
  <si>
    <t>ayam kecil</t>
  </si>
  <si>
    <t>pembelian bensin tosa</t>
  </si>
  <si>
    <t>ayam besar</t>
  </si>
  <si>
    <t>irvan</t>
  </si>
  <si>
    <t>rizky</t>
  </si>
  <si>
    <t>pengiriman dokumen stapa</t>
  </si>
  <si>
    <t>pak ario</t>
  </si>
  <si>
    <t>cahya</t>
  </si>
  <si>
    <t>packing telur</t>
  </si>
  <si>
    <t>bu gatra</t>
  </si>
  <si>
    <t>bu yuming</t>
  </si>
  <si>
    <t>pak satpol</t>
  </si>
  <si>
    <t>sugiharto</t>
  </si>
  <si>
    <t>sparepart alat cacah</t>
  </si>
  <si>
    <t>bu rifatul</t>
  </si>
  <si>
    <t>bensin tosa</t>
  </si>
  <si>
    <t>bu mimin</t>
  </si>
  <si>
    <t>anang</t>
  </si>
  <si>
    <t>pembelian bandret</t>
  </si>
  <si>
    <t>bu iin</t>
  </si>
  <si>
    <t>telur ayam ras</t>
  </si>
  <si>
    <t>pembelian pur ayam</t>
  </si>
  <si>
    <t>bu senam</t>
  </si>
  <si>
    <t>paket telur campur</t>
  </si>
  <si>
    <t>pak zaki</t>
  </si>
  <si>
    <t>mbak elok</t>
  </si>
  <si>
    <t>bu asri</t>
  </si>
  <si>
    <t>pak nur kamdi</t>
  </si>
  <si>
    <t>telur ras</t>
  </si>
  <si>
    <t>mbak titin</t>
  </si>
  <si>
    <t>ibu amanah</t>
  </si>
  <si>
    <t>ibu rita</t>
  </si>
  <si>
    <t>bu mariya</t>
  </si>
  <si>
    <t>bu ifa</t>
  </si>
  <si>
    <t>telur asin</t>
  </si>
  <si>
    <t>bu falistin</t>
  </si>
  <si>
    <t>mbak atis</t>
  </si>
  <si>
    <t>bu naomi</t>
  </si>
  <si>
    <t>bpjs</t>
  </si>
  <si>
    <t>furie</t>
  </si>
  <si>
    <t>KGA EDU FARM 1 (TELUR)</t>
  </si>
  <si>
    <t>BULAN : NOVEMBER 2024</t>
  </si>
  <si>
    <t>TANGGAL</t>
  </si>
  <si>
    <t>JENIS BARANG</t>
  </si>
  <si>
    <t>JUMLAH</t>
  </si>
  <si>
    <t>Debet</t>
  </si>
  <si>
    <t>PD</t>
  </si>
  <si>
    <t>Kredit</t>
  </si>
  <si>
    <t>saldo</t>
  </si>
  <si>
    <t>BUNDA AYU ALWAHYU</t>
  </si>
  <si>
    <t>TELUR BEBEK</t>
  </si>
  <si>
    <t>TRANSPORT KIRIM TANAMAN LOMBA URBAN FARMING</t>
  </si>
  <si>
    <t>BU RATNA</t>
  </si>
  <si>
    <t>TELUR AYAM RAS</t>
  </si>
  <si>
    <t>TRANSPORT LOMBA URBAN FARMING</t>
  </si>
  <si>
    <t>BU KRISTIN</t>
  </si>
  <si>
    <t>UANG dari BU KRISTIN</t>
  </si>
  <si>
    <t>PEMASUKAN 1/11/2024</t>
  </si>
  <si>
    <t xml:space="preserve">PAK SEK </t>
  </si>
  <si>
    <t>TELUR AYAM KAMPUNG</t>
  </si>
  <si>
    <t>BENSIN MOBIL OPERASIONAL</t>
  </si>
  <si>
    <t>BELI GAS KGA 1</t>
  </si>
  <si>
    <t>PEMASUKAN 4/11/2024</t>
  </si>
  <si>
    <t>BU YUMING</t>
  </si>
  <si>
    <t>PEMASUKAN 5/11/2024</t>
  </si>
  <si>
    <t>IBU KEC GAYUNGAN</t>
  </si>
  <si>
    <t>BELI BAHAN JUALAN</t>
  </si>
  <si>
    <t>BELI PIPET AYAM</t>
  </si>
  <si>
    <t>PEMASUKAN 6/11/2024</t>
  </si>
  <si>
    <t>PEMASUKAN 07/11/2024</t>
  </si>
  <si>
    <t>PAK SUNAR</t>
  </si>
  <si>
    <t>IBU OLGA</t>
  </si>
  <si>
    <t>TITIP MAS ANANG 02/11/24</t>
  </si>
  <si>
    <t>KEMBALIAN BELUM DIKASIH CAHYA</t>
  </si>
  <si>
    <t>MAS ROZY GAT</t>
  </si>
  <si>
    <t xml:space="preserve">                                                  </t>
  </si>
  <si>
    <t>PEMASUKAN 10/11/2024</t>
  </si>
  <si>
    <t>PEMOHON KTP</t>
  </si>
  <si>
    <t>UTANG SILANG DARI KEDAI KGA 2</t>
  </si>
  <si>
    <t>UTANG CAHYA</t>
  </si>
  <si>
    <t>BU TRIA BPKAD</t>
  </si>
  <si>
    <t>BELI PUR 324 KJ DAN BW 1</t>
  </si>
  <si>
    <t>MBAK TITIN</t>
  </si>
  <si>
    <t>MOBILISASI (KONSUMSI)</t>
  </si>
  <si>
    <t>BU MAYA (POLISI KANIT GA)</t>
  </si>
  <si>
    <t>PEMASUKAN 11/11/2024</t>
  </si>
  <si>
    <t>BELI DEDEK BEBEK</t>
  </si>
  <si>
    <t>PAK KAPOLSEK</t>
  </si>
  <si>
    <t>PARKIR DAN KONSUMSI</t>
  </si>
  <si>
    <t>BU OLGA PASAR</t>
  </si>
  <si>
    <t>PEMASUKAN 13/11/2024</t>
  </si>
  <si>
    <t>JUAL AYAM</t>
  </si>
  <si>
    <t>PEMASUKAN 14/11/2024</t>
  </si>
  <si>
    <t>BELI LPG 3KG</t>
  </si>
  <si>
    <t>IBU SKJ</t>
  </si>
  <si>
    <t>BELI NIPLE AYAM 60 UAH+ONGKIR</t>
  </si>
  <si>
    <t>KEC SUKOLILO</t>
  </si>
  <si>
    <t>BELI LPG 5.5KG+parkir</t>
  </si>
  <si>
    <t>PAK ADITYA</t>
  </si>
  <si>
    <t>DITRANSFER KE CAHYA</t>
  </si>
  <si>
    <t>PEMASUKAN 15/11/2024</t>
  </si>
  <si>
    <t>ARIF KEC</t>
  </si>
  <si>
    <t>PEMASUKAN 16/11/2025</t>
  </si>
  <si>
    <t>MBAK ANISA DKPP</t>
  </si>
  <si>
    <t xml:space="preserve">IBU SENAM </t>
  </si>
  <si>
    <t>UTANG DARI BU KRISTIN</t>
  </si>
  <si>
    <t>MARTABAK</t>
  </si>
  <si>
    <t>UANG DI BU KRISTIN</t>
  </si>
  <si>
    <t>BELI PUR 324 KJ</t>
  </si>
  <si>
    <t>IBU SENAM SKJ</t>
  </si>
  <si>
    <t>TITIP PAK SUYAHMIN</t>
  </si>
  <si>
    <t>TELUR ASIN</t>
  </si>
  <si>
    <t>1 PAKET = 10.000 (3 BUTIR)</t>
  </si>
  <si>
    <t>MBAK ELOK</t>
  </si>
  <si>
    <t>PEMASUKAN 18/11/2024</t>
  </si>
  <si>
    <t>MBAK YENI</t>
  </si>
  <si>
    <t>BAYAR UTANG SUBSIDI KEDAI 1ST</t>
  </si>
  <si>
    <t>PEMOHON IMB</t>
  </si>
  <si>
    <t>PEMASUKAN 19/11/2024</t>
  </si>
  <si>
    <t>PEMBELIAN PLASTIK MIKA TELUR AYAM</t>
  </si>
  <si>
    <t>IBU KSJ</t>
  </si>
  <si>
    <t>PEMBAYARAN SEPEDA ANAK DR PAK CAMAT</t>
  </si>
  <si>
    <t>DIBELI MBAK TUL 300RB (UANGNYA KRG 50RB)</t>
  </si>
  <si>
    <t>IBU RATIH RMH</t>
  </si>
  <si>
    <t>BAYAR LAS ALAT CACAH</t>
  </si>
  <si>
    <t>BELUM ADA BON</t>
  </si>
  <si>
    <t>ANAK KKN</t>
  </si>
  <si>
    <t>PEMASUKAN 21/11/2024</t>
  </si>
  <si>
    <t>BU GATRA</t>
  </si>
  <si>
    <t>BELI GARAM GROSOK UNTUK TELUR ASIN</t>
  </si>
  <si>
    <t>BAYAR UTANG SUBSIDI KEDAI 2ND</t>
  </si>
  <si>
    <t>BU SUPIAH</t>
  </si>
  <si>
    <t>PEMASUKAN 22/11/2024</t>
  </si>
  <si>
    <t>PEMASUKAN 23/11/2024</t>
  </si>
  <si>
    <t>UCIL</t>
  </si>
  <si>
    <t>ISI 20 TELUR</t>
  </si>
  <si>
    <t>KONSUMSI JUAL BEBEK</t>
  </si>
  <si>
    <t>MBAK RIPATUL</t>
  </si>
  <si>
    <t>UTANG SILANG PERTANIAN</t>
  </si>
  <si>
    <t xml:space="preserve">ADPEM </t>
  </si>
  <si>
    <t>BELI PAKAN AYAM DAN BENSINNYA</t>
  </si>
  <si>
    <t>blm ada bon</t>
  </si>
  <si>
    <t>BU NURUL PASAR GA</t>
  </si>
  <si>
    <t>PEMASUKAN 25/11/2024</t>
  </si>
  <si>
    <t>BU IIN RUTENG</t>
  </si>
  <si>
    <t>PEMASUKAN 26/11/2024</t>
  </si>
  <si>
    <t>BU FITRI</t>
  </si>
  <si>
    <t>PEMBELIAN LPG 3KG</t>
  </si>
  <si>
    <t>PEMBAYARAN UTANG KE BU KRISTIN</t>
  </si>
  <si>
    <t xml:space="preserve">UTANG SUBSIDI KEDAI </t>
  </si>
  <si>
    <t>ROZY KEL GAT</t>
  </si>
  <si>
    <t xml:space="preserve">NAMA </t>
  </si>
  <si>
    <t>JUAL BEBEK PEKING</t>
  </si>
  <si>
    <t>JUAL BEBEK MENTOK</t>
  </si>
  <si>
    <t>IBU SENAM KSJ</t>
  </si>
  <si>
    <t>BU ENIS</t>
  </si>
  <si>
    <t>BU HAMIDA SEKCAM RUNGKUT</t>
  </si>
  <si>
    <t>PAK FARHAN</t>
  </si>
  <si>
    <t>UTANG</t>
  </si>
  <si>
    <t>BU KSJ</t>
  </si>
  <si>
    <t>UTANG BU KRISTIN (UTK BELI PUR)</t>
  </si>
  <si>
    <t>LUNAS</t>
  </si>
  <si>
    <t>BAYAR UTANG KE BU KRISTIN</t>
  </si>
  <si>
    <t xml:space="preserve">TOTAL </t>
  </si>
  <si>
    <t>PO TELUR :</t>
  </si>
  <si>
    <t>BULAN : DESEMBER 2024</t>
  </si>
  <si>
    <t>PAK MUNASIR</t>
  </si>
  <si>
    <t>SALDO BULAN NOVEMBER 2024</t>
  </si>
  <si>
    <t>PEMASUKAN 02/12/2024</t>
  </si>
  <si>
    <t>PEMBELIAN SABUN CUCI PIRING</t>
  </si>
  <si>
    <t>OPERASIONAL</t>
  </si>
  <si>
    <t>MAS RISKY</t>
  </si>
  <si>
    <t>PEMASUKAN 03/12/2024</t>
  </si>
  <si>
    <t>PEMASUKAN 04/12/2024</t>
  </si>
  <si>
    <t>DKPP</t>
  </si>
  <si>
    <t>BELI GARAM GROSOK</t>
  </si>
  <si>
    <t>BAHAN BAKU</t>
  </si>
  <si>
    <t>BAYAR UTANG EDU FARM 2 KE 3</t>
  </si>
  <si>
    <t>HUTANG</t>
  </si>
  <si>
    <t>CSR DARI PAK CAMAT</t>
  </si>
  <si>
    <t>BELI PUR BW 1 2SAK, 124P CONCENTRATE CHK 2 SAK</t>
  </si>
  <si>
    <t>PAKAN</t>
  </si>
  <si>
    <t>ROZY</t>
  </si>
  <si>
    <t>BELI TETRA CLOR BOTOL 50 KAPSUL</t>
  </si>
  <si>
    <t>BELI DEDAK HALUS 2 SAK</t>
  </si>
  <si>
    <t xml:space="preserve">KONSUMSI </t>
  </si>
  <si>
    <t>BU LURAH KEL GA</t>
  </si>
  <si>
    <t>BELI GEMBOK PAGAR KE PASAR DAN BAWANG PUTIH</t>
  </si>
  <si>
    <t>ASET</t>
  </si>
  <si>
    <t>BU IFA</t>
  </si>
  <si>
    <t>PEMASUKAN 05/12/2024</t>
  </si>
  <si>
    <t>BU ASRI</t>
  </si>
  <si>
    <t>BENSIN OPERASIONAL</t>
  </si>
  <si>
    <t>CSR DARI PAK SEKCAM</t>
  </si>
  <si>
    <t>KONSUMSI UNTUK KERJA BAKTI (20BUNGKUS/10000)</t>
  </si>
  <si>
    <t>BAYAR HUTANG KEDAI EDU FARM 2 4TH</t>
  </si>
  <si>
    <t>MBAK RIPATUL BAYAR KEKURANGAN SEPEDA</t>
  </si>
  <si>
    <t>BU IIN SEKEL RT</t>
  </si>
  <si>
    <t>PEMASUKAN 13/12/2024</t>
  </si>
  <si>
    <t>PEMASUKAN 16/12/2024</t>
  </si>
  <si>
    <t>PASAR MURAH</t>
  </si>
  <si>
    <t>BAYAR LAS MESIN BOR</t>
  </si>
  <si>
    <t>PERBAIKAN</t>
  </si>
  <si>
    <t>PEMBELIAN BAHAN UNTUK JUALAN TELUR DAN SAYUR (SHOPEE)</t>
  </si>
  <si>
    <t>PEMASUKAN 17/12/2024</t>
  </si>
  <si>
    <t xml:space="preserve">JUAL AYAM </t>
  </si>
  <si>
    <t xml:space="preserve">PEMBELIAN PUR 324KJ 2 SAK, BW 1 1SAK </t>
  </si>
  <si>
    <t>PEMBELIAN MOLASE/TETES TEBU 4 BOTOL</t>
  </si>
  <si>
    <t>PEMBELIAN DEDEK HALUS 150KG</t>
  </si>
  <si>
    <t>PAK PONARI</t>
  </si>
  <si>
    <t>KONSUMSI BELI PAKAN</t>
  </si>
  <si>
    <t>SEKEL KALIRUNGKUT</t>
  </si>
  <si>
    <t>UTANG SILANG DARI PERTANIAN</t>
  </si>
  <si>
    <t>PEMASUKAN 18/12/2024</t>
  </si>
  <si>
    <t>BELI BENSIN 3 RODA</t>
  </si>
  <si>
    <t>PEMASUKAN 19/12/2024</t>
  </si>
  <si>
    <t>MAS FEBRI</t>
  </si>
  <si>
    <t>PEMASUKAN 20/12/2024</t>
  </si>
  <si>
    <t>MITA</t>
  </si>
  <si>
    <t>PEMASUKAN 21/12/2024</t>
  </si>
  <si>
    <t>PAK ZAKY</t>
  </si>
  <si>
    <t>PEMASUKAN 22/12/2024</t>
  </si>
  <si>
    <t>PAK EDY POLSEK</t>
  </si>
  <si>
    <t>PEMASUKAN 24/12/2026</t>
  </si>
  <si>
    <t>TELUR AYAM KAMPUNG KECIL</t>
  </si>
  <si>
    <t>BELI AIR</t>
  </si>
  <si>
    <t>PAK RIPFATUL</t>
  </si>
  <si>
    <t>PEMASUKAN 27/12/2026</t>
  </si>
  <si>
    <t>DODIK SATPOL</t>
  </si>
  <si>
    <t>CSR DARI AMESTA LIVING</t>
  </si>
  <si>
    <t>SATPOL 2</t>
  </si>
  <si>
    <t>PEMASUKAN 28/12/2026</t>
  </si>
  <si>
    <t>PAK AGUS SATPOL</t>
  </si>
  <si>
    <t>PEMBELIAN PUR 324KJ 2 SAK</t>
  </si>
  <si>
    <t>WARGA</t>
  </si>
  <si>
    <t xml:space="preserve">PEMBELIAN PUR BW1 2 SAK </t>
  </si>
  <si>
    <t>PEMBELIAN DEDEK HALUS 100KG</t>
  </si>
  <si>
    <t xml:space="preserve">PAK PONARI </t>
  </si>
  <si>
    <t>PEMASUKAN 29/12/2026</t>
  </si>
  <si>
    <t>MBAK IIN</t>
  </si>
  <si>
    <t>BELI BENSIN MOBIL OPERASIONAL</t>
  </si>
  <si>
    <t>PEMASUKAN 30/12/2026</t>
  </si>
  <si>
    <t xml:space="preserve">PEMBELIAN ALAT CUCI </t>
  </si>
  <si>
    <t>PAK SUYAHMIN</t>
  </si>
  <si>
    <t>BELI KRESEK, TALI RAFIA, GUNTING</t>
  </si>
  <si>
    <t>PEMASUKAN 31/12/2026</t>
  </si>
  <si>
    <t>IBU WULAN KEC SUKOLILO</t>
  </si>
  <si>
    <t>TOTAL</t>
  </si>
  <si>
    <t>BU NAOMI</t>
  </si>
  <si>
    <t>PAK BOBY</t>
  </si>
  <si>
    <t>IBU SENAM KJS</t>
  </si>
  <si>
    <t>BAYAR UTANG SUBSIDI KEDAI 3RD</t>
  </si>
  <si>
    <t>BAYAR UTANG SUBSIDI KEDAI 4TH</t>
  </si>
  <si>
    <t>MAS DODIK SATPOL</t>
  </si>
  <si>
    <t>MAS ROZY</t>
  </si>
  <si>
    <t>Pemasukan Februari 2024</t>
  </si>
  <si>
    <t>Pemasukan Maret 2024</t>
  </si>
  <si>
    <t>Pengeluaran Februari 2024</t>
  </si>
  <si>
    <t>Pengeluaran Maret 2024</t>
  </si>
  <si>
    <t>Pemasukan Mei 2024</t>
  </si>
  <si>
    <t>Pengeluaran Mei 2024</t>
  </si>
  <si>
    <t>Pemasukan Juni 2024</t>
  </si>
  <si>
    <t>Pengeluaran Juni 2024</t>
  </si>
  <si>
    <t>Pemasukan Juli 2024</t>
  </si>
  <si>
    <t>Pengeluaran Juli 2024</t>
  </si>
  <si>
    <t>Pemasukan Agustus 2024</t>
  </si>
  <si>
    <t>Pengeluaran Agustus 2024</t>
  </si>
  <si>
    <t xml:space="preserve">DEBIT </t>
  </si>
  <si>
    <t>KREDIT</t>
  </si>
  <si>
    <t>LAPORAN ARUS KAS KGA EDU FARM 1
PERIODE JANUARI</t>
  </si>
  <si>
    <t>saldo desember 2023</t>
  </si>
  <si>
    <t>pendapatan januari 2024</t>
  </si>
  <si>
    <t>pengeluaran januari 2024</t>
  </si>
  <si>
    <t>saldo januari 2024</t>
  </si>
  <si>
    <t>LAPORAN ARUS KAS KGA EDU FARM 1
PERIODE FEBRUARI</t>
  </si>
  <si>
    <t>pendapatan februari 2024</t>
  </si>
  <si>
    <t>pengeluaran februari 2024</t>
  </si>
  <si>
    <t>saldo februari 2024</t>
  </si>
  <si>
    <t>pendapatan maret 2024</t>
  </si>
  <si>
    <t>pengeluaran maret 2024</t>
  </si>
  <si>
    <t>saldo maret 2024</t>
  </si>
  <si>
    <t>pemasukan dari csr</t>
  </si>
  <si>
    <t>pemasukan dari pak zaky</t>
  </si>
  <si>
    <t>LAPORAN ARUS KAS KGA EDU FARM 1
PERIODE MARET</t>
  </si>
  <si>
    <t>LAPORAN ARUS KAS KGA EDU FARM 1
PERIODE MEI</t>
  </si>
  <si>
    <t>pendapatan mei 2024</t>
  </si>
  <si>
    <t>pengeluaran mei 2024</t>
  </si>
  <si>
    <t>saldo mei 2024</t>
  </si>
  <si>
    <t>LAPORAN ARUS KAS KGA EDU FARM 1
PERIODE JUNI</t>
  </si>
  <si>
    <t>pendapatan juni 2024</t>
  </si>
  <si>
    <t>pengeluaran juni 2024</t>
  </si>
  <si>
    <t>saldo juni 2024</t>
  </si>
  <si>
    <t>pendapatan juli 2024</t>
  </si>
  <si>
    <t>pengeluaran juli 2024</t>
  </si>
  <si>
    <t>saldo juli 2024</t>
  </si>
  <si>
    <t>LAPORAN ARUS KAS KGA EDU FARM 1
PERIODE JULI</t>
  </si>
  <si>
    <t>LAPORAN ARUS KAS KGA EDU FARM 1
PERIODE AGUSTUS</t>
  </si>
  <si>
    <t>pendapatan agustus 2024</t>
  </si>
  <si>
    <t>pengeluaran agustus 2024</t>
  </si>
  <si>
    <t>saldo agustus 2024</t>
  </si>
  <si>
    <t>LAPORAN ARUS KAS KGA EDU FARM 1
PERIODE SEPTEMBER</t>
  </si>
  <si>
    <t>pendapatan september 2024</t>
  </si>
  <si>
    <t>pengeluaran september 2024</t>
  </si>
  <si>
    <t>saldo september 2024</t>
  </si>
  <si>
    <t>PEMASUKAN DARI PAK ZAKY</t>
  </si>
  <si>
    <t>Total Pengeluaran Oktober 2024</t>
  </si>
  <si>
    <t>Total Pemasukan Oktober 2024</t>
  </si>
  <si>
    <t>Total Pengeluaran September 2024</t>
  </si>
  <si>
    <t>LAPORAN ARUS KAS KGA EDU FARM 1
PERIODE OKTOBER</t>
  </si>
  <si>
    <t>pendapatan oktober 2024</t>
  </si>
  <si>
    <t>pengeluaran oktober2024</t>
  </si>
  <si>
    <t>saldo oktober 2024</t>
  </si>
  <si>
    <t>LAPORAN ARUS KAS KGA EDU FARM 1
PERIODE NOVEMBER</t>
  </si>
  <si>
    <t>pendapatan november 2024</t>
  </si>
  <si>
    <t>pengeluaran november 2024</t>
  </si>
  <si>
    <t>pembulatan saldo karena pergantian administrasi</t>
  </si>
  <si>
    <t xml:space="preserve">hutang kedai kopi </t>
  </si>
  <si>
    <t xml:space="preserve">hutang pertanian </t>
  </si>
  <si>
    <t>hutang ibu christine</t>
  </si>
  <si>
    <t>pemasukan dari pak ario</t>
  </si>
  <si>
    <t>LAPORAN ARUS KAS KGA EDU FARM 1
PERIODE DESEMBER</t>
  </si>
  <si>
    <t>saldo november 2024</t>
  </si>
  <si>
    <t>pendapatan desember 2024</t>
  </si>
  <si>
    <t>csr pak ario</t>
  </si>
  <si>
    <t>pemasukan dari pak zaki</t>
  </si>
  <si>
    <t>hutang pertanian</t>
  </si>
  <si>
    <t xml:space="preserve">csr amesta </t>
  </si>
  <si>
    <t>pengeluaran desember 2024</t>
  </si>
  <si>
    <t>saldo desember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</si>
</sst>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#,##0_ ;\-#,##0\ "/>
    <numFmt numFmtId="167" formatCode="d/mm/yyyy;@"/>
    <numFmt numFmtId="168" formatCode="_-* #,##0_-;\-* #,##0_-;_-* &quot;-&quot;_-;_-@"/>
    <numFmt numFmtId="169" formatCode="_-&quot;Rp&quot;* #,##0_-;\-&quot;Rp&quot;* #,##0_-;_-&quot;Rp&quot;* &quot;-&quot;_-;_-@"/>
    <numFmt numFmtId="170" formatCode="_-[$Rp-421]* #,##0_-;\-[$Rp-421]* #,##0_-;_-[$Rp-421]* &quot;-&quot;_-;_-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rgb="FFD0CE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165" fontId="2" fillId="0" borderId="0" xfId="0" applyNumberFormat="1" applyFont="1"/>
    <xf numFmtId="164" fontId="0" fillId="0" borderId="0" xfId="0" applyNumberFormat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165" fontId="0" fillId="0" borderId="0" xfId="0" applyNumberFormat="1"/>
    <xf numFmtId="0" fontId="0" fillId="0" borderId="4" xfId="0" applyBorder="1"/>
    <xf numFmtId="43" fontId="0" fillId="0" borderId="1" xfId="0" applyNumberFormat="1" applyBorder="1"/>
    <xf numFmtId="165" fontId="2" fillId="0" borderId="1" xfId="1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14" fontId="0" fillId="3" borderId="12" xfId="0" applyNumberFormat="1" applyFill="1" applyBorder="1" applyAlignment="1">
      <alignment horizontal="center"/>
    </xf>
    <xf numFmtId="166" fontId="0" fillId="3" borderId="13" xfId="0" applyNumberFormat="1" applyFill="1" applyBorder="1"/>
    <xf numFmtId="166" fontId="5" fillId="3" borderId="14" xfId="0" applyNumberFormat="1" applyFont="1" applyFill="1" applyBorder="1"/>
    <xf numFmtId="0" fontId="5" fillId="4" borderId="1" xfId="0" applyFont="1" applyFill="1" applyBorder="1" applyAlignment="1">
      <alignment wrapText="1"/>
    </xf>
    <xf numFmtId="166" fontId="5" fillId="4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6" fontId="0" fillId="0" borderId="14" xfId="0" applyNumberFormat="1" applyBorder="1"/>
    <xf numFmtId="14" fontId="0" fillId="0" borderId="2" xfId="0" applyNumberFormat="1" applyBorder="1" applyAlignment="1">
      <alignment vertical="center"/>
    </xf>
    <xf numFmtId="0" fontId="0" fillId="0" borderId="1" xfId="0" applyBorder="1" applyAlignment="1">
      <alignment wrapText="1"/>
    </xf>
    <xf numFmtId="14" fontId="0" fillId="3" borderId="17" xfId="0" applyNumberFormat="1" applyFill="1" applyBorder="1" applyAlignment="1">
      <alignment horizontal="center"/>
    </xf>
    <xf numFmtId="166" fontId="0" fillId="3" borderId="18" xfId="0" applyNumberFormat="1" applyFill="1" applyBorder="1"/>
    <xf numFmtId="14" fontId="0" fillId="0" borderId="4" xfId="0" applyNumberFormat="1" applyBorder="1" applyAlignment="1">
      <alignment vertic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6" fontId="5" fillId="3" borderId="10" xfId="0" applyNumberFormat="1" applyFont="1" applyFill="1" applyBorder="1"/>
    <xf numFmtId="0" fontId="5" fillId="0" borderId="1" xfId="0" applyFont="1" applyBorder="1" applyAlignment="1">
      <alignment horizontal="center"/>
    </xf>
    <xf numFmtId="14" fontId="0" fillId="3" borderId="19" xfId="0" applyNumberFormat="1" applyFill="1" applyBorder="1" applyAlignment="1">
      <alignment horizontal="center"/>
    </xf>
    <xf numFmtId="166" fontId="0" fillId="3" borderId="14" xfId="0" applyNumberFormat="1" applyFill="1" applyBorder="1"/>
    <xf numFmtId="14" fontId="0" fillId="3" borderId="2" xfId="0" applyNumberFormat="1" applyFill="1" applyBorder="1" applyAlignment="1">
      <alignment vertical="center"/>
    </xf>
    <xf numFmtId="14" fontId="0" fillId="3" borderId="11" xfId="0" applyNumberFormat="1" applyFill="1" applyBorder="1" applyAlignment="1">
      <alignment vertical="center"/>
    </xf>
    <xf numFmtId="14" fontId="0" fillId="3" borderId="4" xfId="0" applyNumberForma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166" fontId="0" fillId="4" borderId="1" xfId="0" applyNumberFormat="1" applyFill="1" applyBorder="1" applyAlignment="1">
      <alignment horizontal="center"/>
    </xf>
    <xf numFmtId="166" fontId="0" fillId="3" borderId="10" xfId="0" applyNumberFormat="1" applyFill="1" applyBorder="1"/>
    <xf numFmtId="0" fontId="0" fillId="5" borderId="1" xfId="0" applyFill="1" applyBorder="1" applyAlignment="1">
      <alignment wrapText="1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6" fontId="4" fillId="3" borderId="14" xfId="0" applyNumberFormat="1" applyFont="1" applyFill="1" applyBorder="1"/>
    <xf numFmtId="0" fontId="0" fillId="6" borderId="1" xfId="0" applyFill="1" applyBorder="1" applyAlignment="1">
      <alignment wrapText="1"/>
    </xf>
    <xf numFmtId="166" fontId="0" fillId="6" borderId="1" xfId="0" applyNumberFormat="1" applyFill="1" applyBorder="1" applyAlignment="1">
      <alignment horizontal="center"/>
    </xf>
    <xf numFmtId="0" fontId="4" fillId="6" borderId="1" xfId="0" applyFont="1" applyFill="1" applyBorder="1"/>
    <xf numFmtId="0" fontId="0" fillId="2" borderId="1" xfId="0" applyFill="1" applyBorder="1" applyAlignment="1">
      <alignment wrapText="1"/>
    </xf>
    <xf numFmtId="166" fontId="0" fillId="2" borderId="1" xfId="0" applyNumberFormat="1" applyFill="1" applyBorder="1" applyAlignment="1">
      <alignment horizontal="center"/>
    </xf>
    <xf numFmtId="0" fontId="4" fillId="0" borderId="1" xfId="0" applyFont="1" applyBorder="1"/>
    <xf numFmtId="166" fontId="5" fillId="3" borderId="13" xfId="0" applyNumberFormat="1" applyFont="1" applyFill="1" applyBorder="1"/>
    <xf numFmtId="166" fontId="5" fillId="3" borderId="18" xfId="0" applyNumberFormat="1" applyFont="1" applyFill="1" applyBorder="1"/>
    <xf numFmtId="14" fontId="0" fillId="3" borderId="20" xfId="0" applyNumberFormat="1" applyFill="1" applyBorder="1" applyAlignment="1">
      <alignment horizontal="center"/>
    </xf>
    <xf numFmtId="166" fontId="0" fillId="3" borderId="21" xfId="0" applyNumberFormat="1" applyFill="1" applyBorder="1"/>
    <xf numFmtId="0" fontId="4" fillId="3" borderId="1" xfId="0" applyFont="1" applyFill="1" applyBorder="1"/>
    <xf numFmtId="14" fontId="5" fillId="3" borderId="9" xfId="0" applyNumberFormat="1" applyFont="1" applyFill="1" applyBorder="1" applyAlignment="1">
      <alignment horizontal="center"/>
    </xf>
    <xf numFmtId="0" fontId="5" fillId="3" borderId="0" xfId="0" applyFont="1" applyFill="1"/>
    <xf numFmtId="166" fontId="5" fillId="3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wrapText="1"/>
    </xf>
    <xf numFmtId="166" fontId="5" fillId="7" borderId="1" xfId="0" applyNumberFormat="1" applyFont="1" applyFill="1" applyBorder="1" applyAlignment="1">
      <alignment horizontal="center"/>
    </xf>
    <xf numFmtId="14" fontId="5" fillId="3" borderId="19" xfId="0" applyNumberFormat="1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wrapText="1"/>
    </xf>
    <xf numFmtId="166" fontId="5" fillId="6" borderId="1" xfId="0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5" fillId="3" borderId="17" xfId="0" applyNumberFormat="1" applyFont="1" applyFill="1" applyBorder="1" applyAlignment="1">
      <alignment horizontal="center"/>
    </xf>
    <xf numFmtId="166" fontId="5" fillId="3" borderId="21" xfId="0" applyNumberFormat="1" applyFont="1" applyFill="1" applyBorder="1"/>
    <xf numFmtId="0" fontId="4" fillId="0" borderId="1" xfId="0" applyFont="1" applyBorder="1" applyAlignment="1">
      <alignment wrapText="1"/>
    </xf>
    <xf numFmtId="167" fontId="5" fillId="3" borderId="8" xfId="0" applyNumberFormat="1" applyFont="1" applyFill="1" applyBorder="1" applyAlignment="1">
      <alignment horizontal="center"/>
    </xf>
    <xf numFmtId="166" fontId="4" fillId="3" borderId="10" xfId="0" applyNumberFormat="1" applyFont="1" applyFill="1" applyBorder="1"/>
    <xf numFmtId="0" fontId="5" fillId="0" borderId="1" xfId="0" applyFont="1" applyBorder="1" applyAlignment="1">
      <alignment vertical="center" wrapText="1"/>
    </xf>
    <xf numFmtId="167" fontId="5" fillId="3" borderId="4" xfId="0" applyNumberFormat="1" applyFont="1" applyFill="1" applyBorder="1" applyAlignment="1">
      <alignment horizontal="center"/>
    </xf>
    <xf numFmtId="166" fontId="4" fillId="3" borderId="22" xfId="0" applyNumberFormat="1" applyFont="1" applyFill="1" applyBorder="1"/>
    <xf numFmtId="167" fontId="0" fillId="3" borderId="4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23" xfId="0" applyNumberFormat="1" applyFill="1" applyBorder="1" applyAlignment="1">
      <alignment horizontal="center"/>
    </xf>
    <xf numFmtId="0" fontId="5" fillId="6" borderId="1" xfId="0" applyFont="1" applyFill="1" applyBorder="1"/>
    <xf numFmtId="167" fontId="5" fillId="3" borderId="3" xfId="0" applyNumberFormat="1" applyFont="1" applyFill="1" applyBorder="1" applyAlignment="1">
      <alignment horizontal="center"/>
    </xf>
    <xf numFmtId="167" fontId="0" fillId="3" borderId="15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/>
    </xf>
    <xf numFmtId="167" fontId="5" fillId="3" borderId="16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7" fontId="5" fillId="3" borderId="24" xfId="0" applyNumberFormat="1" applyFont="1" applyFill="1" applyBorder="1" applyAlignment="1">
      <alignment horizontal="center"/>
    </xf>
    <xf numFmtId="166" fontId="0" fillId="3" borderId="25" xfId="0" applyNumberForma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7" fontId="0" fillId="3" borderId="16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vertical="center"/>
    </xf>
    <xf numFmtId="166" fontId="0" fillId="3" borderId="18" xfId="0" applyNumberFormat="1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166" fontId="0" fillId="7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9" xfId="0" applyFont="1" applyBorder="1"/>
    <xf numFmtId="0" fontId="2" fillId="0" borderId="26" xfId="0" applyFont="1" applyBorder="1"/>
    <xf numFmtId="0" fontId="2" fillId="0" borderId="23" xfId="0" applyFont="1" applyBorder="1"/>
    <xf numFmtId="3" fontId="2" fillId="0" borderId="4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166" fontId="0" fillId="8" borderId="1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6" fontId="5" fillId="3" borderId="1" xfId="0" applyNumberFormat="1" applyFont="1" applyFill="1" applyBorder="1"/>
    <xf numFmtId="166" fontId="5" fillId="6" borderId="1" xfId="0" applyNumberFormat="1" applyFont="1" applyFill="1" applyBorder="1"/>
    <xf numFmtId="0" fontId="5" fillId="8" borderId="1" xfId="0" applyFont="1" applyFill="1" applyBorder="1" applyAlignment="1">
      <alignment wrapText="1"/>
    </xf>
    <xf numFmtId="166" fontId="5" fillId="8" borderId="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66" fontId="0" fillId="3" borderId="1" xfId="0" applyNumberFormat="1" applyFill="1" applyBorder="1"/>
    <xf numFmtId="14" fontId="0" fillId="3" borderId="4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166" fontId="0" fillId="0" borderId="0" xfId="0" applyNumberFormat="1"/>
    <xf numFmtId="166" fontId="0" fillId="6" borderId="1" xfId="0" applyNumberFormat="1" applyFill="1" applyBorder="1"/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/>
    <xf numFmtId="166" fontId="4" fillId="3" borderId="1" xfId="0" applyNumberFormat="1" applyFont="1" applyFill="1" applyBorder="1"/>
    <xf numFmtId="0" fontId="5" fillId="3" borderId="0" xfId="0" applyFont="1" applyFill="1" applyAlignment="1">
      <alignment wrapText="1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69" fontId="11" fillId="0" borderId="1" xfId="0" applyNumberFormat="1" applyFont="1" applyBorder="1"/>
    <xf numFmtId="170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70" fontId="10" fillId="0" borderId="1" xfId="0" applyNumberFormat="1" applyFont="1" applyBorder="1"/>
    <xf numFmtId="0" fontId="2" fillId="0" borderId="1" xfId="0" applyFont="1" applyBorder="1"/>
    <xf numFmtId="170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/>
    <xf numFmtId="166" fontId="0" fillId="0" borderId="1" xfId="0" applyNumberFormat="1" applyBorder="1"/>
    <xf numFmtId="170" fontId="0" fillId="0" borderId="0" xfId="0" applyNumberFormat="1"/>
    <xf numFmtId="169" fontId="2" fillId="0" borderId="1" xfId="0" applyNumberFormat="1" applyFont="1" applyBorder="1"/>
    <xf numFmtId="169" fontId="0" fillId="0" borderId="0" xfId="0" applyNumberFormat="1"/>
    <xf numFmtId="0" fontId="0" fillId="0" borderId="1" xfId="0" applyBorder="1" applyAlignment="1">
      <alignment horizontal="left"/>
    </xf>
    <xf numFmtId="165" fontId="0" fillId="0" borderId="0" xfId="1" applyNumberFormat="1" applyFont="1" applyFill="1" applyBorder="1"/>
    <xf numFmtId="43" fontId="0" fillId="0" borderId="0" xfId="0" applyNumberFormat="1"/>
    <xf numFmtId="43" fontId="0" fillId="0" borderId="1" xfId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/>
    <xf numFmtId="1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Favorites/Downloads/KOMODITY%20TEL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EMBER 24"/>
      <sheetName val="DESEMBER 24"/>
      <sheetName val="RESUME"/>
    </sheetNames>
    <sheetDataSet>
      <sheetData sheetId="0">
        <row r="56">
          <cell r="P56">
            <v>114000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workbookViewId="0">
      <selection activeCell="A3" sqref="A3:L25"/>
    </sheetView>
  </sheetViews>
  <sheetFormatPr baseColWidth="10" defaultColWidth="8.83203125" defaultRowHeight="15" x14ac:dyDescent="0.2"/>
  <cols>
    <col min="1" max="1" width="3.83203125" bestFit="1" customWidth="1"/>
    <col min="2" max="2" width="23.6640625" bestFit="1" customWidth="1"/>
    <col min="3" max="3" width="29.33203125" bestFit="1" customWidth="1"/>
    <col min="4" max="4" width="10.6640625" bestFit="1" customWidth="1"/>
    <col min="5" max="5" width="8.6640625" bestFit="1" customWidth="1"/>
    <col min="6" max="6" width="4.5" bestFit="1" customWidth="1"/>
    <col min="7" max="7" width="12" bestFit="1" customWidth="1"/>
    <col min="8" max="8" width="13.6640625" bestFit="1" customWidth="1"/>
    <col min="9" max="9" width="10.5" bestFit="1" customWidth="1"/>
    <col min="10" max="10" width="11.33203125" bestFit="1" customWidth="1"/>
    <col min="11" max="11" width="26.5" bestFit="1" customWidth="1"/>
    <col min="12" max="12" width="6.83203125" bestFit="1" customWidth="1"/>
    <col min="14" max="14" width="29.1640625" bestFit="1" customWidth="1"/>
    <col min="15" max="15" width="17.1640625" customWidth="1"/>
    <col min="16" max="16" width="15" customWidth="1"/>
    <col min="17" max="17" width="12.83203125" bestFit="1" customWidth="1"/>
  </cols>
  <sheetData>
    <row r="1" spans="1:17" ht="23.2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521</v>
      </c>
      <c r="O1" s="186"/>
      <c r="P1" s="186"/>
      <c r="Q1" s="186"/>
    </row>
    <row r="2" spans="1:17" ht="15" customHeight="1" x14ac:dyDescent="0.2">
      <c r="E2" s="1"/>
      <c r="F2" s="1"/>
      <c r="G2" s="2"/>
      <c r="N2" s="186"/>
      <c r="O2" s="186"/>
      <c r="P2" s="186"/>
      <c r="Q2" s="186"/>
    </row>
    <row r="3" spans="1:17" ht="15" customHeight="1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522</v>
      </c>
      <c r="O5" s="158">
        <v>1716100</v>
      </c>
      <c r="P5" s="159">
        <v>0</v>
      </c>
      <c r="Q5" s="159">
        <f>O5</f>
        <v>1716100</v>
      </c>
    </row>
    <row r="6" spans="1:17" ht="16" x14ac:dyDescent="0.2">
      <c r="N6" s="160" t="s">
        <v>523</v>
      </c>
      <c r="O6" s="158" t="e">
        <f>H27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524</v>
      </c>
      <c r="O7" s="161">
        <v>0</v>
      </c>
      <c r="P7" s="10">
        <f>G48</f>
        <v>2750500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525</v>
      </c>
      <c r="O9" s="169" t="e">
        <f>SUM(O5:O8)</f>
        <v>#REF!</v>
      </c>
      <c r="P9" s="163">
        <f>SUM(P5:P8)</f>
        <v>2750500</v>
      </c>
      <c r="Q9" s="163" t="e">
        <f>Q7</f>
        <v>#REF!</v>
      </c>
    </row>
    <row r="10" spans="1:17" x14ac:dyDescent="0.2">
      <c r="O10" s="170"/>
      <c r="P10" s="168"/>
    </row>
    <row r="26" spans="2:10" x14ac:dyDescent="0.2">
      <c r="E26" s="1"/>
      <c r="F26" s="1"/>
      <c r="G26" s="2"/>
    </row>
    <row r="27" spans="2:10" x14ac:dyDescent="0.2">
      <c r="B27" s="11" t="s">
        <v>52</v>
      </c>
      <c r="C27" s="11"/>
      <c r="D27" s="11"/>
      <c r="E27" s="12"/>
      <c r="F27" s="12"/>
      <c r="G27" s="13"/>
      <c r="H27" s="14" t="e">
        <f>Combined!#REF!</f>
        <v>#REF!</v>
      </c>
      <c r="I27" s="11"/>
      <c r="J27" s="14"/>
    </row>
    <row r="28" spans="2:10" x14ac:dyDescent="0.2">
      <c r="B28" s="11" t="s">
        <v>51</v>
      </c>
      <c r="C28" s="11"/>
      <c r="E28" s="1"/>
      <c r="F28" s="1"/>
      <c r="J28" s="8"/>
    </row>
    <row r="29" spans="2:10" x14ac:dyDescent="0.2">
      <c r="B29" s="15">
        <v>45294</v>
      </c>
      <c r="C29" t="s">
        <v>25</v>
      </c>
      <c r="E29" s="1"/>
      <c r="F29" s="1"/>
      <c r="G29" s="16">
        <f>48000+120000</f>
        <v>168000</v>
      </c>
      <c r="H29" t="s">
        <v>26</v>
      </c>
      <c r="J29" s="8"/>
    </row>
    <row r="30" spans="2:10" x14ac:dyDescent="0.2">
      <c r="B30" s="15">
        <v>45294</v>
      </c>
      <c r="C30" t="s">
        <v>27</v>
      </c>
      <c r="E30" s="1"/>
      <c r="F30" s="1"/>
      <c r="G30" s="17">
        <v>98000</v>
      </c>
      <c r="H30" t="s">
        <v>28</v>
      </c>
      <c r="J30" s="8"/>
    </row>
    <row r="31" spans="2:10" x14ac:dyDescent="0.2">
      <c r="B31" s="15">
        <v>45295</v>
      </c>
      <c r="C31" t="s">
        <v>29</v>
      </c>
      <c r="E31" s="1"/>
      <c r="F31" s="1"/>
      <c r="G31" s="17">
        <v>150000</v>
      </c>
      <c r="H31" t="s">
        <v>28</v>
      </c>
      <c r="J31" s="8"/>
    </row>
    <row r="32" spans="2:10" x14ac:dyDescent="0.2">
      <c r="B32" s="15">
        <v>45295</v>
      </c>
      <c r="C32" t="s">
        <v>30</v>
      </c>
      <c r="E32" s="1"/>
      <c r="F32" s="1"/>
      <c r="G32" s="17">
        <v>30000</v>
      </c>
      <c r="H32" t="s">
        <v>28</v>
      </c>
      <c r="J32" s="8"/>
    </row>
    <row r="33" spans="2:10" x14ac:dyDescent="0.2">
      <c r="B33" s="15">
        <v>45295</v>
      </c>
      <c r="C33" t="s">
        <v>31</v>
      </c>
      <c r="E33" s="1"/>
      <c r="F33" s="1"/>
      <c r="G33" s="17">
        <v>100000</v>
      </c>
      <c r="H33" t="s">
        <v>28</v>
      </c>
      <c r="J33" s="8"/>
    </row>
    <row r="34" spans="2:10" x14ac:dyDescent="0.2">
      <c r="B34" s="15">
        <v>45299</v>
      </c>
      <c r="C34" t="s">
        <v>32</v>
      </c>
      <c r="E34" s="1"/>
      <c r="F34" s="1"/>
      <c r="G34" s="17">
        <f>164000+100000+774000</f>
        <v>1038000</v>
      </c>
      <c r="H34" t="s">
        <v>28</v>
      </c>
      <c r="J34" s="8"/>
    </row>
    <row r="35" spans="2:10" x14ac:dyDescent="0.2">
      <c r="B35" s="15">
        <v>45299</v>
      </c>
      <c r="C35" t="s">
        <v>25</v>
      </c>
      <c r="E35" s="1"/>
      <c r="F35" s="1"/>
      <c r="G35" s="17">
        <v>120000</v>
      </c>
      <c r="H35" t="s">
        <v>28</v>
      </c>
      <c r="J35" s="8"/>
    </row>
    <row r="36" spans="2:10" x14ac:dyDescent="0.2">
      <c r="B36" s="15">
        <v>45300</v>
      </c>
      <c r="C36" t="s">
        <v>33</v>
      </c>
      <c r="E36" s="1"/>
      <c r="F36" s="1"/>
      <c r="G36" s="17">
        <v>100000</v>
      </c>
      <c r="H36" t="s">
        <v>28</v>
      </c>
      <c r="J36" s="8"/>
    </row>
    <row r="37" spans="2:10" x14ac:dyDescent="0.2">
      <c r="B37" s="15">
        <v>45302</v>
      </c>
      <c r="C37" t="s">
        <v>34</v>
      </c>
      <c r="E37" s="1"/>
      <c r="F37" s="1"/>
      <c r="G37" s="17">
        <v>35000</v>
      </c>
      <c r="H37" t="s">
        <v>35</v>
      </c>
      <c r="J37" s="8"/>
    </row>
    <row r="38" spans="2:10" x14ac:dyDescent="0.2">
      <c r="B38" s="15">
        <v>45308</v>
      </c>
      <c r="C38" t="s">
        <v>31</v>
      </c>
      <c r="E38" s="1"/>
      <c r="F38" s="1"/>
      <c r="G38" s="17">
        <v>100000</v>
      </c>
      <c r="H38" t="s">
        <v>36</v>
      </c>
      <c r="J38" s="8"/>
    </row>
    <row r="39" spans="2:10" x14ac:dyDescent="0.2">
      <c r="B39" s="15">
        <v>45312</v>
      </c>
      <c r="C39" t="s">
        <v>37</v>
      </c>
      <c r="E39" s="1"/>
      <c r="F39" s="1"/>
      <c r="G39" s="17">
        <v>250000</v>
      </c>
      <c r="H39" t="s">
        <v>26</v>
      </c>
      <c r="J39" s="8"/>
    </row>
    <row r="40" spans="2:10" x14ac:dyDescent="0.2">
      <c r="B40" s="15">
        <v>45315</v>
      </c>
      <c r="C40" t="s">
        <v>38</v>
      </c>
      <c r="E40" s="1"/>
      <c r="F40" s="1"/>
      <c r="G40" s="17">
        <v>100000</v>
      </c>
      <c r="H40" t="s">
        <v>26</v>
      </c>
      <c r="J40" s="8"/>
    </row>
    <row r="41" spans="2:10" x14ac:dyDescent="0.2">
      <c r="B41" s="15">
        <v>45320</v>
      </c>
      <c r="C41" t="s">
        <v>39</v>
      </c>
      <c r="E41" s="1"/>
      <c r="F41" s="1"/>
      <c r="G41" s="17">
        <v>66000</v>
      </c>
      <c r="H41" t="s">
        <v>26</v>
      </c>
      <c r="J41" s="8"/>
    </row>
    <row r="42" spans="2:10" x14ac:dyDescent="0.2">
      <c r="B42" s="15">
        <v>45321</v>
      </c>
      <c r="C42" t="s">
        <v>40</v>
      </c>
      <c r="E42" s="1"/>
      <c r="F42" s="1"/>
      <c r="G42" s="18">
        <v>36000</v>
      </c>
      <c r="H42" t="s">
        <v>41</v>
      </c>
      <c r="J42" s="8"/>
    </row>
    <row r="43" spans="2:10" x14ac:dyDescent="0.2">
      <c r="B43" s="15">
        <v>45321</v>
      </c>
      <c r="C43" t="s">
        <v>42</v>
      </c>
      <c r="E43" s="1"/>
      <c r="F43" s="1"/>
      <c r="G43" s="18">
        <v>25000</v>
      </c>
      <c r="H43" t="s">
        <v>43</v>
      </c>
      <c r="J43" s="8"/>
    </row>
    <row r="44" spans="2:10" x14ac:dyDescent="0.2">
      <c r="B44" s="15">
        <v>45322</v>
      </c>
      <c r="C44" t="s">
        <v>44</v>
      </c>
      <c r="E44" s="1"/>
      <c r="F44" s="1"/>
      <c r="G44" s="18">
        <v>100000</v>
      </c>
      <c r="H44" t="s">
        <v>35</v>
      </c>
      <c r="J44" s="8"/>
    </row>
    <row r="45" spans="2:10" x14ac:dyDescent="0.2">
      <c r="B45" s="15">
        <v>45322</v>
      </c>
      <c r="C45" t="s">
        <v>45</v>
      </c>
      <c r="E45" s="1"/>
      <c r="F45" s="1"/>
      <c r="G45" s="18">
        <v>5500</v>
      </c>
      <c r="H45" t="s">
        <v>35</v>
      </c>
      <c r="J45" s="8"/>
    </row>
    <row r="46" spans="2:10" x14ac:dyDescent="0.2">
      <c r="B46" s="15">
        <v>45322</v>
      </c>
      <c r="C46" t="s">
        <v>46</v>
      </c>
      <c r="E46" s="1"/>
      <c r="F46" s="1"/>
      <c r="G46" s="18">
        <v>97000</v>
      </c>
      <c r="H46" t="s">
        <v>35</v>
      </c>
      <c r="J46" s="8"/>
    </row>
    <row r="47" spans="2:10" ht="16" thickBot="1" x14ac:dyDescent="0.25">
      <c r="B47" s="15">
        <v>45322</v>
      </c>
      <c r="C47" t="s">
        <v>47</v>
      </c>
      <c r="E47" s="1"/>
      <c r="F47" s="1"/>
      <c r="G47" s="19">
        <v>300000</v>
      </c>
      <c r="H47" t="s">
        <v>35</v>
      </c>
      <c r="J47" s="8"/>
    </row>
    <row r="48" spans="2:10" ht="16" thickTop="1" x14ac:dyDescent="0.2">
      <c r="B48" s="11"/>
      <c r="C48" s="11"/>
      <c r="E48" s="1"/>
      <c r="F48" s="1"/>
      <c r="G48" s="14">
        <f>SUM(G30:G47)</f>
        <v>2750500</v>
      </c>
      <c r="J48" s="8"/>
    </row>
    <row r="49" spans="2:11" ht="16" thickBot="1" x14ac:dyDescent="0.25">
      <c r="E49" s="1"/>
      <c r="F49" s="1"/>
      <c r="G49" s="2"/>
      <c r="J49" s="20"/>
    </row>
    <row r="50" spans="2:11" x14ac:dyDescent="0.2">
      <c r="B50" s="11" t="s">
        <v>50</v>
      </c>
      <c r="C50" s="11"/>
      <c r="E50" s="1"/>
      <c r="F50" s="1"/>
      <c r="G50" s="2"/>
      <c r="J50" s="14" t="e">
        <f>H27-G48</f>
        <v>#REF!</v>
      </c>
      <c r="K50" s="21"/>
    </row>
  </sheetData>
  <mergeCells count="2">
    <mergeCell ref="N1:Q3"/>
    <mergeCell ref="A1:L1"/>
  </mergeCells>
  <pageMargins left="0.7" right="0.7" top="0.75" bottom="0.75" header="0.3" footer="0.3"/>
  <pageSetup paperSize="1000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5"/>
  <sheetViews>
    <sheetView workbookViewId="0">
      <selection activeCell="A3" sqref="A3:H55"/>
    </sheetView>
  </sheetViews>
  <sheetFormatPr baseColWidth="10" defaultColWidth="8.83203125" defaultRowHeight="15" x14ac:dyDescent="0.2"/>
  <cols>
    <col min="1" max="1" width="3.83203125" bestFit="1" customWidth="1"/>
    <col min="2" max="2" width="14.6640625" bestFit="1" customWidth="1"/>
    <col min="3" max="3" width="13.5" bestFit="1" customWidth="1"/>
    <col min="4" max="4" width="20" bestFit="1" customWidth="1"/>
    <col min="5" max="5" width="4.5" bestFit="1" customWidth="1"/>
    <col min="6" max="6" width="12" bestFit="1" customWidth="1"/>
    <col min="7" max="8" width="11.5" bestFit="1" customWidth="1"/>
    <col min="9" max="9" width="10.5" bestFit="1" customWidth="1"/>
    <col min="10" max="10" width="13.1640625" bestFit="1" customWidth="1"/>
    <col min="12" max="12" width="27.33203125" bestFit="1" customWidth="1"/>
    <col min="13" max="13" width="19.1640625" customWidth="1"/>
    <col min="14" max="14" width="13.5" customWidth="1"/>
    <col min="15" max="15" width="19.1640625" customWidth="1"/>
  </cols>
  <sheetData>
    <row r="1" spans="1:15" ht="24" x14ac:dyDescent="0.3">
      <c r="A1" s="187" t="s">
        <v>209</v>
      </c>
      <c r="B1" s="187"/>
      <c r="C1" s="187"/>
      <c r="D1" s="187"/>
      <c r="E1" s="187"/>
      <c r="F1" s="187"/>
      <c r="G1" s="187"/>
      <c r="H1" s="187"/>
      <c r="I1" s="187"/>
      <c r="J1" s="187"/>
      <c r="L1" s="186" t="s">
        <v>560</v>
      </c>
      <c r="M1" s="186"/>
      <c r="N1" s="186"/>
      <c r="O1" s="186"/>
    </row>
    <row r="2" spans="1:15" x14ac:dyDescent="0.2">
      <c r="E2" s="1"/>
      <c r="F2" s="2"/>
      <c r="L2" s="186"/>
      <c r="M2" s="186"/>
      <c r="N2" s="186"/>
      <c r="O2" s="186"/>
    </row>
    <row r="3" spans="1:15" x14ac:dyDescent="0.2">
      <c r="I3" s="3" t="s">
        <v>8</v>
      </c>
      <c r="J3" s="3" t="s">
        <v>9</v>
      </c>
      <c r="L3" s="186"/>
      <c r="M3" s="186"/>
      <c r="N3" s="186"/>
      <c r="O3" s="186"/>
    </row>
    <row r="4" spans="1:15" x14ac:dyDescent="0.2">
      <c r="I4" s="4"/>
      <c r="J4" s="4"/>
      <c r="L4" s="155" t="s">
        <v>49</v>
      </c>
      <c r="M4" s="156" t="s">
        <v>519</v>
      </c>
      <c r="N4" s="156" t="s">
        <v>520</v>
      </c>
      <c r="O4" s="156" t="s">
        <v>50</v>
      </c>
    </row>
    <row r="5" spans="1:15" ht="16" x14ac:dyDescent="0.2">
      <c r="I5" s="7" t="e">
        <f>Combined!#REF!-Combined!G230</f>
        <v>#REF!</v>
      </c>
      <c r="J5" s="4"/>
      <c r="L5" s="157" t="s">
        <v>555</v>
      </c>
      <c r="M5" s="158" t="e">
        <f>'0924'!O9</f>
        <v>#REF!</v>
      </c>
      <c r="N5" s="161">
        <v>0</v>
      </c>
      <c r="O5" s="159" t="e">
        <f>M5</f>
        <v>#REF!</v>
      </c>
    </row>
    <row r="6" spans="1:15" ht="16" x14ac:dyDescent="0.2">
      <c r="I6" s="7" t="e">
        <f>Combined!#REF!-Combined!G231</f>
        <v>#REF!</v>
      </c>
      <c r="J6" s="23"/>
      <c r="L6" s="160" t="s">
        <v>561</v>
      </c>
      <c r="M6" s="158">
        <f>G57</f>
        <v>0</v>
      </c>
      <c r="N6" s="161">
        <v>0</v>
      </c>
      <c r="O6" s="159" t="e">
        <f>O5+M6-N6</f>
        <v>#REF!</v>
      </c>
    </row>
    <row r="7" spans="1:15" x14ac:dyDescent="0.2">
      <c r="I7" s="7" t="e">
        <f>Combined!#REF!-Combined!G232</f>
        <v>#REF!</v>
      </c>
      <c r="J7" s="4"/>
      <c r="L7" s="4" t="s">
        <v>562</v>
      </c>
      <c r="M7" s="161">
        <v>0</v>
      </c>
      <c r="N7" s="10">
        <f>I83</f>
        <v>3340000</v>
      </c>
      <c r="O7" s="159" t="e">
        <f>O6+M7-N7</f>
        <v>#REF!</v>
      </c>
    </row>
    <row r="8" spans="1:15" ht="32" x14ac:dyDescent="0.2">
      <c r="I8" s="7" t="e">
        <f>Combined!#REF!-Combined!G233</f>
        <v>#REF!</v>
      </c>
      <c r="J8" s="4" t="s">
        <v>243</v>
      </c>
      <c r="L8" s="47" t="s">
        <v>567</v>
      </c>
      <c r="M8" s="161">
        <v>12900</v>
      </c>
      <c r="N8" s="10">
        <v>0</v>
      </c>
      <c r="O8" s="159" t="e">
        <f>O7+M8-N8</f>
        <v>#REF!</v>
      </c>
    </row>
    <row r="9" spans="1:15" x14ac:dyDescent="0.2">
      <c r="I9" s="7" t="e">
        <f>Combined!#REF!-Combined!G234</f>
        <v>#REF!</v>
      </c>
      <c r="J9" s="4"/>
      <c r="L9" s="4"/>
      <c r="M9" s="4"/>
      <c r="N9" s="4"/>
      <c r="O9" s="4"/>
    </row>
    <row r="10" spans="1:15" x14ac:dyDescent="0.2">
      <c r="I10" s="7" t="e">
        <f>Combined!#REF!-Combined!G235</f>
        <v>#REF!</v>
      </c>
      <c r="J10" s="4" t="s">
        <v>227</v>
      </c>
      <c r="L10" s="162" t="s">
        <v>563</v>
      </c>
      <c r="M10" s="169" t="e">
        <f>SUM(M5:M9)</f>
        <v>#REF!</v>
      </c>
      <c r="N10" s="163">
        <f>SUM(N5:N9)</f>
        <v>3340000</v>
      </c>
      <c r="O10" s="163" t="e">
        <f>O8</f>
        <v>#REF!</v>
      </c>
    </row>
    <row r="11" spans="1:15" x14ac:dyDescent="0.2">
      <c r="I11" s="7" t="e">
        <f>Combined!#REF!-Combined!G236</f>
        <v>#REF!</v>
      </c>
      <c r="J11" s="4"/>
    </row>
    <row r="12" spans="1:15" x14ac:dyDescent="0.2">
      <c r="I12" s="7" t="e">
        <f>Combined!#REF!-Combined!G237</f>
        <v>#REF!</v>
      </c>
      <c r="J12" s="4"/>
    </row>
    <row r="13" spans="1:15" x14ac:dyDescent="0.2">
      <c r="I13" s="7" t="e">
        <f>Combined!#REF!-Combined!G238</f>
        <v>#REF!</v>
      </c>
      <c r="J13" s="4"/>
    </row>
    <row r="14" spans="1:15" x14ac:dyDescent="0.2">
      <c r="I14" s="7" t="e">
        <f>Combined!#REF!-Combined!G239</f>
        <v>#REF!</v>
      </c>
      <c r="J14" s="4"/>
    </row>
    <row r="15" spans="1:15" x14ac:dyDescent="0.2">
      <c r="I15" s="7" t="e">
        <f>Combined!#REF!-Combined!G240</f>
        <v>#REF!</v>
      </c>
      <c r="J15" s="4"/>
    </row>
    <row r="16" spans="1:15" x14ac:dyDescent="0.2">
      <c r="I16" s="7" t="e">
        <f>Combined!#REF!-Combined!G241</f>
        <v>#REF!</v>
      </c>
      <c r="J16" s="4"/>
    </row>
    <row r="17" spans="9:10" x14ac:dyDescent="0.2">
      <c r="I17" s="7" t="e">
        <f>Combined!#REF!-Combined!G242</f>
        <v>#REF!</v>
      </c>
      <c r="J17" s="4"/>
    </row>
    <row r="18" spans="9:10" x14ac:dyDescent="0.2">
      <c r="I18" s="7" t="e">
        <f>Combined!#REF!-Combined!G243</f>
        <v>#REF!</v>
      </c>
      <c r="J18" s="4"/>
    </row>
    <row r="19" spans="9:10" x14ac:dyDescent="0.2">
      <c r="I19" s="7" t="e">
        <f>Combined!#REF!-Combined!G244</f>
        <v>#REF!</v>
      </c>
      <c r="J19" s="4"/>
    </row>
    <row r="20" spans="9:10" x14ac:dyDescent="0.2">
      <c r="I20" s="7" t="e">
        <f>Combined!#REF!-Combined!G245</f>
        <v>#REF!</v>
      </c>
      <c r="J20" s="4"/>
    </row>
    <row r="21" spans="9:10" x14ac:dyDescent="0.2">
      <c r="I21" s="7" t="e">
        <f>Combined!#REF!-Combined!G246</f>
        <v>#REF!</v>
      </c>
      <c r="J21" s="4"/>
    </row>
    <row r="22" spans="9:10" x14ac:dyDescent="0.2">
      <c r="I22" s="7" t="e">
        <f>Combined!#REF!-Combined!G247</f>
        <v>#REF!</v>
      </c>
      <c r="J22" s="4"/>
    </row>
    <row r="23" spans="9:10" x14ac:dyDescent="0.2">
      <c r="I23" s="7" t="e">
        <f>Combined!#REF!-Combined!G248</f>
        <v>#REF!</v>
      </c>
      <c r="J23" s="4"/>
    </row>
    <row r="24" spans="9:10" x14ac:dyDescent="0.2">
      <c r="I24" s="7" t="e">
        <f>Combined!#REF!-Combined!G249</f>
        <v>#REF!</v>
      </c>
      <c r="J24" s="4"/>
    </row>
    <row r="25" spans="9:10" x14ac:dyDescent="0.2">
      <c r="I25" s="7" t="e">
        <f>Combined!#REF!-Combined!G250</f>
        <v>#REF!</v>
      </c>
      <c r="J25" s="4"/>
    </row>
    <row r="26" spans="9:10" x14ac:dyDescent="0.2">
      <c r="I26" s="7" t="e">
        <f>Combined!#REF!-Combined!G251</f>
        <v>#REF!</v>
      </c>
      <c r="J26" s="4"/>
    </row>
    <row r="27" spans="9:10" x14ac:dyDescent="0.2">
      <c r="I27" s="7" t="e">
        <f>Combined!#REF!-Combined!G252</f>
        <v>#REF!</v>
      </c>
      <c r="J27" s="4"/>
    </row>
    <row r="28" spans="9:10" x14ac:dyDescent="0.2">
      <c r="I28" s="7" t="e">
        <f>Combined!#REF!-Combined!G253</f>
        <v>#REF!</v>
      </c>
      <c r="J28" s="4"/>
    </row>
    <row r="29" spans="9:10" x14ac:dyDescent="0.2">
      <c r="I29" s="7" t="e">
        <f>Combined!#REF!-Combined!G254</f>
        <v>#REF!</v>
      </c>
      <c r="J29" s="4"/>
    </row>
    <row r="30" spans="9:10" x14ac:dyDescent="0.2">
      <c r="I30" s="7" t="e">
        <f>Combined!#REF!-Combined!G255</f>
        <v>#REF!</v>
      </c>
      <c r="J30" s="4"/>
    </row>
    <row r="31" spans="9:10" x14ac:dyDescent="0.2">
      <c r="I31" s="7" t="e">
        <f>Combined!#REF!-Combined!G256</f>
        <v>#REF!</v>
      </c>
      <c r="J31" s="4"/>
    </row>
    <row r="32" spans="9:10" x14ac:dyDescent="0.2">
      <c r="I32" s="7" t="e">
        <f>Combined!#REF!-Combined!G257</f>
        <v>#REF!</v>
      </c>
      <c r="J32" s="4"/>
    </row>
    <row r="33" spans="9:10" x14ac:dyDescent="0.2">
      <c r="I33" s="7" t="e">
        <f>Combined!#REF!-Combined!G258</f>
        <v>#REF!</v>
      </c>
      <c r="J33" s="4"/>
    </row>
    <row r="34" spans="9:10" x14ac:dyDescent="0.2">
      <c r="I34" s="7" t="e">
        <f>Combined!#REF!-Combined!G259</f>
        <v>#REF!</v>
      </c>
      <c r="J34" s="4"/>
    </row>
    <row r="35" spans="9:10" x14ac:dyDescent="0.2">
      <c r="I35" s="7" t="e">
        <f>Combined!#REF!-Combined!G260</f>
        <v>#REF!</v>
      </c>
      <c r="J35" s="4" t="s">
        <v>243</v>
      </c>
    </row>
    <row r="36" spans="9:10" x14ac:dyDescent="0.2">
      <c r="I36" s="7" t="e">
        <f>Combined!#REF!-Combined!G261</f>
        <v>#REF!</v>
      </c>
      <c r="J36" s="4"/>
    </row>
    <row r="37" spans="9:10" x14ac:dyDescent="0.2">
      <c r="I37" s="7" t="e">
        <f>Combined!#REF!-Combined!G262</f>
        <v>#REF!</v>
      </c>
      <c r="J37" s="5">
        <v>45588</v>
      </c>
    </row>
    <row r="38" spans="9:10" x14ac:dyDescent="0.2">
      <c r="I38" s="7" t="e">
        <f>Combined!#REF!-Combined!G263</f>
        <v>#REF!</v>
      </c>
      <c r="J38" s="5">
        <v>45588</v>
      </c>
    </row>
    <row r="39" spans="9:10" x14ac:dyDescent="0.2">
      <c r="I39" s="7" t="e">
        <f>Combined!#REF!-Combined!G264</f>
        <v>#REF!</v>
      </c>
      <c r="J39" s="5">
        <v>45588</v>
      </c>
    </row>
    <row r="40" spans="9:10" x14ac:dyDescent="0.2">
      <c r="I40" s="7" t="e">
        <f>Combined!#REF!-Combined!G265</f>
        <v>#REF!</v>
      </c>
      <c r="J40" s="5">
        <v>45588</v>
      </c>
    </row>
    <row r="41" spans="9:10" x14ac:dyDescent="0.2">
      <c r="I41" s="7" t="e">
        <f>Combined!#REF!-Combined!G266</f>
        <v>#REF!</v>
      </c>
      <c r="J41" s="5">
        <v>45590</v>
      </c>
    </row>
    <row r="42" spans="9:10" x14ac:dyDescent="0.2">
      <c r="I42" s="7" t="e">
        <f>Combined!#REF!-Combined!G267</f>
        <v>#REF!</v>
      </c>
      <c r="J42" s="5">
        <v>45590</v>
      </c>
    </row>
    <row r="43" spans="9:10" x14ac:dyDescent="0.2">
      <c r="I43" s="7" t="e">
        <f>Combined!#REF!-Combined!G268</f>
        <v>#REF!</v>
      </c>
      <c r="J43" s="5">
        <v>45590</v>
      </c>
    </row>
    <row r="44" spans="9:10" x14ac:dyDescent="0.2">
      <c r="I44" s="7" t="e">
        <f>Combined!#REF!-Combined!G269</f>
        <v>#REF!</v>
      </c>
      <c r="J44" s="5">
        <v>45590</v>
      </c>
    </row>
    <row r="45" spans="9:10" x14ac:dyDescent="0.2">
      <c r="I45" s="7" t="e">
        <f>Combined!#REF!-Combined!G270</f>
        <v>#REF!</v>
      </c>
      <c r="J45" s="5">
        <v>45590</v>
      </c>
    </row>
    <row r="46" spans="9:10" x14ac:dyDescent="0.2">
      <c r="I46" s="7" t="e">
        <f>Combined!#REF!-Combined!G271</f>
        <v>#REF!</v>
      </c>
      <c r="J46" s="5">
        <v>45590</v>
      </c>
    </row>
    <row r="47" spans="9:10" x14ac:dyDescent="0.2">
      <c r="I47" s="7" t="e">
        <f>Combined!#REF!-Combined!G272</f>
        <v>#REF!</v>
      </c>
      <c r="J47" s="5">
        <v>45590</v>
      </c>
    </row>
    <row r="48" spans="9:10" x14ac:dyDescent="0.2">
      <c r="I48" s="7" t="e">
        <f>Combined!#REF!-Combined!G273</f>
        <v>#REF!</v>
      </c>
      <c r="J48" s="5">
        <v>45590</v>
      </c>
    </row>
    <row r="49" spans="1:10" x14ac:dyDescent="0.2">
      <c r="I49" s="7" t="e">
        <f>Combined!#REF!-Combined!G274</f>
        <v>#REF!</v>
      </c>
      <c r="J49" s="5">
        <v>45590</v>
      </c>
    </row>
    <row r="50" spans="1:10" x14ac:dyDescent="0.2">
      <c r="I50" s="7" t="e">
        <f>Combined!#REF!-Combined!G275</f>
        <v>#REF!</v>
      </c>
      <c r="J50" s="5">
        <v>45593</v>
      </c>
    </row>
    <row r="51" spans="1:10" x14ac:dyDescent="0.2">
      <c r="I51" s="7" t="e">
        <f>Combined!#REF!-Combined!G276</f>
        <v>#REF!</v>
      </c>
      <c r="J51" s="5">
        <v>45594</v>
      </c>
    </row>
    <row r="52" spans="1:10" x14ac:dyDescent="0.2">
      <c r="I52" s="7" t="e">
        <f>Combined!#REF!-Combined!G277</f>
        <v>#REF!</v>
      </c>
      <c r="J52" s="5">
        <v>45594</v>
      </c>
    </row>
    <row r="53" spans="1:10" x14ac:dyDescent="0.2">
      <c r="I53" s="7" t="e">
        <f>Combined!#REF!-Combined!G278</f>
        <v>#REF!</v>
      </c>
      <c r="J53" s="5">
        <v>45595</v>
      </c>
    </row>
    <row r="54" spans="1:10" x14ac:dyDescent="0.2">
      <c r="I54" s="7" t="e">
        <f>Combined!#REF!-Combined!G279</f>
        <v>#REF!</v>
      </c>
      <c r="J54" s="5">
        <v>45595</v>
      </c>
    </row>
    <row r="55" spans="1:10" x14ac:dyDescent="0.2">
      <c r="I55" s="7" t="e">
        <f>Combined!#REF!-Combined!G280</f>
        <v>#REF!</v>
      </c>
      <c r="J55" s="5">
        <v>45595</v>
      </c>
    </row>
    <row r="56" spans="1:10" x14ac:dyDescent="0.2">
      <c r="A56" s="4"/>
      <c r="B56" s="5"/>
      <c r="C56" s="5"/>
      <c r="D56" s="4"/>
      <c r="E56" s="3"/>
      <c r="F56" s="6"/>
      <c r="G56" s="7"/>
      <c r="H56" s="7"/>
      <c r="I56" s="7">
        <f>G56-H56</f>
        <v>0</v>
      </c>
      <c r="J56" s="4"/>
    </row>
    <row r="57" spans="1:10" x14ac:dyDescent="0.2">
      <c r="A57" s="162"/>
      <c r="B57" s="164"/>
      <c r="C57" s="205" t="s">
        <v>558</v>
      </c>
      <c r="D57" s="206"/>
      <c r="E57" s="207"/>
      <c r="F57" s="165"/>
      <c r="G57" s="24">
        <f>SUM(G56:G56)</f>
        <v>0</v>
      </c>
      <c r="H57" s="24">
        <f>SUM(H56:H56)</f>
        <v>0</v>
      </c>
      <c r="I57" s="24" t="e">
        <f>SUM(I5:I56)</f>
        <v>#REF!</v>
      </c>
      <c r="J57" s="162"/>
    </row>
    <row r="59" spans="1:10" ht="24" x14ac:dyDescent="0.3">
      <c r="A59" s="187" t="s">
        <v>210</v>
      </c>
      <c r="B59" s="187"/>
      <c r="C59" s="187"/>
      <c r="D59" s="187"/>
      <c r="E59" s="187"/>
      <c r="F59" s="187"/>
      <c r="G59" s="187"/>
      <c r="H59" s="187"/>
      <c r="I59" s="187"/>
      <c r="J59" s="187"/>
    </row>
    <row r="61" spans="1:10" x14ac:dyDescent="0.2">
      <c r="A61" s="3" t="s">
        <v>1</v>
      </c>
      <c r="B61" s="3" t="s">
        <v>2</v>
      </c>
      <c r="C61" s="3" t="s">
        <v>211</v>
      </c>
      <c r="D61" s="208" t="s">
        <v>49</v>
      </c>
      <c r="E61" s="208"/>
      <c r="F61" s="208"/>
      <c r="G61" s="208"/>
      <c r="H61" s="208"/>
      <c r="I61" s="6" t="s">
        <v>8</v>
      </c>
      <c r="J61" s="3" t="s">
        <v>9</v>
      </c>
    </row>
    <row r="62" spans="1:10" x14ac:dyDescent="0.2">
      <c r="A62" s="4"/>
      <c r="B62" s="4"/>
      <c r="C62" s="4"/>
      <c r="D62" s="208"/>
      <c r="E62" s="208"/>
      <c r="F62" s="208"/>
      <c r="G62" s="208"/>
      <c r="H62" s="208"/>
      <c r="I62" s="7"/>
      <c r="J62" s="4"/>
    </row>
    <row r="63" spans="1:10" x14ac:dyDescent="0.2">
      <c r="A63" s="4">
        <v>1</v>
      </c>
      <c r="B63" s="5">
        <v>45572</v>
      </c>
      <c r="C63" s="4" t="s">
        <v>233</v>
      </c>
      <c r="D63" s="191" t="s">
        <v>234</v>
      </c>
      <c r="E63" s="191"/>
      <c r="F63" s="191"/>
      <c r="G63" s="191"/>
      <c r="H63" s="191"/>
      <c r="I63" s="7">
        <v>100000</v>
      </c>
      <c r="J63" s="4"/>
    </row>
    <row r="64" spans="1:10" x14ac:dyDescent="0.2">
      <c r="A64" s="4">
        <v>2</v>
      </c>
      <c r="B64" s="5">
        <v>45573</v>
      </c>
      <c r="C64" s="4" t="s">
        <v>236</v>
      </c>
      <c r="D64" s="191" t="s">
        <v>237</v>
      </c>
      <c r="E64" s="191" t="s">
        <v>237</v>
      </c>
      <c r="F64" s="191" t="s">
        <v>237</v>
      </c>
      <c r="G64" s="191" t="s">
        <v>237</v>
      </c>
      <c r="H64" s="191" t="s">
        <v>237</v>
      </c>
      <c r="I64" s="7">
        <v>200000</v>
      </c>
      <c r="J64" s="4"/>
    </row>
    <row r="65" spans="1:10" x14ac:dyDescent="0.2">
      <c r="A65" s="4">
        <v>3</v>
      </c>
      <c r="B65" s="5">
        <v>45573</v>
      </c>
      <c r="C65" s="4" t="s">
        <v>240</v>
      </c>
      <c r="D65" s="191" t="s">
        <v>241</v>
      </c>
      <c r="E65" s="191" t="s">
        <v>241</v>
      </c>
      <c r="F65" s="191" t="s">
        <v>241</v>
      </c>
      <c r="G65" s="191" t="s">
        <v>241</v>
      </c>
      <c r="H65" s="191" t="s">
        <v>241</v>
      </c>
      <c r="I65" s="7">
        <v>130000</v>
      </c>
      <c r="J65" s="4"/>
    </row>
    <row r="66" spans="1:10" x14ac:dyDescent="0.2">
      <c r="A66" s="4">
        <v>4</v>
      </c>
      <c r="B66" s="5">
        <v>45574</v>
      </c>
      <c r="C66" s="4" t="s">
        <v>233</v>
      </c>
      <c r="D66" s="191" t="s">
        <v>244</v>
      </c>
      <c r="E66" s="191" t="s">
        <v>244</v>
      </c>
      <c r="F66" s="191" t="s">
        <v>244</v>
      </c>
      <c r="G66" s="191" t="s">
        <v>244</v>
      </c>
      <c r="H66" s="191" t="s">
        <v>244</v>
      </c>
      <c r="I66" s="7">
        <v>772500</v>
      </c>
      <c r="J66" s="4"/>
    </row>
    <row r="67" spans="1:10" x14ac:dyDescent="0.2">
      <c r="A67" s="4">
        <v>5</v>
      </c>
      <c r="B67" s="5">
        <v>45574</v>
      </c>
      <c r="C67" s="4" t="s">
        <v>233</v>
      </c>
      <c r="D67" s="191" t="s">
        <v>246</v>
      </c>
      <c r="E67" s="191" t="s">
        <v>246</v>
      </c>
      <c r="F67" s="191" t="s">
        <v>246</v>
      </c>
      <c r="G67" s="191" t="s">
        <v>246</v>
      </c>
      <c r="H67" s="191" t="s">
        <v>246</v>
      </c>
      <c r="I67" s="7">
        <v>50000</v>
      </c>
      <c r="J67" s="4"/>
    </row>
    <row r="68" spans="1:10" x14ac:dyDescent="0.2">
      <c r="A68" s="4">
        <v>6</v>
      </c>
      <c r="B68" s="5">
        <v>45574</v>
      </c>
      <c r="C68" s="4" t="s">
        <v>233</v>
      </c>
      <c r="D68" s="191" t="s">
        <v>248</v>
      </c>
      <c r="E68" s="191" t="s">
        <v>248</v>
      </c>
      <c r="F68" s="191" t="s">
        <v>248</v>
      </c>
      <c r="G68" s="191" t="s">
        <v>248</v>
      </c>
      <c r="H68" s="191" t="s">
        <v>248</v>
      </c>
      <c r="I68" s="7">
        <v>30000</v>
      </c>
      <c r="J68" s="4"/>
    </row>
    <row r="69" spans="1:10" x14ac:dyDescent="0.2">
      <c r="A69" s="4">
        <v>7</v>
      </c>
      <c r="B69" s="5">
        <v>45574</v>
      </c>
      <c r="C69" s="4" t="s">
        <v>233</v>
      </c>
      <c r="D69" s="191" t="s">
        <v>250</v>
      </c>
      <c r="E69" s="191" t="s">
        <v>250</v>
      </c>
      <c r="F69" s="191" t="s">
        <v>250</v>
      </c>
      <c r="G69" s="191" t="s">
        <v>250</v>
      </c>
      <c r="H69" s="191" t="s">
        <v>250</v>
      </c>
      <c r="I69" s="7">
        <v>100000</v>
      </c>
      <c r="J69" s="4"/>
    </row>
    <row r="70" spans="1:10" x14ac:dyDescent="0.2">
      <c r="A70" s="4">
        <v>8</v>
      </c>
      <c r="B70" s="5">
        <v>45574</v>
      </c>
      <c r="C70" s="5" t="s">
        <v>233</v>
      </c>
      <c r="D70" s="191" t="s">
        <v>253</v>
      </c>
      <c r="E70" s="191" t="s">
        <v>253</v>
      </c>
      <c r="F70" s="191" t="s">
        <v>253</v>
      </c>
      <c r="G70" s="191" t="s">
        <v>253</v>
      </c>
      <c r="H70" s="191" t="s">
        <v>253</v>
      </c>
      <c r="I70" s="7">
        <v>30000</v>
      </c>
      <c r="J70" s="4"/>
    </row>
    <row r="71" spans="1:10" x14ac:dyDescent="0.2">
      <c r="A71" s="4">
        <v>9</v>
      </c>
      <c r="B71" s="5">
        <v>45579</v>
      </c>
      <c r="C71" s="5" t="s">
        <v>255</v>
      </c>
      <c r="D71" s="191" t="s">
        <v>250</v>
      </c>
      <c r="E71" s="191" t="s">
        <v>250</v>
      </c>
      <c r="F71" s="191" t="s">
        <v>250</v>
      </c>
      <c r="G71" s="191" t="s">
        <v>250</v>
      </c>
      <c r="H71" s="191" t="s">
        <v>250</v>
      </c>
      <c r="I71" s="7">
        <v>50000</v>
      </c>
      <c r="J71" s="4"/>
    </row>
    <row r="72" spans="1:10" x14ac:dyDescent="0.2">
      <c r="A72" s="4">
        <v>10</v>
      </c>
      <c r="B72" s="5">
        <v>45579</v>
      </c>
      <c r="C72" s="5" t="s">
        <v>256</v>
      </c>
      <c r="D72" s="191" t="s">
        <v>257</v>
      </c>
      <c r="E72" s="191" t="s">
        <v>257</v>
      </c>
      <c r="F72" s="191" t="s">
        <v>257</v>
      </c>
      <c r="G72" s="191" t="s">
        <v>257</v>
      </c>
      <c r="H72" s="191" t="s">
        <v>257</v>
      </c>
      <c r="I72" s="7">
        <v>7000</v>
      </c>
      <c r="J72" s="4"/>
    </row>
    <row r="73" spans="1:10" x14ac:dyDescent="0.2">
      <c r="A73" s="4">
        <v>11</v>
      </c>
      <c r="B73" s="5">
        <v>45579</v>
      </c>
      <c r="C73" s="4" t="s">
        <v>259</v>
      </c>
      <c r="D73" s="191" t="s">
        <v>260</v>
      </c>
      <c r="E73" s="191" t="s">
        <v>260</v>
      </c>
      <c r="F73" s="191" t="s">
        <v>260</v>
      </c>
      <c r="G73" s="191" t="s">
        <v>260</v>
      </c>
      <c r="H73" s="191" t="s">
        <v>260</v>
      </c>
      <c r="I73" s="7">
        <v>54000</v>
      </c>
      <c r="J73" s="4"/>
    </row>
    <row r="74" spans="1:10" x14ac:dyDescent="0.2">
      <c r="A74" s="4">
        <v>12</v>
      </c>
      <c r="B74" s="5">
        <v>45583</v>
      </c>
      <c r="C74" s="5" t="s">
        <v>233</v>
      </c>
      <c r="D74" s="191" t="s">
        <v>244</v>
      </c>
      <c r="E74" s="191" t="s">
        <v>244</v>
      </c>
      <c r="F74" s="191" t="s">
        <v>244</v>
      </c>
      <c r="G74" s="191" t="s">
        <v>244</v>
      </c>
      <c r="H74" s="191" t="s">
        <v>244</v>
      </c>
      <c r="I74" s="7">
        <v>766000</v>
      </c>
      <c r="J74" s="4"/>
    </row>
    <row r="75" spans="1:10" x14ac:dyDescent="0.2">
      <c r="A75" s="4">
        <v>13</v>
      </c>
      <c r="B75" s="5">
        <v>45583</v>
      </c>
      <c r="C75" s="5" t="s">
        <v>233</v>
      </c>
      <c r="D75" s="191" t="s">
        <v>246</v>
      </c>
      <c r="E75" s="191" t="s">
        <v>246</v>
      </c>
      <c r="F75" s="191" t="s">
        <v>246</v>
      </c>
      <c r="G75" s="191" t="s">
        <v>246</v>
      </c>
      <c r="H75" s="191" t="s">
        <v>246</v>
      </c>
      <c r="I75" s="7">
        <v>34000</v>
      </c>
      <c r="J75" s="4"/>
    </row>
    <row r="76" spans="1:10" x14ac:dyDescent="0.2">
      <c r="A76" s="4">
        <v>14</v>
      </c>
      <c r="B76" s="5">
        <v>45584</v>
      </c>
      <c r="C76" s="5" t="s">
        <v>264</v>
      </c>
      <c r="D76" s="191" t="s">
        <v>234</v>
      </c>
      <c r="E76" s="191" t="s">
        <v>234</v>
      </c>
      <c r="F76" s="191" t="s">
        <v>234</v>
      </c>
      <c r="G76" s="191" t="s">
        <v>234</v>
      </c>
      <c r="H76" s="191" t="s">
        <v>234</v>
      </c>
      <c r="I76" s="7">
        <v>100000</v>
      </c>
      <c r="J76" s="4"/>
    </row>
    <row r="77" spans="1:10" x14ac:dyDescent="0.2">
      <c r="A77" s="4">
        <v>15</v>
      </c>
      <c r="B77" s="5">
        <v>45584</v>
      </c>
      <c r="C77" s="5" t="s">
        <v>264</v>
      </c>
      <c r="D77" s="191" t="s">
        <v>265</v>
      </c>
      <c r="E77" s="191" t="s">
        <v>265</v>
      </c>
      <c r="F77" s="191" t="s">
        <v>265</v>
      </c>
      <c r="G77" s="191" t="s">
        <v>265</v>
      </c>
      <c r="H77" s="191" t="s">
        <v>265</v>
      </c>
      <c r="I77" s="7">
        <v>100000</v>
      </c>
      <c r="J77" s="4"/>
    </row>
    <row r="78" spans="1:10" x14ac:dyDescent="0.2">
      <c r="A78" s="4">
        <v>16</v>
      </c>
      <c r="B78" s="5">
        <v>45591</v>
      </c>
      <c r="C78" s="5" t="s">
        <v>233</v>
      </c>
      <c r="D78" s="191" t="s">
        <v>267</v>
      </c>
      <c r="E78" s="191" t="s">
        <v>267</v>
      </c>
      <c r="F78" s="191" t="s">
        <v>267</v>
      </c>
      <c r="G78" s="191" t="s">
        <v>267</v>
      </c>
      <c r="H78" s="191" t="s">
        <v>267</v>
      </c>
      <c r="I78" s="7">
        <v>50000</v>
      </c>
      <c r="J78" s="4"/>
    </row>
    <row r="79" spans="1:10" x14ac:dyDescent="0.2">
      <c r="A79" s="4">
        <v>17</v>
      </c>
      <c r="B79" s="5">
        <v>45591</v>
      </c>
      <c r="C79" s="5" t="s">
        <v>269</v>
      </c>
      <c r="D79" s="191" t="s">
        <v>270</v>
      </c>
      <c r="E79" s="191" t="s">
        <v>270</v>
      </c>
      <c r="F79" s="191" t="s">
        <v>270</v>
      </c>
      <c r="G79" s="191" t="s">
        <v>270</v>
      </c>
      <c r="H79" s="191" t="s">
        <v>270</v>
      </c>
      <c r="I79" s="7">
        <v>20000</v>
      </c>
      <c r="J79" s="4"/>
    </row>
    <row r="80" spans="1:10" x14ac:dyDescent="0.2">
      <c r="A80" s="4">
        <v>18</v>
      </c>
      <c r="B80" s="5">
        <v>45592</v>
      </c>
      <c r="C80" s="5" t="s">
        <v>269</v>
      </c>
      <c r="D80" s="191" t="s">
        <v>248</v>
      </c>
      <c r="E80" s="191" t="s">
        <v>248</v>
      </c>
      <c r="F80" s="191" t="s">
        <v>248</v>
      </c>
      <c r="G80" s="191" t="s">
        <v>248</v>
      </c>
      <c r="H80" s="191" t="s">
        <v>248</v>
      </c>
      <c r="I80" s="7">
        <v>60000</v>
      </c>
      <c r="J80" s="4"/>
    </row>
    <row r="81" spans="1:10" x14ac:dyDescent="0.2">
      <c r="A81" s="4">
        <v>19</v>
      </c>
      <c r="B81" s="5">
        <v>45592</v>
      </c>
      <c r="C81" s="5" t="s">
        <v>233</v>
      </c>
      <c r="D81" s="191" t="s">
        <v>273</v>
      </c>
      <c r="E81" s="191" t="s">
        <v>273</v>
      </c>
      <c r="F81" s="191" t="s">
        <v>273</v>
      </c>
      <c r="G81" s="191" t="s">
        <v>273</v>
      </c>
      <c r="H81" s="191" t="s">
        <v>273</v>
      </c>
      <c r="I81" s="7">
        <v>686500</v>
      </c>
      <c r="J81" s="4"/>
    </row>
    <row r="82" spans="1:10" x14ac:dyDescent="0.2">
      <c r="A82" s="4"/>
      <c r="B82" s="4"/>
      <c r="C82" s="4"/>
      <c r="D82" s="191"/>
      <c r="E82" s="191"/>
      <c r="F82" s="191"/>
      <c r="G82" s="191"/>
      <c r="H82" s="191"/>
      <c r="I82" s="4"/>
      <c r="J82" s="4"/>
    </row>
    <row r="83" spans="1:10" x14ac:dyDescent="0.2">
      <c r="A83" s="162"/>
      <c r="B83" s="162"/>
      <c r="C83" s="162"/>
      <c r="D83" s="193" t="s">
        <v>557</v>
      </c>
      <c r="E83" s="194"/>
      <c r="F83" s="194"/>
      <c r="G83" s="194"/>
      <c r="H83" s="195"/>
      <c r="I83" s="166">
        <f>SUM(I63:I82)</f>
        <v>3340000</v>
      </c>
      <c r="J83" s="162"/>
    </row>
    <row r="85" spans="1:10" x14ac:dyDescent="0.2">
      <c r="H85" s="11" t="s">
        <v>48</v>
      </c>
      <c r="I85" s="14">
        <f>G57-I83</f>
        <v>-3340000</v>
      </c>
    </row>
  </sheetData>
  <mergeCells count="27">
    <mergeCell ref="A1:J1"/>
    <mergeCell ref="A59:J59"/>
    <mergeCell ref="D61:H61"/>
    <mergeCell ref="D69:H69"/>
    <mergeCell ref="D70:H70"/>
    <mergeCell ref="D71:H71"/>
    <mergeCell ref="D62:H62"/>
    <mergeCell ref="D63:H63"/>
    <mergeCell ref="D64:H64"/>
    <mergeCell ref="D65:H65"/>
    <mergeCell ref="D66:H66"/>
    <mergeCell ref="D82:H82"/>
    <mergeCell ref="D83:H83"/>
    <mergeCell ref="C57:E57"/>
    <mergeCell ref="L1:O3"/>
    <mergeCell ref="D77:H77"/>
    <mergeCell ref="D78:H78"/>
    <mergeCell ref="D79:H79"/>
    <mergeCell ref="D80:H80"/>
    <mergeCell ref="D81:H81"/>
    <mergeCell ref="D72:H72"/>
    <mergeCell ref="D73:H73"/>
    <mergeCell ref="D74:H74"/>
    <mergeCell ref="D75:H75"/>
    <mergeCell ref="D76:H76"/>
    <mergeCell ref="D67:H67"/>
    <mergeCell ref="D68:H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82"/>
  <sheetViews>
    <sheetView workbookViewId="0">
      <selection activeCell="I17" sqref="I17"/>
    </sheetView>
  </sheetViews>
  <sheetFormatPr baseColWidth="10" defaultColWidth="15" defaultRowHeight="15" x14ac:dyDescent="0.2"/>
  <cols>
    <col min="1" max="1" width="6.5" customWidth="1"/>
    <col min="2" max="2" width="10.6640625" bestFit="1" customWidth="1"/>
    <col min="3" max="3" width="28.5" bestFit="1" customWidth="1"/>
    <col min="4" max="4" width="22.1640625" bestFit="1" customWidth="1"/>
    <col min="5" max="5" width="8.1640625" bestFit="1" customWidth="1"/>
    <col min="6" max="6" width="7.33203125" bestFit="1" customWidth="1"/>
    <col min="7" max="7" width="9.1640625" bestFit="1" customWidth="1"/>
    <col min="8" max="8" width="10.6640625" bestFit="1" customWidth="1"/>
    <col min="9" max="9" width="25.5" bestFit="1" customWidth="1"/>
    <col min="10" max="10" width="1.5" bestFit="1" customWidth="1"/>
    <col min="11" max="11" width="23.6640625" bestFit="1" customWidth="1"/>
    <col min="12" max="12" width="10.6640625" bestFit="1" customWidth="1"/>
    <col min="13" max="13" width="50.83203125" bestFit="1" customWidth="1"/>
    <col min="14" max="16" width="9.5" bestFit="1" customWidth="1"/>
    <col min="17" max="17" width="42.1640625" bestFit="1" customWidth="1"/>
    <col min="18" max="18" width="6.6640625" customWidth="1"/>
    <col min="19" max="19" width="26.6640625" bestFit="1" customWidth="1"/>
    <col min="20" max="20" width="15.5" customWidth="1"/>
    <col min="21" max="21" width="18" customWidth="1"/>
    <col min="22" max="22" width="22.1640625" customWidth="1"/>
  </cols>
  <sheetData>
    <row r="1" spans="1:22" ht="23.25" customHeight="1" x14ac:dyDescent="0.3">
      <c r="A1" s="187" t="s">
        <v>292</v>
      </c>
      <c r="B1" s="187"/>
      <c r="C1" s="187"/>
      <c r="D1" s="187"/>
      <c r="E1" s="187"/>
      <c r="F1" s="187"/>
      <c r="G1" s="187"/>
      <c r="H1" s="187"/>
      <c r="I1" s="187"/>
      <c r="S1" s="186" t="s">
        <v>564</v>
      </c>
      <c r="T1" s="186"/>
      <c r="U1" s="186"/>
      <c r="V1" s="186"/>
    </row>
    <row r="2" spans="1:22" ht="15" customHeight="1" x14ac:dyDescent="0.2">
      <c r="A2" s="25" t="s">
        <v>293</v>
      </c>
      <c r="K2" s="26" t="s">
        <v>293</v>
      </c>
      <c r="N2" s="27"/>
      <c r="S2" s="186"/>
      <c r="T2" s="186"/>
      <c r="U2" s="186"/>
      <c r="V2" s="186"/>
    </row>
    <row r="3" spans="1:22" ht="15" customHeight="1" thickBot="1" x14ac:dyDescent="0.25">
      <c r="H3" s="28" t="s">
        <v>298</v>
      </c>
      <c r="I3" s="28" t="s">
        <v>9</v>
      </c>
      <c r="K3" s="28" t="s">
        <v>1</v>
      </c>
      <c r="L3" s="28" t="s">
        <v>294</v>
      </c>
      <c r="M3" s="29" t="s">
        <v>295</v>
      </c>
      <c r="N3" s="28" t="s">
        <v>297</v>
      </c>
      <c r="O3" s="28" t="s">
        <v>299</v>
      </c>
      <c r="P3" s="28" t="s">
        <v>300</v>
      </c>
      <c r="Q3" s="28" t="s">
        <v>9</v>
      </c>
      <c r="S3" s="186"/>
      <c r="T3" s="186"/>
      <c r="U3" s="186"/>
      <c r="V3" s="186"/>
    </row>
    <row r="4" spans="1:22" ht="15" customHeight="1" x14ac:dyDescent="0.2">
      <c r="H4" s="30">
        <v>45597</v>
      </c>
      <c r="I4" s="31"/>
      <c r="K4" s="32">
        <v>1</v>
      </c>
      <c r="L4" s="33">
        <v>45594</v>
      </c>
      <c r="M4" s="34" t="s">
        <v>303</v>
      </c>
      <c r="N4" s="35"/>
      <c r="O4" s="35">
        <v>100000</v>
      </c>
      <c r="P4" s="35">
        <v>-100000</v>
      </c>
      <c r="Q4" s="36"/>
      <c r="S4" s="155" t="s">
        <v>49</v>
      </c>
      <c r="T4" s="156" t="s">
        <v>519</v>
      </c>
      <c r="U4" s="156" t="s">
        <v>520</v>
      </c>
      <c r="V4" s="156" t="s">
        <v>50</v>
      </c>
    </row>
    <row r="5" spans="1:22" ht="15" customHeight="1" x14ac:dyDescent="0.2">
      <c r="H5" s="39">
        <v>45597</v>
      </c>
      <c r="I5" s="40"/>
      <c r="K5" s="32">
        <v>2</v>
      </c>
      <c r="L5" s="33">
        <v>45595</v>
      </c>
      <c r="M5" s="34" t="s">
        <v>306</v>
      </c>
      <c r="N5" s="35"/>
      <c r="O5" s="35">
        <v>100000</v>
      </c>
      <c r="P5" s="35">
        <v>-200000</v>
      </c>
      <c r="Q5" s="36"/>
      <c r="S5" s="157" t="s">
        <v>563</v>
      </c>
      <c r="T5" s="158" t="e">
        <f>'1024'!O10</f>
        <v>#REF!</v>
      </c>
      <c r="U5" s="161">
        <v>0</v>
      </c>
      <c r="V5" s="159" t="e">
        <f>T5</f>
        <v>#REF!</v>
      </c>
    </row>
    <row r="6" spans="1:22" ht="15" customHeight="1" x14ac:dyDescent="0.2">
      <c r="H6" s="39">
        <v>45597</v>
      </c>
      <c r="I6" s="41" t="s">
        <v>308</v>
      </c>
      <c r="K6" s="32">
        <v>3</v>
      </c>
      <c r="L6" s="33">
        <v>45597</v>
      </c>
      <c r="M6" s="42" t="s">
        <v>309</v>
      </c>
      <c r="N6" s="43">
        <v>175000</v>
      </c>
      <c r="O6" s="43"/>
      <c r="P6" s="43">
        <v>-25000</v>
      </c>
      <c r="Q6" s="32"/>
      <c r="S6" s="160" t="s">
        <v>565</v>
      </c>
      <c r="T6" s="158">
        <f>'1124'!G71</f>
        <v>2740000</v>
      </c>
      <c r="U6" s="161">
        <v>0</v>
      </c>
      <c r="V6" s="159" t="e">
        <f>V5+T6-U6</f>
        <v>#REF!</v>
      </c>
    </row>
    <row r="7" spans="1:22" ht="15" customHeight="1" x14ac:dyDescent="0.2">
      <c r="H7" s="39">
        <v>45597</v>
      </c>
      <c r="I7" s="45"/>
      <c r="K7" s="32">
        <v>4</v>
      </c>
      <c r="L7" s="46">
        <v>45598</v>
      </c>
      <c r="M7" s="47" t="s">
        <v>312</v>
      </c>
      <c r="N7" s="35"/>
      <c r="O7" s="35">
        <v>150000</v>
      </c>
      <c r="P7" s="35">
        <v>-175000</v>
      </c>
      <c r="Q7" s="36"/>
      <c r="S7" s="4" t="s">
        <v>568</v>
      </c>
      <c r="T7" s="167">
        <f>N18</f>
        <v>700000</v>
      </c>
      <c r="U7" s="161">
        <v>0</v>
      </c>
      <c r="V7" s="159" t="e">
        <f t="shared" ref="V7:V12" si="0">V6+T7-U7</f>
        <v>#REF!</v>
      </c>
    </row>
    <row r="8" spans="1:22" ht="15" customHeight="1" thickBot="1" x14ac:dyDescent="0.25">
      <c r="H8" s="48">
        <v>45597</v>
      </c>
      <c r="I8" s="49"/>
      <c r="K8" s="32">
        <v>5</v>
      </c>
      <c r="L8" s="50"/>
      <c r="M8" s="51" t="s">
        <v>313</v>
      </c>
      <c r="N8" s="35"/>
      <c r="O8" s="35">
        <v>100000</v>
      </c>
      <c r="P8" s="35">
        <v>-275000</v>
      </c>
      <c r="Q8" s="52"/>
      <c r="S8" s="4" t="s">
        <v>569</v>
      </c>
      <c r="T8" s="167">
        <v>500000</v>
      </c>
      <c r="U8" s="161">
        <v>0</v>
      </c>
      <c r="V8" s="159" t="e">
        <f t="shared" si="0"/>
        <v>#REF!</v>
      </c>
    </row>
    <row r="9" spans="1:22" ht="15" customHeight="1" x14ac:dyDescent="0.2">
      <c r="H9" s="53">
        <v>45600</v>
      </c>
      <c r="I9" s="54"/>
      <c r="K9" s="55">
        <v>6</v>
      </c>
      <c r="L9" s="33">
        <v>45600</v>
      </c>
      <c r="M9" s="42" t="s">
        <v>314</v>
      </c>
      <c r="N9" s="43">
        <v>190000</v>
      </c>
      <c r="O9" s="43"/>
      <c r="P9" s="43">
        <v>-85000</v>
      </c>
      <c r="Q9" s="36"/>
      <c r="S9" s="4" t="s">
        <v>570</v>
      </c>
      <c r="T9" s="167">
        <v>250000</v>
      </c>
      <c r="U9" s="161">
        <v>0</v>
      </c>
      <c r="V9" s="159" t="e">
        <f t="shared" si="0"/>
        <v>#REF!</v>
      </c>
    </row>
    <row r="10" spans="1:22" ht="15" customHeight="1" x14ac:dyDescent="0.2">
      <c r="H10" s="56">
        <v>45600</v>
      </c>
      <c r="I10" s="57"/>
      <c r="K10" s="32">
        <v>7</v>
      </c>
      <c r="L10" s="58">
        <v>45601</v>
      </c>
      <c r="M10" s="42" t="s">
        <v>316</v>
      </c>
      <c r="N10" s="43">
        <v>280000</v>
      </c>
      <c r="O10" s="43"/>
      <c r="P10" s="43">
        <v>195000</v>
      </c>
      <c r="Q10" s="36"/>
      <c r="S10" s="4" t="s">
        <v>534</v>
      </c>
      <c r="T10" s="167">
        <v>100000</v>
      </c>
      <c r="U10" s="161">
        <v>0</v>
      </c>
      <c r="V10" s="159" t="e">
        <f t="shared" si="0"/>
        <v>#REF!</v>
      </c>
    </row>
    <row r="11" spans="1:22" ht="15" customHeight="1" x14ac:dyDescent="0.2">
      <c r="H11" s="56">
        <v>45600</v>
      </c>
      <c r="I11" s="57"/>
      <c r="K11" s="32">
        <v>8</v>
      </c>
      <c r="L11" s="59"/>
      <c r="M11" s="34" t="s">
        <v>318</v>
      </c>
      <c r="N11" s="35"/>
      <c r="O11" s="35">
        <v>37000</v>
      </c>
      <c r="P11" s="35">
        <v>158000</v>
      </c>
      <c r="Q11" s="36"/>
      <c r="S11" s="4" t="s">
        <v>571</v>
      </c>
      <c r="T11" s="167">
        <v>250000</v>
      </c>
      <c r="U11" s="161">
        <v>0</v>
      </c>
      <c r="V11" s="159" t="e">
        <f t="shared" si="0"/>
        <v>#REF!</v>
      </c>
    </row>
    <row r="12" spans="1:22" ht="15" customHeight="1" x14ac:dyDescent="0.2">
      <c r="H12" s="56">
        <v>45600</v>
      </c>
      <c r="I12" s="57"/>
      <c r="K12" s="32">
        <v>9</v>
      </c>
      <c r="L12" s="60"/>
      <c r="M12" s="47" t="s">
        <v>319</v>
      </c>
      <c r="N12" s="35"/>
      <c r="O12" s="35">
        <v>100000</v>
      </c>
      <c r="P12" s="35">
        <v>58000</v>
      </c>
      <c r="Q12" s="32"/>
      <c r="S12" s="4" t="s">
        <v>566</v>
      </c>
      <c r="T12" s="161">
        <v>0</v>
      </c>
      <c r="U12" s="161">
        <f>O56</f>
        <v>4426000</v>
      </c>
      <c r="V12" s="159" t="e">
        <f t="shared" si="0"/>
        <v>#REF!</v>
      </c>
    </row>
    <row r="13" spans="1:22" ht="15" customHeight="1" x14ac:dyDescent="0.2">
      <c r="H13" s="56">
        <v>45600</v>
      </c>
      <c r="I13" s="57"/>
      <c r="K13" s="32">
        <v>10</v>
      </c>
      <c r="L13" s="61">
        <v>45602</v>
      </c>
      <c r="M13" s="62" t="s">
        <v>320</v>
      </c>
      <c r="N13" s="63">
        <v>155000</v>
      </c>
      <c r="O13" s="63"/>
      <c r="P13" s="63">
        <v>213000</v>
      </c>
      <c r="Q13" s="36"/>
      <c r="S13" s="4"/>
      <c r="T13" s="4"/>
      <c r="U13" s="4"/>
      <c r="V13" s="4"/>
    </row>
    <row r="14" spans="1:22" ht="15" customHeight="1" thickBot="1" x14ac:dyDescent="0.25">
      <c r="H14" s="48">
        <v>45600</v>
      </c>
      <c r="I14" s="49"/>
      <c r="K14" s="32">
        <v>11</v>
      </c>
      <c r="L14" s="61">
        <v>45603</v>
      </c>
      <c r="M14" s="42" t="s">
        <v>321</v>
      </c>
      <c r="N14" s="63">
        <v>265000</v>
      </c>
      <c r="O14" s="63"/>
      <c r="P14" s="63">
        <v>478000</v>
      </c>
      <c r="Q14" s="52"/>
      <c r="S14" s="4"/>
      <c r="T14" s="161"/>
      <c r="U14" s="161"/>
      <c r="V14" s="159"/>
    </row>
    <row r="15" spans="1:22" ht="15" customHeight="1" x14ac:dyDescent="0.2">
      <c r="H15" s="53">
        <v>45601</v>
      </c>
      <c r="I15" s="64"/>
      <c r="K15" s="32">
        <v>12</v>
      </c>
      <c r="L15" s="58">
        <v>45604</v>
      </c>
      <c r="M15" s="34" t="s">
        <v>312</v>
      </c>
      <c r="N15" s="35"/>
      <c r="O15" s="35">
        <v>100000</v>
      </c>
      <c r="P15" s="35">
        <v>378000</v>
      </c>
      <c r="Q15" s="37"/>
      <c r="S15" s="162" t="s">
        <v>573</v>
      </c>
      <c r="T15" s="163" t="e">
        <f>SUM(T5:T14)</f>
        <v>#REF!</v>
      </c>
      <c r="U15" s="163">
        <f>SUM(U5:U14)</f>
        <v>4426000</v>
      </c>
      <c r="V15" s="163" t="e">
        <f>V12</f>
        <v>#REF!</v>
      </c>
    </row>
    <row r="16" spans="1:22" ht="15" customHeight="1" x14ac:dyDescent="0.2">
      <c r="H16" s="56">
        <v>45601</v>
      </c>
      <c r="I16" s="57" t="s">
        <v>324</v>
      </c>
      <c r="K16" s="32">
        <v>13</v>
      </c>
      <c r="L16" s="60"/>
      <c r="M16" s="34" t="s">
        <v>325</v>
      </c>
      <c r="N16" s="35"/>
      <c r="O16" s="35">
        <v>3000</v>
      </c>
      <c r="P16" s="35">
        <v>375000</v>
      </c>
      <c r="Q16" s="37"/>
    </row>
    <row r="17" spans="8:17" ht="15" customHeight="1" x14ac:dyDescent="0.2">
      <c r="H17" s="56">
        <v>45601</v>
      </c>
      <c r="I17" s="57" t="s">
        <v>327</v>
      </c>
      <c r="K17" s="32">
        <v>14</v>
      </c>
      <c r="L17" s="33">
        <v>45606</v>
      </c>
      <c r="M17" s="42" t="s">
        <v>328</v>
      </c>
      <c r="N17" s="43">
        <v>60000</v>
      </c>
      <c r="O17" s="43"/>
      <c r="P17" s="63">
        <v>435000</v>
      </c>
      <c r="Q17" s="44"/>
    </row>
    <row r="18" spans="8:17" ht="15" customHeight="1" x14ac:dyDescent="0.2">
      <c r="H18" s="56">
        <v>45601</v>
      </c>
      <c r="I18" s="57"/>
      <c r="K18" s="32">
        <v>15</v>
      </c>
      <c r="L18" s="58">
        <v>45607</v>
      </c>
      <c r="M18" s="65" t="s">
        <v>330</v>
      </c>
      <c r="N18" s="66">
        <v>700000</v>
      </c>
      <c r="O18" s="66"/>
      <c r="P18" s="66">
        <v>1135000</v>
      </c>
      <c r="Q18" s="67" t="s">
        <v>331</v>
      </c>
    </row>
    <row r="19" spans="8:17" ht="15" customHeight="1" x14ac:dyDescent="0.2">
      <c r="H19" s="56">
        <v>45601</v>
      </c>
      <c r="I19" s="68"/>
      <c r="K19" s="32">
        <v>16</v>
      </c>
      <c r="L19" s="59"/>
      <c r="M19" s="69" t="s">
        <v>333</v>
      </c>
      <c r="N19" s="70"/>
      <c r="O19" s="70">
        <v>700000</v>
      </c>
      <c r="P19" s="70">
        <v>435000</v>
      </c>
      <c r="Q19" s="71"/>
    </row>
    <row r="20" spans="8:17" ht="15" customHeight="1" thickBot="1" x14ac:dyDescent="0.25">
      <c r="H20" s="48">
        <v>45601</v>
      </c>
      <c r="I20" s="49"/>
      <c r="K20" s="32">
        <v>17</v>
      </c>
      <c r="L20" s="59"/>
      <c r="M20" s="34" t="s">
        <v>312</v>
      </c>
      <c r="N20" s="35"/>
      <c r="O20" s="35">
        <v>100000</v>
      </c>
      <c r="P20" s="35">
        <v>335000</v>
      </c>
      <c r="Q20" s="34"/>
    </row>
    <row r="21" spans="8:17" ht="15" customHeight="1" x14ac:dyDescent="0.2">
      <c r="H21" s="53">
        <v>45602</v>
      </c>
      <c r="I21" s="64"/>
      <c r="K21" s="32">
        <v>18</v>
      </c>
      <c r="L21" s="59"/>
      <c r="M21" s="34" t="s">
        <v>335</v>
      </c>
      <c r="N21" s="35"/>
      <c r="O21" s="35">
        <v>50000</v>
      </c>
      <c r="P21" s="35">
        <v>285000</v>
      </c>
      <c r="Q21" s="37"/>
    </row>
    <row r="22" spans="8:17" ht="15" customHeight="1" x14ac:dyDescent="0.2">
      <c r="H22" s="56">
        <v>45602</v>
      </c>
      <c r="I22" s="41"/>
      <c r="K22" s="32">
        <v>19</v>
      </c>
      <c r="L22" s="60"/>
      <c r="M22" s="62" t="s">
        <v>337</v>
      </c>
      <c r="N22" s="63">
        <v>200000</v>
      </c>
      <c r="O22" s="63"/>
      <c r="P22" s="63">
        <v>485000</v>
      </c>
      <c r="Q22" s="44"/>
    </row>
    <row r="23" spans="8:17" ht="15" customHeight="1" x14ac:dyDescent="0.2">
      <c r="H23" s="56">
        <v>45602</v>
      </c>
      <c r="I23" s="41"/>
      <c r="K23" s="32">
        <v>20</v>
      </c>
      <c r="L23" s="58">
        <v>45609</v>
      </c>
      <c r="M23" s="72" t="s">
        <v>338</v>
      </c>
      <c r="N23" s="73"/>
      <c r="O23" s="73">
        <v>210000</v>
      </c>
      <c r="P23" s="73">
        <v>275000</v>
      </c>
      <c r="Q23" s="74"/>
    </row>
    <row r="24" spans="8:17" ht="15" customHeight="1" thickBot="1" x14ac:dyDescent="0.25">
      <c r="H24" s="39">
        <v>45602</v>
      </c>
      <c r="I24" s="75"/>
      <c r="K24" s="32">
        <v>21</v>
      </c>
      <c r="L24" s="59"/>
      <c r="M24" s="51" t="s">
        <v>340</v>
      </c>
      <c r="N24" s="35"/>
      <c r="O24" s="35">
        <v>45000</v>
      </c>
      <c r="P24" s="35">
        <v>230000</v>
      </c>
      <c r="Q24" s="37"/>
    </row>
    <row r="25" spans="8:17" ht="15" customHeight="1" x14ac:dyDescent="0.2">
      <c r="H25" s="53">
        <v>45603</v>
      </c>
      <c r="I25" s="54" t="s">
        <v>308</v>
      </c>
      <c r="K25" s="55">
        <v>22</v>
      </c>
      <c r="L25" s="60"/>
      <c r="M25" s="42" t="s">
        <v>342</v>
      </c>
      <c r="N25" s="63">
        <v>12000</v>
      </c>
      <c r="O25" s="63"/>
      <c r="P25" s="63">
        <v>242000</v>
      </c>
      <c r="Q25" s="44"/>
    </row>
    <row r="26" spans="8:17" ht="15" customHeight="1" thickBot="1" x14ac:dyDescent="0.25">
      <c r="H26" s="48">
        <v>45603</v>
      </c>
      <c r="I26" s="76"/>
      <c r="K26" s="55">
        <v>23</v>
      </c>
      <c r="L26" s="58">
        <v>45610</v>
      </c>
      <c r="M26" s="62" t="s">
        <v>344</v>
      </c>
      <c r="N26" s="63">
        <v>287000</v>
      </c>
      <c r="O26" s="63"/>
      <c r="P26" s="63">
        <v>529000</v>
      </c>
      <c r="Q26" s="44"/>
    </row>
    <row r="27" spans="8:17" ht="15" customHeight="1" x14ac:dyDescent="0.2">
      <c r="H27" s="53">
        <v>45606</v>
      </c>
      <c r="I27" s="64"/>
      <c r="K27" s="32">
        <v>24</v>
      </c>
      <c r="L27" s="59"/>
      <c r="M27" s="34" t="s">
        <v>345</v>
      </c>
      <c r="N27" s="35"/>
      <c r="O27" s="35">
        <v>18000</v>
      </c>
      <c r="P27" s="38">
        <v>511000</v>
      </c>
      <c r="Q27" s="74"/>
    </row>
    <row r="28" spans="8:17" ht="15" customHeight="1" thickBot="1" x14ac:dyDescent="0.25">
      <c r="H28" s="39">
        <v>45606</v>
      </c>
      <c r="I28" s="40"/>
      <c r="K28" s="32">
        <v>25</v>
      </c>
      <c r="L28" s="60"/>
      <c r="M28" s="34" t="s">
        <v>347</v>
      </c>
      <c r="N28" s="35"/>
      <c r="O28" s="35">
        <v>210000</v>
      </c>
      <c r="P28" s="38">
        <v>301000</v>
      </c>
      <c r="Q28" s="37"/>
    </row>
    <row r="29" spans="8:17" ht="15" customHeight="1" x14ac:dyDescent="0.2">
      <c r="H29" s="53">
        <v>45607</v>
      </c>
      <c r="I29" s="54" t="s">
        <v>308</v>
      </c>
      <c r="K29" s="32">
        <v>26</v>
      </c>
      <c r="L29" s="58">
        <v>45611</v>
      </c>
      <c r="M29" s="34" t="s">
        <v>349</v>
      </c>
      <c r="N29" s="35"/>
      <c r="O29" s="35">
        <v>100000</v>
      </c>
      <c r="P29" s="38">
        <v>201000</v>
      </c>
      <c r="Q29" s="37"/>
    </row>
    <row r="30" spans="8:17" ht="15" customHeight="1" thickBot="1" x14ac:dyDescent="0.25">
      <c r="H30" s="48">
        <v>45607</v>
      </c>
      <c r="I30" s="49" t="s">
        <v>351</v>
      </c>
      <c r="K30" s="32">
        <v>27</v>
      </c>
      <c r="L30" s="60"/>
      <c r="M30" s="62" t="s">
        <v>352</v>
      </c>
      <c r="N30" s="63">
        <v>50000</v>
      </c>
      <c r="O30" s="63"/>
      <c r="P30" s="63">
        <v>251000</v>
      </c>
      <c r="Q30" s="37"/>
    </row>
    <row r="31" spans="8:17" ht="15" customHeight="1" thickBot="1" x14ac:dyDescent="0.25">
      <c r="H31" s="77">
        <v>45609</v>
      </c>
      <c r="I31" s="78"/>
      <c r="K31" s="32">
        <v>28</v>
      </c>
      <c r="L31" s="58">
        <v>45612</v>
      </c>
      <c r="M31" s="62" t="s">
        <v>354</v>
      </c>
      <c r="N31" s="63">
        <v>60000</v>
      </c>
      <c r="O31" s="63"/>
      <c r="P31" s="63">
        <v>311000</v>
      </c>
      <c r="Q31" s="79"/>
    </row>
    <row r="32" spans="8:17" ht="15" customHeight="1" x14ac:dyDescent="0.2">
      <c r="H32" s="80">
        <v>45599</v>
      </c>
      <c r="I32" s="54"/>
      <c r="J32" s="81"/>
      <c r="K32" s="52">
        <v>29</v>
      </c>
      <c r="L32" s="59"/>
      <c r="M32" s="51" t="s">
        <v>556</v>
      </c>
      <c r="N32" s="82">
        <v>100000</v>
      </c>
      <c r="O32" s="82"/>
      <c r="P32" s="82">
        <v>411000</v>
      </c>
      <c r="Q32" s="44"/>
    </row>
    <row r="33" spans="8:17" ht="15" customHeight="1" x14ac:dyDescent="0.2">
      <c r="H33" s="56">
        <v>45610</v>
      </c>
      <c r="I33" s="41"/>
      <c r="K33" s="32">
        <v>30</v>
      </c>
      <c r="L33" s="59"/>
      <c r="M33" s="83" t="s">
        <v>357</v>
      </c>
      <c r="N33" s="84">
        <v>250000</v>
      </c>
      <c r="O33" s="84"/>
      <c r="P33" s="84">
        <v>661000</v>
      </c>
      <c r="Q33" s="44"/>
    </row>
    <row r="34" spans="8:17" ht="15" customHeight="1" x14ac:dyDescent="0.2">
      <c r="H34" s="85">
        <v>45628</v>
      </c>
      <c r="I34" s="41" t="s">
        <v>359</v>
      </c>
      <c r="J34" s="86"/>
      <c r="K34" s="55">
        <v>31</v>
      </c>
      <c r="L34" s="59"/>
      <c r="M34" s="87" t="s">
        <v>360</v>
      </c>
      <c r="N34" s="88"/>
      <c r="O34" s="88">
        <v>322000</v>
      </c>
      <c r="P34" s="88">
        <v>339000</v>
      </c>
      <c r="Q34" s="44"/>
    </row>
    <row r="35" spans="8:17" ht="15" customHeight="1" x14ac:dyDescent="0.2">
      <c r="H35" s="85">
        <v>45610</v>
      </c>
      <c r="I35" s="41" t="s">
        <v>362</v>
      </c>
      <c r="J35" s="86"/>
      <c r="K35" s="32">
        <v>32</v>
      </c>
      <c r="L35" s="59"/>
      <c r="M35" s="34" t="s">
        <v>312</v>
      </c>
      <c r="N35" s="89"/>
      <c r="O35" s="89">
        <v>50000</v>
      </c>
      <c r="P35" s="38">
        <v>289000</v>
      </c>
      <c r="Q35" s="74"/>
    </row>
    <row r="36" spans="8:17" ht="15" customHeight="1" x14ac:dyDescent="0.2">
      <c r="H36" s="85">
        <v>45610</v>
      </c>
      <c r="I36" s="41" t="s">
        <v>364</v>
      </c>
      <c r="K36" s="55">
        <v>33</v>
      </c>
      <c r="L36" s="60"/>
      <c r="M36" s="34" t="s">
        <v>335</v>
      </c>
      <c r="N36" s="35"/>
      <c r="O36" s="35">
        <v>38000</v>
      </c>
      <c r="P36" s="38">
        <v>251000</v>
      </c>
      <c r="Q36" s="74"/>
    </row>
    <row r="37" spans="8:17" ht="15" customHeight="1" x14ac:dyDescent="0.2">
      <c r="H37" s="85">
        <v>45610</v>
      </c>
      <c r="I37" s="41" t="s">
        <v>364</v>
      </c>
      <c r="K37" s="52">
        <v>34</v>
      </c>
      <c r="L37" s="58">
        <v>45614</v>
      </c>
      <c r="M37" s="42" t="s">
        <v>366</v>
      </c>
      <c r="N37" s="63">
        <v>251000</v>
      </c>
      <c r="O37" s="63"/>
      <c r="P37" s="63">
        <v>502000</v>
      </c>
      <c r="Q37" s="90"/>
    </row>
    <row r="38" spans="8:17" ht="15" customHeight="1" x14ac:dyDescent="0.2">
      <c r="H38" s="85">
        <v>45610</v>
      </c>
      <c r="I38" s="41" t="s">
        <v>364</v>
      </c>
      <c r="K38" s="55">
        <v>35</v>
      </c>
      <c r="L38" s="60"/>
      <c r="M38" s="91" t="s">
        <v>368</v>
      </c>
      <c r="N38" s="35"/>
      <c r="O38" s="35">
        <v>250000</v>
      </c>
      <c r="P38" s="38">
        <v>252000</v>
      </c>
      <c r="Q38" s="90"/>
    </row>
    <row r="39" spans="8:17" ht="15" customHeight="1" thickBot="1" x14ac:dyDescent="0.25">
      <c r="H39" s="92">
        <v>45610</v>
      </c>
      <c r="I39" s="76" t="s">
        <v>364</v>
      </c>
      <c r="K39" s="55">
        <v>36</v>
      </c>
      <c r="L39" s="33">
        <v>45615</v>
      </c>
      <c r="M39" s="42" t="s">
        <v>370</v>
      </c>
      <c r="N39" s="63">
        <v>130000</v>
      </c>
      <c r="O39" s="63"/>
      <c r="P39" s="63">
        <v>382000</v>
      </c>
      <c r="Q39" s="90"/>
    </row>
    <row r="40" spans="8:17" ht="15" customHeight="1" x14ac:dyDescent="0.2">
      <c r="H40" s="80">
        <v>45611</v>
      </c>
      <c r="I40" s="54"/>
      <c r="K40" s="55">
        <v>37</v>
      </c>
      <c r="L40" s="58">
        <v>45616</v>
      </c>
      <c r="M40" s="91" t="s">
        <v>371</v>
      </c>
      <c r="N40" s="35"/>
      <c r="O40" s="35">
        <v>42000</v>
      </c>
      <c r="P40" s="35">
        <v>340000</v>
      </c>
      <c r="Q40" s="90"/>
    </row>
    <row r="41" spans="8:17" ht="15" customHeight="1" thickBot="1" x14ac:dyDescent="0.25">
      <c r="H41" s="92">
        <v>45611</v>
      </c>
      <c r="I41" s="93"/>
      <c r="K41" s="55">
        <v>38</v>
      </c>
      <c r="L41" s="59"/>
      <c r="M41" s="91" t="s">
        <v>373</v>
      </c>
      <c r="N41" s="35">
        <v>250000</v>
      </c>
      <c r="O41" s="35"/>
      <c r="P41" s="35">
        <v>590000</v>
      </c>
      <c r="Q41" s="94" t="s">
        <v>374</v>
      </c>
    </row>
    <row r="42" spans="8:17" ht="15" customHeight="1" x14ac:dyDescent="0.2">
      <c r="H42" s="80">
        <v>45612</v>
      </c>
      <c r="I42" s="54"/>
      <c r="K42" s="55">
        <v>39</v>
      </c>
      <c r="L42" s="60"/>
      <c r="M42" s="91" t="s">
        <v>376</v>
      </c>
      <c r="N42" s="35"/>
      <c r="O42" s="35">
        <v>200000</v>
      </c>
      <c r="P42" s="35">
        <v>390000</v>
      </c>
      <c r="Q42" s="74" t="s">
        <v>377</v>
      </c>
    </row>
    <row r="43" spans="8:17" ht="15" customHeight="1" thickBot="1" x14ac:dyDescent="0.25">
      <c r="H43" s="92">
        <v>45612</v>
      </c>
      <c r="I43" s="93"/>
      <c r="K43" s="55">
        <v>40</v>
      </c>
      <c r="L43" s="58">
        <v>45617</v>
      </c>
      <c r="M43" s="42" t="s">
        <v>379</v>
      </c>
      <c r="N43" s="63">
        <v>146000</v>
      </c>
      <c r="O43" s="63"/>
      <c r="P43" s="63">
        <v>536000</v>
      </c>
      <c r="Q43" s="90"/>
    </row>
    <row r="44" spans="8:17" ht="15" customHeight="1" x14ac:dyDescent="0.2">
      <c r="H44" s="95">
        <v>45613</v>
      </c>
      <c r="I44" s="96"/>
      <c r="K44" s="55">
        <v>41</v>
      </c>
      <c r="L44" s="59"/>
      <c r="M44" s="97" t="s">
        <v>381</v>
      </c>
      <c r="N44" s="35"/>
      <c r="O44" s="35">
        <v>40000</v>
      </c>
      <c r="P44" s="38">
        <v>496000</v>
      </c>
      <c r="Q44" s="90"/>
    </row>
    <row r="45" spans="8:17" ht="15" customHeight="1" x14ac:dyDescent="0.2">
      <c r="H45" s="98">
        <v>45613</v>
      </c>
      <c r="I45" s="99"/>
      <c r="K45" s="55">
        <v>42</v>
      </c>
      <c r="L45" s="60"/>
      <c r="M45" s="91" t="s">
        <v>382</v>
      </c>
      <c r="N45" s="35"/>
      <c r="O45" s="35">
        <v>150000</v>
      </c>
      <c r="P45" s="38">
        <v>346000</v>
      </c>
      <c r="Q45" s="90"/>
    </row>
    <row r="46" spans="8:17" ht="15" customHeight="1" x14ac:dyDescent="0.2">
      <c r="H46" s="100">
        <v>45613</v>
      </c>
      <c r="I46" s="57"/>
      <c r="K46" s="55">
        <v>43</v>
      </c>
      <c r="L46" s="33">
        <v>45618</v>
      </c>
      <c r="M46" s="42" t="s">
        <v>384</v>
      </c>
      <c r="N46" s="43">
        <v>25000</v>
      </c>
      <c r="O46" s="43"/>
      <c r="P46" s="43">
        <v>371000</v>
      </c>
      <c r="Q46" s="90"/>
    </row>
    <row r="47" spans="8:17" ht="15" customHeight="1" x14ac:dyDescent="0.2">
      <c r="H47" s="100">
        <v>45613</v>
      </c>
      <c r="I47" s="57"/>
      <c r="K47" s="55">
        <v>44</v>
      </c>
      <c r="L47" s="58">
        <v>45619</v>
      </c>
      <c r="M47" s="42" t="s">
        <v>385</v>
      </c>
      <c r="N47" s="63">
        <v>222000</v>
      </c>
      <c r="O47" s="63"/>
      <c r="P47" s="63">
        <v>593000</v>
      </c>
      <c r="Q47" s="90"/>
    </row>
    <row r="48" spans="8:17" ht="15" customHeight="1" x14ac:dyDescent="0.2">
      <c r="H48" s="100">
        <v>45613</v>
      </c>
      <c r="I48" s="57" t="s">
        <v>387</v>
      </c>
      <c r="J48" t="s">
        <v>230</v>
      </c>
      <c r="K48" s="55">
        <v>45</v>
      </c>
      <c r="L48" s="59"/>
      <c r="M48" s="91" t="s">
        <v>388</v>
      </c>
      <c r="N48" s="35"/>
      <c r="O48" s="35">
        <v>25000</v>
      </c>
      <c r="P48" s="38">
        <v>568000</v>
      </c>
      <c r="Q48" s="90"/>
    </row>
    <row r="49" spans="8:17" ht="15" customHeight="1" x14ac:dyDescent="0.2">
      <c r="H49" s="100">
        <v>45613</v>
      </c>
      <c r="I49" s="57"/>
      <c r="K49" s="55">
        <v>46</v>
      </c>
      <c r="L49" s="60"/>
      <c r="M49" s="91" t="s">
        <v>345</v>
      </c>
      <c r="N49" s="35"/>
      <c r="O49" s="35">
        <v>18000</v>
      </c>
      <c r="P49" s="38">
        <v>550000</v>
      </c>
      <c r="Q49" s="90"/>
    </row>
    <row r="50" spans="8:17" ht="15" customHeight="1" thickBot="1" x14ac:dyDescent="0.25">
      <c r="H50" s="101">
        <v>45613</v>
      </c>
      <c r="I50" s="40"/>
      <c r="K50" s="55">
        <v>47</v>
      </c>
      <c r="L50" s="58">
        <v>45621</v>
      </c>
      <c r="M50" s="91" t="s">
        <v>390</v>
      </c>
      <c r="N50" s="35">
        <v>500000</v>
      </c>
      <c r="O50" s="35"/>
      <c r="P50" s="38">
        <v>1050000</v>
      </c>
      <c r="Q50" s="90"/>
    </row>
    <row r="51" spans="8:17" ht="15" customHeight="1" x14ac:dyDescent="0.2">
      <c r="H51" s="102">
        <v>45615</v>
      </c>
      <c r="I51" s="64"/>
      <c r="K51" s="55">
        <v>48</v>
      </c>
      <c r="L51" s="59"/>
      <c r="M51" s="87" t="s">
        <v>392</v>
      </c>
      <c r="N51" s="70"/>
      <c r="O51" s="70">
        <v>900000</v>
      </c>
      <c r="P51" s="70">
        <v>150000</v>
      </c>
      <c r="Q51" s="103" t="s">
        <v>393</v>
      </c>
    </row>
    <row r="52" spans="8:17" ht="15" customHeight="1" x14ac:dyDescent="0.2">
      <c r="H52" s="104">
        <v>45620</v>
      </c>
      <c r="I52" s="41"/>
      <c r="J52" s="86"/>
      <c r="K52" s="55">
        <v>49</v>
      </c>
      <c r="L52" s="60"/>
      <c r="M52" s="42" t="s">
        <v>395</v>
      </c>
      <c r="N52" s="63">
        <v>175000</v>
      </c>
      <c r="O52" s="89"/>
      <c r="P52" s="38">
        <v>325000</v>
      </c>
      <c r="Q52" s="90"/>
    </row>
    <row r="53" spans="8:17" ht="15" customHeight="1" thickBot="1" x14ac:dyDescent="0.25">
      <c r="H53" s="105">
        <v>45615</v>
      </c>
      <c r="I53" s="49"/>
      <c r="K53" s="55">
        <v>50</v>
      </c>
      <c r="L53" s="33">
        <v>45622</v>
      </c>
      <c r="M53" s="42" t="s">
        <v>397</v>
      </c>
      <c r="N53" s="63">
        <v>57000</v>
      </c>
      <c r="O53" s="35"/>
      <c r="P53" s="38">
        <v>382000</v>
      </c>
      <c r="Q53" s="90"/>
    </row>
    <row r="54" spans="8:17" ht="15" customHeight="1" x14ac:dyDescent="0.2">
      <c r="H54" s="106">
        <v>45617</v>
      </c>
      <c r="I54" s="64"/>
      <c r="K54" s="55">
        <v>51</v>
      </c>
      <c r="L54" s="33">
        <v>45626</v>
      </c>
      <c r="M54" s="91" t="s">
        <v>399</v>
      </c>
      <c r="N54" s="35"/>
      <c r="O54" s="35">
        <v>18000</v>
      </c>
      <c r="P54" s="38">
        <v>364000</v>
      </c>
      <c r="Q54" s="90"/>
    </row>
    <row r="55" spans="8:17" ht="15" customHeight="1" x14ac:dyDescent="0.2">
      <c r="H55" s="107">
        <v>45617</v>
      </c>
      <c r="I55" s="57"/>
      <c r="K55" s="55">
        <v>52</v>
      </c>
      <c r="L55" s="108">
        <v>45628</v>
      </c>
      <c r="M55" s="83" t="s">
        <v>400</v>
      </c>
      <c r="N55" s="84"/>
      <c r="O55" s="84">
        <v>250000</v>
      </c>
      <c r="P55" s="84">
        <v>114000</v>
      </c>
      <c r="Q55" s="90"/>
    </row>
    <row r="56" spans="8:17" ht="15" customHeight="1" x14ac:dyDescent="0.2">
      <c r="H56" s="107">
        <v>45617</v>
      </c>
      <c r="I56" s="57"/>
      <c r="K56" s="32"/>
      <c r="L56" s="32"/>
      <c r="M56" s="47"/>
      <c r="N56" s="35">
        <v>4540000</v>
      </c>
      <c r="O56" s="35">
        <v>4426000</v>
      </c>
      <c r="P56" s="35">
        <v>114000</v>
      </c>
      <c r="Q56" s="4"/>
    </row>
    <row r="57" spans="8:17" ht="15" customHeight="1" x14ac:dyDescent="0.2">
      <c r="H57" s="109">
        <v>45618</v>
      </c>
      <c r="I57" s="68"/>
    </row>
    <row r="58" spans="8:17" ht="15" customHeight="1" x14ac:dyDescent="0.2">
      <c r="H58" s="109">
        <v>45618</v>
      </c>
      <c r="I58" s="68"/>
    </row>
    <row r="59" spans="8:17" ht="15" customHeight="1" thickBot="1" x14ac:dyDescent="0.25">
      <c r="H59" s="110">
        <v>45620</v>
      </c>
      <c r="I59" s="76"/>
      <c r="J59" s="86"/>
      <c r="K59" s="111" t="s">
        <v>401</v>
      </c>
      <c r="L59" s="27"/>
      <c r="M59" s="112"/>
      <c r="P59" s="27"/>
    </row>
    <row r="60" spans="8:17" ht="15" customHeight="1" thickBot="1" x14ac:dyDescent="0.25">
      <c r="H60" s="113">
        <v>45620</v>
      </c>
      <c r="I60" s="114"/>
      <c r="K60" s="32" t="s">
        <v>1</v>
      </c>
      <c r="L60" s="32" t="s">
        <v>294</v>
      </c>
      <c r="M60" s="115" t="s">
        <v>403</v>
      </c>
      <c r="N60" s="32" t="s">
        <v>297</v>
      </c>
      <c r="O60" s="32" t="s">
        <v>299</v>
      </c>
      <c r="P60" s="32" t="s">
        <v>300</v>
      </c>
    </row>
    <row r="61" spans="8:17" ht="15" customHeight="1" x14ac:dyDescent="0.2">
      <c r="H61" s="106">
        <v>45621</v>
      </c>
      <c r="I61" s="64"/>
      <c r="K61" s="32">
        <v>1</v>
      </c>
      <c r="L61" s="116">
        <v>45607</v>
      </c>
      <c r="M61" s="65" t="s">
        <v>330</v>
      </c>
      <c r="N61" s="35">
        <v>700000</v>
      </c>
      <c r="O61" s="35"/>
      <c r="P61" s="35">
        <v>700000</v>
      </c>
    </row>
    <row r="62" spans="8:17" ht="15" customHeight="1" x14ac:dyDescent="0.2">
      <c r="H62" s="107">
        <v>45621</v>
      </c>
      <c r="I62" s="57"/>
      <c r="K62" s="32">
        <v>2</v>
      </c>
      <c r="L62" s="116">
        <v>45613</v>
      </c>
      <c r="M62" s="47" t="s">
        <v>368</v>
      </c>
      <c r="N62" s="35"/>
      <c r="O62" s="35">
        <v>250000</v>
      </c>
      <c r="P62" s="35">
        <v>450000</v>
      </c>
    </row>
    <row r="63" spans="8:17" ht="15" customHeight="1" thickBot="1" x14ac:dyDescent="0.25">
      <c r="H63" s="117">
        <v>45621</v>
      </c>
      <c r="I63" s="49"/>
      <c r="K63" s="32">
        <v>3</v>
      </c>
      <c r="L63" s="116">
        <v>45617</v>
      </c>
      <c r="M63" s="91" t="s">
        <v>382</v>
      </c>
      <c r="N63" s="35"/>
      <c r="O63" s="35">
        <v>150000</v>
      </c>
      <c r="P63" s="82"/>
    </row>
    <row r="64" spans="8:17" ht="15" customHeight="1" x14ac:dyDescent="0.2">
      <c r="H64" s="106">
        <v>45621</v>
      </c>
      <c r="I64" s="64"/>
      <c r="K64" s="32">
        <v>4</v>
      </c>
      <c r="L64" s="116"/>
      <c r="M64" s="47"/>
      <c r="N64" s="35"/>
      <c r="O64" s="35"/>
      <c r="P64" s="35"/>
    </row>
    <row r="65" spans="1:17" ht="15" customHeight="1" x14ac:dyDescent="0.2">
      <c r="H65" s="107">
        <v>45627</v>
      </c>
      <c r="I65" s="57"/>
      <c r="K65" s="32">
        <v>5</v>
      </c>
      <c r="L65" s="32"/>
      <c r="M65" s="47"/>
      <c r="N65" s="4"/>
      <c r="O65" s="32"/>
      <c r="P65" s="32"/>
    </row>
    <row r="66" spans="1:17" ht="15" customHeight="1" x14ac:dyDescent="0.2">
      <c r="H66" s="107">
        <v>45628</v>
      </c>
      <c r="I66" s="57"/>
    </row>
    <row r="67" spans="1:17" ht="15" customHeight="1" x14ac:dyDescent="0.2">
      <c r="H67" s="107">
        <v>45628</v>
      </c>
      <c r="I67" s="118"/>
      <c r="K67" s="32" t="s">
        <v>410</v>
      </c>
      <c r="L67" s="32" t="s">
        <v>294</v>
      </c>
      <c r="M67" s="115" t="s">
        <v>403</v>
      </c>
      <c r="N67" s="32" t="s">
        <v>297</v>
      </c>
      <c r="O67" s="32" t="s">
        <v>299</v>
      </c>
      <c r="P67" s="32" t="s">
        <v>300</v>
      </c>
    </row>
    <row r="68" spans="1:17" ht="15" customHeight="1" thickBot="1" x14ac:dyDescent="0.25">
      <c r="H68" s="117">
        <v>45628</v>
      </c>
      <c r="I68" s="119"/>
      <c r="K68" s="32">
        <v>1</v>
      </c>
      <c r="L68" s="120"/>
      <c r="M68" s="121" t="s">
        <v>412</v>
      </c>
      <c r="N68" s="122">
        <v>250000</v>
      </c>
      <c r="O68" s="122"/>
      <c r="P68" s="122">
        <v>350000</v>
      </c>
    </row>
    <row r="69" spans="1:17" ht="15" customHeight="1" x14ac:dyDescent="0.2">
      <c r="H69" s="106">
        <v>45628</v>
      </c>
      <c r="I69" s="64"/>
      <c r="K69" s="32">
        <v>2</v>
      </c>
      <c r="L69" s="120">
        <v>45628</v>
      </c>
      <c r="M69" s="121" t="s">
        <v>414</v>
      </c>
      <c r="N69" s="122"/>
      <c r="O69" s="122">
        <v>250000</v>
      </c>
      <c r="P69" s="122">
        <v>100000</v>
      </c>
      <c r="Q69" t="s">
        <v>413</v>
      </c>
    </row>
    <row r="70" spans="1:17" ht="15" customHeight="1" thickBot="1" x14ac:dyDescent="0.25">
      <c r="H70" s="117">
        <v>45628</v>
      </c>
      <c r="I70" s="49"/>
      <c r="K70" s="32">
        <v>3</v>
      </c>
      <c r="L70" s="116"/>
      <c r="M70" s="47"/>
      <c r="N70" s="35"/>
      <c r="O70" s="35"/>
      <c r="P70" s="35"/>
    </row>
    <row r="71" spans="1:17" ht="15" customHeight="1" x14ac:dyDescent="0.2">
      <c r="A71" s="123"/>
      <c r="B71" s="124" t="s">
        <v>415</v>
      </c>
      <c r="C71" s="125"/>
      <c r="D71" s="125"/>
      <c r="E71" s="125"/>
      <c r="F71" s="126"/>
      <c r="G71" s="127">
        <v>2740000</v>
      </c>
      <c r="H71" s="128"/>
      <c r="I71" s="22"/>
      <c r="K71" s="32">
        <v>4</v>
      </c>
      <c r="L71" s="32"/>
      <c r="M71" s="47"/>
      <c r="N71" s="4"/>
      <c r="O71" s="32"/>
      <c r="P71" s="32"/>
    </row>
    <row r="72" spans="1:17" ht="15" customHeight="1" x14ac:dyDescent="0.2"/>
    <row r="73" spans="1:17" ht="15" customHeight="1" x14ac:dyDescent="0.2">
      <c r="K73" s="27" t="s">
        <v>416</v>
      </c>
    </row>
    <row r="74" spans="1:17" ht="15" customHeight="1" x14ac:dyDescent="0.2">
      <c r="K74" s="32"/>
      <c r="L74" s="32" t="s">
        <v>294</v>
      </c>
      <c r="M74" s="115" t="s">
        <v>403</v>
      </c>
      <c r="N74" s="32" t="s">
        <v>4</v>
      </c>
      <c r="O74" s="32" t="s">
        <v>296</v>
      </c>
    </row>
    <row r="75" spans="1:17" ht="15" customHeight="1" x14ac:dyDescent="0.2">
      <c r="K75" s="32" t="s">
        <v>1</v>
      </c>
      <c r="L75" s="116"/>
      <c r="M75" s="47"/>
      <c r="N75" s="4"/>
      <c r="O75" s="32"/>
    </row>
    <row r="76" spans="1:17" ht="15" customHeight="1" x14ac:dyDescent="0.2">
      <c r="K76" s="32">
        <v>1</v>
      </c>
      <c r="L76" s="116"/>
      <c r="M76" s="47"/>
      <c r="N76" s="4"/>
      <c r="O76" s="32"/>
    </row>
    <row r="77" spans="1:17" ht="15" customHeight="1" x14ac:dyDescent="0.2">
      <c r="K77" s="32">
        <v>2</v>
      </c>
      <c r="L77" s="116"/>
      <c r="M77" s="47"/>
      <c r="N77" s="4"/>
      <c r="O77" s="32"/>
    </row>
    <row r="78" spans="1:17" ht="15" customHeight="1" x14ac:dyDescent="0.2">
      <c r="K78" s="32">
        <v>3</v>
      </c>
      <c r="L78" s="116"/>
      <c r="M78" s="47"/>
      <c r="N78" s="4"/>
      <c r="O78" s="32"/>
    </row>
    <row r="79" spans="1:17" ht="15" customHeight="1" x14ac:dyDescent="0.2">
      <c r="K79" s="32">
        <v>4</v>
      </c>
      <c r="L79" s="32"/>
      <c r="M79" s="47"/>
      <c r="N79" s="4"/>
      <c r="O79" s="32"/>
    </row>
    <row r="80" spans="1:17" ht="15" customHeight="1" x14ac:dyDescent="0.2">
      <c r="K80" s="32"/>
      <c r="L80" s="32"/>
      <c r="M80" s="47"/>
      <c r="N80" s="4"/>
      <c r="O80" s="32"/>
    </row>
    <row r="81" spans="11:11" ht="15" customHeight="1" x14ac:dyDescent="0.2">
      <c r="K81" s="27"/>
    </row>
    <row r="82" spans="11:11" ht="15" customHeight="1" x14ac:dyDescent="0.2"/>
  </sheetData>
  <mergeCells count="2">
    <mergeCell ref="A1:I1"/>
    <mergeCell ref="S1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83"/>
  <sheetViews>
    <sheetView workbookViewId="0">
      <selection activeCell="A3" sqref="A3:G70"/>
    </sheetView>
  </sheetViews>
  <sheetFormatPr baseColWidth="10" defaultColWidth="8.83203125" defaultRowHeight="15" x14ac:dyDescent="0.2"/>
  <cols>
    <col min="1" max="1" width="4.5" customWidth="1"/>
    <col min="2" max="2" width="13.6640625" style="27" customWidth="1"/>
    <col min="3" max="3" width="26.1640625" customWidth="1"/>
    <col min="4" max="4" width="29" bestFit="1" customWidth="1"/>
    <col min="5" max="5" width="8.1640625" style="27" bestFit="1" customWidth="1"/>
    <col min="6" max="8" width="14.5" style="27" customWidth="1"/>
    <col min="9" max="9" width="39.1640625" bestFit="1" customWidth="1"/>
    <col min="10" max="10" width="5.1640625" customWidth="1"/>
    <col min="11" max="11" width="4.5" style="27" customWidth="1"/>
    <col min="12" max="12" width="12.5" style="1" bestFit="1" customWidth="1"/>
    <col min="13" max="13" width="54.83203125" style="112" bestFit="1" customWidth="1"/>
    <col min="14" max="14" width="22.1640625" bestFit="1" customWidth="1"/>
    <col min="15" max="16" width="14.5" style="27" customWidth="1"/>
    <col min="17" max="17" width="27" customWidth="1"/>
    <col min="19" max="19" width="26.1640625" bestFit="1" customWidth="1"/>
    <col min="20" max="20" width="14.1640625" bestFit="1" customWidth="1"/>
    <col min="21" max="21" width="12.83203125" bestFit="1" customWidth="1"/>
    <col min="22" max="22" width="14" bestFit="1" customWidth="1"/>
  </cols>
  <sheetData>
    <row r="1" spans="1:22" ht="24" x14ac:dyDescent="0.3">
      <c r="A1" s="187" t="s">
        <v>292</v>
      </c>
      <c r="B1" s="187"/>
      <c r="C1" s="187"/>
      <c r="D1" s="187"/>
      <c r="E1" s="187"/>
      <c r="F1" s="187"/>
      <c r="G1" s="187"/>
      <c r="H1" s="187"/>
      <c r="I1" s="187"/>
      <c r="O1"/>
      <c r="P1"/>
      <c r="S1" s="186" t="s">
        <v>572</v>
      </c>
      <c r="T1" s="186"/>
      <c r="U1" s="186"/>
      <c r="V1" s="186"/>
    </row>
    <row r="2" spans="1:22" x14ac:dyDescent="0.2">
      <c r="A2" s="25" t="s">
        <v>417</v>
      </c>
      <c r="K2" s="25" t="s">
        <v>417</v>
      </c>
      <c r="N2" s="27"/>
      <c r="S2" s="186"/>
      <c r="T2" s="186"/>
      <c r="U2" s="186"/>
      <c r="V2" s="186"/>
    </row>
    <row r="3" spans="1:22" ht="16" x14ac:dyDescent="0.2">
      <c r="H3" s="28" t="s">
        <v>298</v>
      </c>
      <c r="I3" s="28" t="s">
        <v>9</v>
      </c>
      <c r="K3" s="28" t="s">
        <v>1</v>
      </c>
      <c r="L3" s="9" t="s">
        <v>294</v>
      </c>
      <c r="M3" s="29" t="s">
        <v>295</v>
      </c>
      <c r="N3" s="28" t="s">
        <v>297</v>
      </c>
      <c r="O3" s="28" t="s">
        <v>299</v>
      </c>
      <c r="P3" s="28" t="s">
        <v>300</v>
      </c>
      <c r="Q3" s="28" t="s">
        <v>9</v>
      </c>
      <c r="S3" s="186"/>
      <c r="T3" s="186"/>
      <c r="U3" s="186"/>
      <c r="V3" s="186"/>
    </row>
    <row r="4" spans="1:22" ht="16" x14ac:dyDescent="0.2">
      <c r="H4" s="129">
        <v>45643</v>
      </c>
      <c r="I4" s="70"/>
      <c r="K4" s="32">
        <v>1</v>
      </c>
      <c r="L4" s="209">
        <v>45628</v>
      </c>
      <c r="M4" s="34" t="s">
        <v>419</v>
      </c>
      <c r="N4" s="38">
        <f>'[1]NOVEMBER 24'!P56</f>
        <v>114000</v>
      </c>
      <c r="O4" s="38"/>
      <c r="P4" s="38">
        <f>N4-O4</f>
        <v>114000</v>
      </c>
      <c r="Q4" s="130"/>
      <c r="S4" s="155" t="s">
        <v>49</v>
      </c>
      <c r="T4" s="156" t="s">
        <v>519</v>
      </c>
      <c r="U4" s="156" t="s">
        <v>520</v>
      </c>
      <c r="V4" s="156" t="s">
        <v>50</v>
      </c>
    </row>
    <row r="5" spans="1:22" ht="16" x14ac:dyDescent="0.2">
      <c r="H5" s="129">
        <v>45643</v>
      </c>
      <c r="I5" s="70"/>
      <c r="K5" s="32">
        <v>2</v>
      </c>
      <c r="L5" s="210"/>
      <c r="M5" s="131" t="s">
        <v>420</v>
      </c>
      <c r="N5" s="132">
        <f>SUM(Combined!G348:G351)</f>
        <v>198000</v>
      </c>
      <c r="O5" s="132"/>
      <c r="P5" s="132">
        <f>P4+N5-O5</f>
        <v>312000</v>
      </c>
      <c r="Q5" s="133"/>
      <c r="S5" s="157" t="s">
        <v>573</v>
      </c>
      <c r="T5" s="158" t="e">
        <f>'1124'!V15</f>
        <v>#REF!</v>
      </c>
      <c r="U5" s="161">
        <v>0</v>
      </c>
      <c r="V5" s="159" t="e">
        <f>T5</f>
        <v>#REF!</v>
      </c>
    </row>
    <row r="6" spans="1:22" ht="16" x14ac:dyDescent="0.2">
      <c r="H6" s="134">
        <v>45629</v>
      </c>
      <c r="I6" s="135"/>
      <c r="K6" s="32">
        <v>3</v>
      </c>
      <c r="L6" s="209">
        <v>45629</v>
      </c>
      <c r="M6" s="51" t="s">
        <v>421</v>
      </c>
      <c r="N6" s="82"/>
      <c r="O6" s="82">
        <v>10000</v>
      </c>
      <c r="P6" s="38">
        <f t="shared" ref="P6:P41" si="0">P5+N6-O6</f>
        <v>302000</v>
      </c>
      <c r="Q6" s="133" t="s">
        <v>422</v>
      </c>
      <c r="S6" s="160" t="s">
        <v>574</v>
      </c>
      <c r="T6" s="158">
        <f>G71</f>
        <v>3161500</v>
      </c>
      <c r="U6" s="161">
        <v>0</v>
      </c>
      <c r="V6" s="159" t="e">
        <f>V5+T6-U6</f>
        <v>#REF!</v>
      </c>
    </row>
    <row r="7" spans="1:22" ht="16" x14ac:dyDescent="0.2">
      <c r="H7" s="129">
        <v>45643</v>
      </c>
      <c r="I7" s="136"/>
      <c r="K7" s="32">
        <v>4</v>
      </c>
      <c r="L7" s="210"/>
      <c r="M7" s="137" t="s">
        <v>424</v>
      </c>
      <c r="N7" s="138">
        <f>SUM(Combined!G352:G353)</f>
        <v>124000</v>
      </c>
      <c r="O7" s="138"/>
      <c r="P7" s="132">
        <f t="shared" si="0"/>
        <v>426000</v>
      </c>
      <c r="Q7" s="133"/>
      <c r="S7" s="4" t="s">
        <v>575</v>
      </c>
      <c r="T7" s="167">
        <f>N11</f>
        <v>2100000</v>
      </c>
      <c r="U7" s="161">
        <v>0</v>
      </c>
      <c r="V7" s="159" t="e">
        <f t="shared" ref="V7:V12" si="1">V6+T7-U7</f>
        <v>#REF!</v>
      </c>
    </row>
    <row r="8" spans="1:22" ht="16" x14ac:dyDescent="0.2">
      <c r="H8" s="129">
        <v>45643</v>
      </c>
      <c r="I8" s="70"/>
      <c r="K8" s="32">
        <v>4</v>
      </c>
      <c r="L8" s="139">
        <v>45630</v>
      </c>
      <c r="M8" s="137" t="s">
        <v>425</v>
      </c>
      <c r="N8" s="138">
        <f>SUM(Combined!G354:G368)</f>
        <v>401000</v>
      </c>
      <c r="O8" s="138"/>
      <c r="P8" s="132">
        <f t="shared" si="0"/>
        <v>827000</v>
      </c>
      <c r="Q8" s="133"/>
      <c r="S8" s="4" t="s">
        <v>576</v>
      </c>
      <c r="T8" s="167">
        <f>N19</f>
        <v>50000</v>
      </c>
      <c r="U8" s="161">
        <v>0</v>
      </c>
      <c r="V8" s="159" t="e">
        <f t="shared" si="1"/>
        <v>#REF!</v>
      </c>
    </row>
    <row r="9" spans="1:22" ht="16" x14ac:dyDescent="0.2">
      <c r="H9" s="129">
        <v>45643</v>
      </c>
      <c r="I9" s="70"/>
      <c r="K9" s="32">
        <v>5</v>
      </c>
      <c r="L9" s="140"/>
      <c r="M9" s="34" t="s">
        <v>427</v>
      </c>
      <c r="N9" s="38"/>
      <c r="O9" s="38">
        <v>50000</v>
      </c>
      <c r="P9" s="38">
        <f t="shared" si="0"/>
        <v>777000</v>
      </c>
      <c r="Q9" s="133" t="s">
        <v>428</v>
      </c>
      <c r="S9" s="4" t="s">
        <v>571</v>
      </c>
      <c r="T9" s="167">
        <f>N22</f>
        <v>50000</v>
      </c>
      <c r="U9" s="161">
        <v>0</v>
      </c>
      <c r="V9" s="159" t="e">
        <f t="shared" si="1"/>
        <v>#REF!</v>
      </c>
    </row>
    <row r="10" spans="1:22" ht="16" x14ac:dyDescent="0.2">
      <c r="H10" s="134">
        <v>45630</v>
      </c>
      <c r="I10" s="141"/>
      <c r="K10" s="32">
        <v>6</v>
      </c>
      <c r="L10" s="142"/>
      <c r="M10" s="143" t="s">
        <v>429</v>
      </c>
      <c r="N10" s="38"/>
      <c r="O10" s="38">
        <v>100000</v>
      </c>
      <c r="P10" s="38">
        <f t="shared" si="0"/>
        <v>677000</v>
      </c>
      <c r="Q10" s="133" t="s">
        <v>430</v>
      </c>
      <c r="S10" s="4" t="s">
        <v>577</v>
      </c>
      <c r="T10" s="167">
        <f>N33</f>
        <v>123850</v>
      </c>
      <c r="U10" s="161">
        <v>0</v>
      </c>
      <c r="V10" s="159" t="e">
        <f t="shared" si="1"/>
        <v>#REF!</v>
      </c>
    </row>
    <row r="11" spans="1:22" ht="16" x14ac:dyDescent="0.2">
      <c r="H11" s="134">
        <v>45630</v>
      </c>
      <c r="I11" s="141"/>
      <c r="K11" s="32">
        <v>7</v>
      </c>
      <c r="L11" s="209">
        <v>45631</v>
      </c>
      <c r="M11" s="51" t="s">
        <v>431</v>
      </c>
      <c r="N11" s="82">
        <v>2100000</v>
      </c>
      <c r="O11" s="82"/>
      <c r="P11" s="38">
        <f t="shared" si="0"/>
        <v>2777000</v>
      </c>
      <c r="Q11" s="133"/>
      <c r="S11" s="4" t="s">
        <v>578</v>
      </c>
      <c r="T11" s="167">
        <f>N43</f>
        <v>5000000</v>
      </c>
      <c r="U11" s="161">
        <v>0</v>
      </c>
      <c r="V11" s="159" t="e">
        <f t="shared" si="1"/>
        <v>#REF!</v>
      </c>
    </row>
    <row r="12" spans="1:22" ht="16" x14ac:dyDescent="0.2">
      <c r="H12" s="129">
        <v>45643</v>
      </c>
      <c r="I12" s="70"/>
      <c r="K12" s="32">
        <v>8</v>
      </c>
      <c r="L12" s="211"/>
      <c r="M12" s="51" t="s">
        <v>432</v>
      </c>
      <c r="N12" s="82"/>
      <c r="O12" s="82">
        <v>1536000</v>
      </c>
      <c r="P12" s="38">
        <f t="shared" si="0"/>
        <v>1241000</v>
      </c>
      <c r="Q12" s="133" t="s">
        <v>433</v>
      </c>
      <c r="S12" s="4" t="s">
        <v>579</v>
      </c>
      <c r="T12" s="161">
        <v>0</v>
      </c>
      <c r="U12" s="161">
        <f>O56</f>
        <v>6357550</v>
      </c>
      <c r="V12" s="159" t="e">
        <f t="shared" si="1"/>
        <v>#REF!</v>
      </c>
    </row>
    <row r="13" spans="1:22" ht="16" x14ac:dyDescent="0.2">
      <c r="H13" s="129">
        <v>45643</v>
      </c>
      <c r="I13" s="70"/>
      <c r="K13" s="32">
        <v>9</v>
      </c>
      <c r="L13" s="211"/>
      <c r="M13" s="34" t="s">
        <v>435</v>
      </c>
      <c r="N13" s="38"/>
      <c r="O13" s="38">
        <v>125600</v>
      </c>
      <c r="P13" s="38">
        <f t="shared" si="0"/>
        <v>1115400</v>
      </c>
      <c r="Q13" s="133" t="s">
        <v>433</v>
      </c>
      <c r="S13" s="4"/>
      <c r="T13" s="4"/>
      <c r="U13" s="4"/>
      <c r="V13" s="4"/>
    </row>
    <row r="14" spans="1:22" ht="16" x14ac:dyDescent="0.2">
      <c r="H14" s="134">
        <v>45630</v>
      </c>
      <c r="I14" s="141"/>
      <c r="K14" s="32">
        <v>10</v>
      </c>
      <c r="L14" s="211"/>
      <c r="M14" s="34" t="s">
        <v>436</v>
      </c>
      <c r="N14" s="38"/>
      <c r="O14" s="38">
        <v>310000</v>
      </c>
      <c r="P14" s="38">
        <f t="shared" si="0"/>
        <v>805400</v>
      </c>
      <c r="Q14" s="133" t="s">
        <v>433</v>
      </c>
      <c r="S14" s="4"/>
      <c r="T14" s="161"/>
      <c r="U14" s="161"/>
      <c r="V14" s="159"/>
    </row>
    <row r="15" spans="1:22" ht="16" x14ac:dyDescent="0.2">
      <c r="H15" s="134">
        <v>45630</v>
      </c>
      <c r="I15" s="141"/>
      <c r="K15" s="32">
        <v>11</v>
      </c>
      <c r="L15" s="211"/>
      <c r="M15" s="34" t="s">
        <v>437</v>
      </c>
      <c r="N15" s="38"/>
      <c r="O15" s="38">
        <v>18000</v>
      </c>
      <c r="P15" s="38">
        <f t="shared" si="0"/>
        <v>787400</v>
      </c>
      <c r="Q15" s="133" t="s">
        <v>422</v>
      </c>
      <c r="S15" s="162" t="s">
        <v>580</v>
      </c>
      <c r="T15" s="163" t="e">
        <f>SUM(T5:T14)</f>
        <v>#REF!</v>
      </c>
      <c r="U15" s="163">
        <f>SUM(U5:U14)</f>
        <v>6357550</v>
      </c>
      <c r="V15" s="163" t="e">
        <f>V12</f>
        <v>#REF!</v>
      </c>
    </row>
    <row r="16" spans="1:22" ht="16" x14ac:dyDescent="0.2">
      <c r="H16" s="134">
        <v>45630</v>
      </c>
      <c r="I16" s="141"/>
      <c r="K16" s="32">
        <v>12</v>
      </c>
      <c r="L16" s="211"/>
      <c r="M16" s="51" t="s">
        <v>439</v>
      </c>
      <c r="N16" s="38"/>
      <c r="O16" s="38">
        <v>35000</v>
      </c>
      <c r="P16" s="38">
        <f t="shared" si="0"/>
        <v>752400</v>
      </c>
      <c r="Q16" s="133" t="s">
        <v>440</v>
      </c>
    </row>
    <row r="17" spans="8:22" ht="16" x14ac:dyDescent="0.2">
      <c r="H17" s="134">
        <v>45630</v>
      </c>
      <c r="I17" s="141"/>
      <c r="K17" s="32">
        <v>13</v>
      </c>
      <c r="L17" s="210"/>
      <c r="M17" s="137" t="s">
        <v>442</v>
      </c>
      <c r="N17" s="132">
        <f>SUM(Combined!G369:G372)</f>
        <v>974000</v>
      </c>
      <c r="O17" s="132"/>
      <c r="P17" s="132">
        <f t="shared" si="0"/>
        <v>1726400</v>
      </c>
      <c r="Q17" s="133"/>
      <c r="V17" s="168"/>
    </row>
    <row r="18" spans="8:22" ht="16" x14ac:dyDescent="0.2">
      <c r="H18" s="134">
        <v>45630</v>
      </c>
      <c r="I18" s="141"/>
      <c r="K18" s="32">
        <v>14</v>
      </c>
      <c r="L18" s="33">
        <v>45632</v>
      </c>
      <c r="M18" s="34" t="s">
        <v>444</v>
      </c>
      <c r="N18" s="38"/>
      <c r="O18" s="38">
        <v>50000</v>
      </c>
      <c r="P18" s="38">
        <f t="shared" si="0"/>
        <v>1676400</v>
      </c>
      <c r="Q18" s="133" t="s">
        <v>422</v>
      </c>
    </row>
    <row r="19" spans="8:22" ht="16" x14ac:dyDescent="0.2">
      <c r="H19" s="134">
        <v>45630</v>
      </c>
      <c r="I19" s="141"/>
      <c r="K19" s="32">
        <v>15</v>
      </c>
      <c r="L19" s="139">
        <v>45633</v>
      </c>
      <c r="M19" s="51" t="s">
        <v>445</v>
      </c>
      <c r="N19" s="82">
        <v>50000</v>
      </c>
      <c r="O19" s="82"/>
      <c r="P19" s="38">
        <f t="shared" si="0"/>
        <v>1726400</v>
      </c>
      <c r="Q19" s="133"/>
    </row>
    <row r="20" spans="8:22" ht="13.5" customHeight="1" x14ac:dyDescent="0.2">
      <c r="H20" s="134">
        <v>45630</v>
      </c>
      <c r="I20" s="141"/>
      <c r="K20" s="32">
        <v>16</v>
      </c>
      <c r="L20" s="142"/>
      <c r="M20" s="51" t="s">
        <v>446</v>
      </c>
      <c r="N20" s="82"/>
      <c r="O20" s="82">
        <v>200000</v>
      </c>
      <c r="P20" s="38">
        <f t="shared" si="0"/>
        <v>1526400</v>
      </c>
      <c r="Q20" s="133" t="s">
        <v>422</v>
      </c>
    </row>
    <row r="21" spans="8:22" ht="16" x14ac:dyDescent="0.2">
      <c r="H21" s="129">
        <v>45643</v>
      </c>
      <c r="I21" s="145"/>
      <c r="K21" s="32">
        <v>17</v>
      </c>
      <c r="L21" s="209">
        <v>45636</v>
      </c>
      <c r="M21" s="143" t="s">
        <v>447</v>
      </c>
      <c r="N21" s="38"/>
      <c r="O21" s="38">
        <v>200000</v>
      </c>
      <c r="P21" s="38">
        <f t="shared" si="0"/>
        <v>1326400</v>
      </c>
      <c r="Q21" s="133" t="s">
        <v>430</v>
      </c>
    </row>
    <row r="22" spans="8:22" ht="16" x14ac:dyDescent="0.2">
      <c r="H22" s="129">
        <v>45643</v>
      </c>
      <c r="I22" s="145"/>
      <c r="K22" s="32">
        <v>18</v>
      </c>
      <c r="L22" s="210"/>
      <c r="M22" s="34" t="s">
        <v>448</v>
      </c>
      <c r="N22" s="38">
        <v>50000</v>
      </c>
      <c r="O22" s="38"/>
      <c r="P22" s="38">
        <f t="shared" si="0"/>
        <v>1376400</v>
      </c>
      <c r="Q22" s="133"/>
    </row>
    <row r="23" spans="8:22" ht="16" x14ac:dyDescent="0.2">
      <c r="H23" s="129">
        <v>45643</v>
      </c>
      <c r="I23" s="145"/>
      <c r="K23" s="32">
        <v>19</v>
      </c>
      <c r="L23" s="33">
        <v>45639</v>
      </c>
      <c r="M23" s="137" t="s">
        <v>450</v>
      </c>
      <c r="N23" s="132">
        <f>SUM(Combined!G373:G379)</f>
        <v>183000</v>
      </c>
      <c r="O23" s="38"/>
      <c r="P23" s="38">
        <f t="shared" si="0"/>
        <v>1559400</v>
      </c>
      <c r="Q23" s="133"/>
    </row>
    <row r="24" spans="8:22" ht="16" x14ac:dyDescent="0.2">
      <c r="H24" s="129">
        <v>45643</v>
      </c>
      <c r="I24" s="145"/>
      <c r="K24" s="32">
        <v>20</v>
      </c>
      <c r="L24" s="139">
        <v>45642</v>
      </c>
      <c r="M24" s="137" t="s">
        <v>451</v>
      </c>
      <c r="N24" s="132">
        <f>SUM(Combined!G380:G385)</f>
        <v>110000</v>
      </c>
      <c r="O24" s="38"/>
      <c r="P24" s="38">
        <f t="shared" si="0"/>
        <v>1669400</v>
      </c>
      <c r="Q24" s="146"/>
      <c r="S24" s="144"/>
    </row>
    <row r="25" spans="8:22" ht="16" x14ac:dyDescent="0.2">
      <c r="H25" s="134">
        <v>45631</v>
      </c>
      <c r="I25" s="135"/>
      <c r="K25" s="32">
        <v>21</v>
      </c>
      <c r="L25" s="140"/>
      <c r="M25" s="34" t="s">
        <v>453</v>
      </c>
      <c r="N25" s="38"/>
      <c r="O25" s="38">
        <v>50000</v>
      </c>
      <c r="P25" s="38">
        <f t="shared" si="0"/>
        <v>1619400</v>
      </c>
      <c r="Q25" s="133" t="s">
        <v>454</v>
      </c>
    </row>
    <row r="26" spans="8:22" ht="16" x14ac:dyDescent="0.2">
      <c r="H26" s="134">
        <v>45631</v>
      </c>
      <c r="I26" s="135"/>
      <c r="K26" s="32">
        <v>22</v>
      </c>
      <c r="L26" s="142"/>
      <c r="M26" s="51" t="s">
        <v>455</v>
      </c>
      <c r="N26" s="38"/>
      <c r="O26" s="38">
        <v>91750</v>
      </c>
      <c r="P26" s="38">
        <f t="shared" si="0"/>
        <v>1527650</v>
      </c>
      <c r="Q26" s="133" t="s">
        <v>428</v>
      </c>
    </row>
    <row r="27" spans="8:22" ht="16" x14ac:dyDescent="0.2">
      <c r="H27" s="134">
        <v>45631</v>
      </c>
      <c r="I27" s="135"/>
      <c r="K27" s="32">
        <v>23</v>
      </c>
      <c r="L27" s="209">
        <v>45643</v>
      </c>
      <c r="M27" s="137" t="s">
        <v>456</v>
      </c>
      <c r="N27" s="132">
        <f>SUM(Combined!G386:G388)</f>
        <v>75000</v>
      </c>
      <c r="O27" s="38"/>
      <c r="P27" s="38">
        <f t="shared" si="0"/>
        <v>1602650</v>
      </c>
      <c r="Q27" s="133"/>
    </row>
    <row r="28" spans="8:22" ht="16" x14ac:dyDescent="0.2">
      <c r="H28" s="134">
        <v>45631</v>
      </c>
      <c r="I28" s="135"/>
      <c r="K28" s="32">
        <v>24</v>
      </c>
      <c r="L28" s="211"/>
      <c r="M28" s="34" t="s">
        <v>458</v>
      </c>
      <c r="N28" s="38"/>
      <c r="O28" s="38">
        <v>1016500</v>
      </c>
      <c r="P28" s="38">
        <f t="shared" si="0"/>
        <v>586150</v>
      </c>
      <c r="Q28" s="133" t="s">
        <v>433</v>
      </c>
    </row>
    <row r="29" spans="8:22" ht="16" x14ac:dyDescent="0.2">
      <c r="H29" s="209">
        <v>45639</v>
      </c>
      <c r="I29" s="135"/>
      <c r="K29" s="32">
        <v>25</v>
      </c>
      <c r="L29" s="211"/>
      <c r="M29" s="34" t="s">
        <v>459</v>
      </c>
      <c r="N29" s="38"/>
      <c r="O29" s="38">
        <v>40000</v>
      </c>
      <c r="P29" s="38">
        <f t="shared" si="0"/>
        <v>546150</v>
      </c>
      <c r="Q29" s="133" t="s">
        <v>433</v>
      </c>
    </row>
    <row r="30" spans="8:22" ht="16" x14ac:dyDescent="0.2">
      <c r="H30" s="210"/>
      <c r="I30" s="141"/>
      <c r="K30" s="32">
        <v>26</v>
      </c>
      <c r="L30" s="211"/>
      <c r="M30" s="34" t="s">
        <v>460</v>
      </c>
      <c r="N30" s="38"/>
      <c r="O30" s="38">
        <v>465000</v>
      </c>
      <c r="P30" s="38">
        <f t="shared" si="0"/>
        <v>81150</v>
      </c>
      <c r="Q30" s="133" t="s">
        <v>433</v>
      </c>
    </row>
    <row r="31" spans="8:22" ht="16" x14ac:dyDescent="0.2">
      <c r="H31" s="209">
        <v>45639</v>
      </c>
      <c r="I31" s="141"/>
      <c r="K31" s="32">
        <v>27</v>
      </c>
      <c r="L31" s="211"/>
      <c r="M31" s="112" t="s">
        <v>444</v>
      </c>
      <c r="N31" s="38"/>
      <c r="O31" s="38">
        <v>100000</v>
      </c>
      <c r="P31" s="38">
        <f t="shared" si="0"/>
        <v>-18850</v>
      </c>
      <c r="Q31" s="133" t="s">
        <v>422</v>
      </c>
    </row>
    <row r="32" spans="8:22" ht="16" x14ac:dyDescent="0.2">
      <c r="H32" s="210"/>
      <c r="I32" s="135"/>
      <c r="K32" s="32">
        <v>28</v>
      </c>
      <c r="L32" s="211"/>
      <c r="M32" s="34" t="s">
        <v>462</v>
      </c>
      <c r="N32" s="38"/>
      <c r="O32" s="38">
        <v>30000</v>
      </c>
      <c r="P32" s="38">
        <f t="shared" si="0"/>
        <v>-48850</v>
      </c>
      <c r="Q32" s="133" t="s">
        <v>422</v>
      </c>
    </row>
    <row r="33" spans="8:17" ht="16" x14ac:dyDescent="0.2">
      <c r="H33" s="129">
        <v>45643</v>
      </c>
      <c r="I33" s="145"/>
      <c r="K33" s="32">
        <v>29</v>
      </c>
      <c r="L33" s="210"/>
      <c r="M33" s="34" t="s">
        <v>464</v>
      </c>
      <c r="N33" s="38">
        <v>123850</v>
      </c>
      <c r="O33" s="38"/>
      <c r="P33" s="38">
        <f t="shared" si="0"/>
        <v>75000</v>
      </c>
      <c r="Q33" s="133"/>
    </row>
    <row r="34" spans="8:17" ht="16" x14ac:dyDescent="0.2">
      <c r="H34" s="129">
        <v>45643</v>
      </c>
      <c r="I34" s="145"/>
      <c r="K34" s="32">
        <v>31</v>
      </c>
      <c r="L34" s="209">
        <v>45644</v>
      </c>
      <c r="M34" s="137" t="s">
        <v>465</v>
      </c>
      <c r="N34" s="132">
        <f>SUM(Combined!G389)</f>
        <v>30000</v>
      </c>
      <c r="O34" s="82"/>
      <c r="P34" s="38">
        <f t="shared" si="0"/>
        <v>105000</v>
      </c>
      <c r="Q34" s="133"/>
    </row>
    <row r="35" spans="8:17" ht="16" x14ac:dyDescent="0.2">
      <c r="H35" s="129">
        <v>45643</v>
      </c>
      <c r="I35" s="145"/>
      <c r="K35" s="32">
        <v>32</v>
      </c>
      <c r="L35" s="210"/>
      <c r="M35" s="51" t="s">
        <v>466</v>
      </c>
      <c r="N35" s="82"/>
      <c r="O35" s="82">
        <v>12000</v>
      </c>
      <c r="P35" s="38">
        <f t="shared" si="0"/>
        <v>93000</v>
      </c>
      <c r="Q35" s="133" t="s">
        <v>422</v>
      </c>
    </row>
    <row r="36" spans="8:17" ht="16" x14ac:dyDescent="0.2">
      <c r="H36" s="33">
        <v>45642</v>
      </c>
      <c r="I36" s="135"/>
      <c r="K36" s="32">
        <v>33</v>
      </c>
      <c r="L36" s="33">
        <v>45645</v>
      </c>
      <c r="M36" s="137" t="s">
        <v>467</v>
      </c>
      <c r="N36" s="132">
        <f>SUM(Combined!G390:G392)</f>
        <v>103000</v>
      </c>
      <c r="O36" s="82"/>
      <c r="P36" s="38">
        <f t="shared" si="0"/>
        <v>196000</v>
      </c>
      <c r="Q36" s="133"/>
    </row>
    <row r="37" spans="8:17" ht="16" x14ac:dyDescent="0.2">
      <c r="H37" s="33">
        <v>45642</v>
      </c>
      <c r="I37" s="135"/>
      <c r="K37" s="32">
        <v>34</v>
      </c>
      <c r="L37" s="33">
        <v>45646</v>
      </c>
      <c r="M37" s="137" t="s">
        <v>469</v>
      </c>
      <c r="N37" s="132">
        <f>SUM(Combined!G393:G394)</f>
        <v>153000</v>
      </c>
      <c r="O37" s="38"/>
      <c r="P37" s="38">
        <f t="shared" si="0"/>
        <v>349000</v>
      </c>
      <c r="Q37" s="133"/>
    </row>
    <row r="38" spans="8:17" s="86" customFormat="1" ht="15.75" customHeight="1" x14ac:dyDescent="0.2">
      <c r="H38" s="33">
        <v>45642</v>
      </c>
      <c r="I38" s="135"/>
      <c r="K38" s="32">
        <v>35</v>
      </c>
      <c r="L38" s="33">
        <v>45647</v>
      </c>
      <c r="M38" s="137" t="s">
        <v>471</v>
      </c>
      <c r="N38" s="132">
        <f>Combined!G395</f>
        <v>28000</v>
      </c>
      <c r="O38" s="38"/>
      <c r="P38" s="38">
        <f t="shared" si="0"/>
        <v>377000</v>
      </c>
      <c r="Q38" s="133"/>
    </row>
    <row r="39" spans="8:17" s="86" customFormat="1" ht="16" x14ac:dyDescent="0.2">
      <c r="H39" s="33">
        <v>45642</v>
      </c>
      <c r="I39" s="135"/>
      <c r="K39" s="32">
        <v>36</v>
      </c>
      <c r="L39" s="33">
        <v>45648</v>
      </c>
      <c r="M39" s="137" t="s">
        <v>473</v>
      </c>
      <c r="N39" s="132">
        <f>SUM(Combined!G396)</f>
        <v>25000</v>
      </c>
      <c r="O39" s="38"/>
      <c r="P39" s="38">
        <f t="shared" si="0"/>
        <v>402000</v>
      </c>
      <c r="Q39" s="133"/>
    </row>
    <row r="40" spans="8:17" ht="16" x14ac:dyDescent="0.2">
      <c r="H40" s="33">
        <v>45642</v>
      </c>
      <c r="I40" s="135"/>
      <c r="K40" s="32">
        <v>37</v>
      </c>
      <c r="L40" s="209">
        <v>45650</v>
      </c>
      <c r="M40" s="137" t="s">
        <v>475</v>
      </c>
      <c r="N40" s="132">
        <f>SUM(Combined!G397:G405)</f>
        <v>375000</v>
      </c>
      <c r="O40" s="38"/>
      <c r="P40" s="38">
        <f t="shared" si="0"/>
        <v>777000</v>
      </c>
      <c r="Q40" s="133"/>
    </row>
    <row r="41" spans="8:17" ht="16" x14ac:dyDescent="0.2">
      <c r="H41" s="33">
        <v>45642</v>
      </c>
      <c r="I41" s="135"/>
      <c r="K41" s="32">
        <v>38</v>
      </c>
      <c r="L41" s="210"/>
      <c r="M41" s="51" t="s">
        <v>477</v>
      </c>
      <c r="N41" s="38"/>
      <c r="O41" s="38">
        <v>8000</v>
      </c>
      <c r="P41" s="38">
        <f t="shared" si="0"/>
        <v>769000</v>
      </c>
      <c r="Q41" s="133"/>
    </row>
    <row r="42" spans="8:17" ht="16" x14ac:dyDescent="0.2">
      <c r="H42" s="147">
        <v>45653</v>
      </c>
      <c r="I42" s="135"/>
      <c r="K42" s="32">
        <v>39</v>
      </c>
      <c r="L42" s="209">
        <v>45653</v>
      </c>
      <c r="M42" s="137" t="s">
        <v>479</v>
      </c>
      <c r="N42" s="132">
        <f>Combined!G406</f>
        <v>50000</v>
      </c>
      <c r="O42" s="38"/>
      <c r="P42" s="38">
        <f>P41+N42-O42</f>
        <v>819000</v>
      </c>
      <c r="Q42" s="133" t="s">
        <v>422</v>
      </c>
    </row>
    <row r="43" spans="8:17" ht="16" x14ac:dyDescent="0.2">
      <c r="H43" s="147">
        <v>45643</v>
      </c>
      <c r="I43" s="135"/>
      <c r="K43" s="32">
        <v>40</v>
      </c>
      <c r="L43" s="210"/>
      <c r="M43" s="51" t="s">
        <v>481</v>
      </c>
      <c r="N43" s="38">
        <v>5000000</v>
      </c>
      <c r="O43" s="38"/>
      <c r="P43" s="38">
        <f t="shared" ref="P43:P55" si="2">P42+N43-O43</f>
        <v>5819000</v>
      </c>
      <c r="Q43" s="146"/>
    </row>
    <row r="44" spans="8:17" ht="16" x14ac:dyDescent="0.2">
      <c r="H44" s="147">
        <v>45643</v>
      </c>
      <c r="I44" s="135"/>
      <c r="K44" s="32">
        <v>41</v>
      </c>
      <c r="L44" s="209">
        <v>45654</v>
      </c>
      <c r="M44" s="137" t="s">
        <v>483</v>
      </c>
      <c r="N44" s="132">
        <f>Combined!G407</f>
        <v>50000</v>
      </c>
      <c r="O44" s="38"/>
      <c r="P44" s="38">
        <f t="shared" si="2"/>
        <v>5869000</v>
      </c>
      <c r="Q44" s="133"/>
    </row>
    <row r="45" spans="8:17" ht="18" customHeight="1" x14ac:dyDescent="0.2">
      <c r="H45" s="147">
        <v>45644</v>
      </c>
      <c r="I45" s="135"/>
      <c r="K45" s="32">
        <v>42</v>
      </c>
      <c r="L45" s="211"/>
      <c r="M45" s="34" t="s">
        <v>485</v>
      </c>
      <c r="N45" s="38"/>
      <c r="O45" s="38">
        <v>652000</v>
      </c>
      <c r="P45" s="38">
        <f t="shared" si="2"/>
        <v>5217000</v>
      </c>
      <c r="Q45" s="133" t="s">
        <v>433</v>
      </c>
    </row>
    <row r="46" spans="8:17" ht="18" customHeight="1" x14ac:dyDescent="0.2">
      <c r="H46" s="148">
        <v>45657</v>
      </c>
      <c r="I46" s="149"/>
      <c r="K46" s="32">
        <v>43</v>
      </c>
      <c r="L46" s="211"/>
      <c r="M46" s="34" t="s">
        <v>487</v>
      </c>
      <c r="N46" s="38"/>
      <c r="O46" s="38">
        <v>729000</v>
      </c>
      <c r="P46" s="38">
        <f t="shared" si="2"/>
        <v>4488000</v>
      </c>
      <c r="Q46" s="133" t="s">
        <v>433</v>
      </c>
    </row>
    <row r="47" spans="8:17" ht="18" customHeight="1" x14ac:dyDescent="0.2">
      <c r="H47" s="148">
        <v>45657</v>
      </c>
      <c r="I47" s="149"/>
      <c r="K47" s="32">
        <v>44</v>
      </c>
      <c r="L47" s="211"/>
      <c r="M47" s="34" t="s">
        <v>488</v>
      </c>
      <c r="N47" s="38"/>
      <c r="O47" s="38">
        <v>320000</v>
      </c>
      <c r="P47" s="38">
        <f t="shared" si="2"/>
        <v>4168000</v>
      </c>
      <c r="Q47" s="133" t="s">
        <v>433</v>
      </c>
    </row>
    <row r="48" spans="8:17" ht="18" customHeight="1" x14ac:dyDescent="0.2">
      <c r="H48" s="148">
        <v>45657</v>
      </c>
      <c r="I48" s="149"/>
      <c r="K48" s="32">
        <v>45</v>
      </c>
      <c r="L48" s="211"/>
      <c r="M48" s="112" t="s">
        <v>444</v>
      </c>
      <c r="N48" s="38"/>
      <c r="O48" s="38">
        <v>100000</v>
      </c>
      <c r="P48" s="38">
        <f t="shared" si="2"/>
        <v>4068000</v>
      </c>
      <c r="Q48" s="133" t="s">
        <v>422</v>
      </c>
    </row>
    <row r="49" spans="8:21" ht="16" x14ac:dyDescent="0.2">
      <c r="H49" s="148">
        <v>45657</v>
      </c>
      <c r="I49" s="149"/>
      <c r="K49" s="32">
        <v>46</v>
      </c>
      <c r="L49" s="210"/>
      <c r="M49" s="34" t="s">
        <v>462</v>
      </c>
      <c r="N49" s="82"/>
      <c r="O49" s="82">
        <v>15000</v>
      </c>
      <c r="P49" s="38">
        <f t="shared" si="2"/>
        <v>4053000</v>
      </c>
      <c r="Q49" s="133" t="s">
        <v>422</v>
      </c>
    </row>
    <row r="50" spans="8:21" ht="16" x14ac:dyDescent="0.2">
      <c r="H50" s="109">
        <v>45650</v>
      </c>
      <c r="I50" s="150"/>
      <c r="K50" s="32">
        <v>47</v>
      </c>
      <c r="L50" s="209">
        <v>45655</v>
      </c>
      <c r="M50" s="137" t="s">
        <v>490</v>
      </c>
      <c r="N50" s="132">
        <f>SUM(Combined!G408:G411)</f>
        <v>136500</v>
      </c>
      <c r="O50" s="82"/>
      <c r="P50" s="38">
        <f t="shared" si="2"/>
        <v>4189500</v>
      </c>
      <c r="Q50" s="133"/>
    </row>
    <row r="51" spans="8:21" ht="16" x14ac:dyDescent="0.2">
      <c r="H51" s="148">
        <v>45657</v>
      </c>
      <c r="I51" s="149"/>
      <c r="K51" s="32">
        <v>48</v>
      </c>
      <c r="L51" s="210"/>
      <c r="M51" s="51" t="s">
        <v>492</v>
      </c>
      <c r="N51" s="38"/>
      <c r="O51" s="38">
        <v>24200</v>
      </c>
      <c r="P51" s="38">
        <f t="shared" si="2"/>
        <v>4165300</v>
      </c>
      <c r="Q51" s="133" t="s">
        <v>422</v>
      </c>
    </row>
    <row r="52" spans="8:21" ht="16" x14ac:dyDescent="0.2">
      <c r="H52" s="148">
        <v>45657</v>
      </c>
      <c r="I52" s="149"/>
      <c r="K52" s="32">
        <v>49</v>
      </c>
      <c r="L52" s="209">
        <v>45656</v>
      </c>
      <c r="M52" s="137" t="s">
        <v>493</v>
      </c>
      <c r="N52" s="132">
        <f>SUM(Combined!G412:G413)</f>
        <v>121000</v>
      </c>
      <c r="O52" s="38"/>
      <c r="P52" s="38">
        <f t="shared" si="2"/>
        <v>4286300</v>
      </c>
      <c r="Q52" s="133"/>
    </row>
    <row r="53" spans="8:21" ht="16" x14ac:dyDescent="0.2">
      <c r="H53" s="109">
        <v>45650</v>
      </c>
      <c r="I53" s="135"/>
      <c r="K53" s="32">
        <v>50</v>
      </c>
      <c r="L53" s="210"/>
      <c r="M53" s="112" t="s">
        <v>494</v>
      </c>
      <c r="N53" s="38"/>
      <c r="O53" s="38">
        <v>25500</v>
      </c>
      <c r="P53" s="38">
        <f t="shared" si="2"/>
        <v>4260800</v>
      </c>
      <c r="Q53" s="133" t="s">
        <v>440</v>
      </c>
      <c r="U53" s="151"/>
    </row>
    <row r="54" spans="8:21" ht="16" x14ac:dyDescent="0.2">
      <c r="H54" s="109">
        <v>45650</v>
      </c>
      <c r="I54" s="135"/>
      <c r="K54" s="32">
        <v>51</v>
      </c>
      <c r="L54" s="209">
        <v>45657</v>
      </c>
      <c r="M54" s="51" t="s">
        <v>496</v>
      </c>
      <c r="N54" s="38"/>
      <c r="O54" s="38">
        <v>44000</v>
      </c>
      <c r="P54" s="38">
        <f t="shared" si="2"/>
        <v>4216800</v>
      </c>
      <c r="Q54" s="133" t="s">
        <v>428</v>
      </c>
    </row>
    <row r="55" spans="8:21" ht="16" x14ac:dyDescent="0.2">
      <c r="H55" s="109">
        <v>45650</v>
      </c>
      <c r="I55" s="135"/>
      <c r="K55" s="32">
        <v>52</v>
      </c>
      <c r="L55" s="210"/>
      <c r="M55" s="137" t="s">
        <v>497</v>
      </c>
      <c r="N55" s="132">
        <f>Combined!G414</f>
        <v>25000</v>
      </c>
      <c r="O55" s="38"/>
      <c r="P55" s="38">
        <f t="shared" si="2"/>
        <v>4241800</v>
      </c>
      <c r="Q55" s="133"/>
    </row>
    <row r="56" spans="8:21" x14ac:dyDescent="0.2">
      <c r="H56" s="148">
        <v>45657</v>
      </c>
      <c r="I56" s="149"/>
      <c r="K56" s="32"/>
      <c r="L56" s="202" t="s">
        <v>499</v>
      </c>
      <c r="M56" s="204"/>
      <c r="N56" s="35">
        <f>SUM(N4:N55)</f>
        <v>10599350</v>
      </c>
      <c r="O56" s="35">
        <f>SUM(O4:O55)</f>
        <v>6357550</v>
      </c>
      <c r="P56" s="35">
        <f>N56-O56</f>
        <v>4241800</v>
      </c>
      <c r="Q56" s="133"/>
    </row>
    <row r="57" spans="8:21" x14ac:dyDescent="0.2">
      <c r="H57" s="148">
        <v>45657</v>
      </c>
      <c r="I57" s="149"/>
      <c r="J57" t="s">
        <v>230</v>
      </c>
    </row>
    <row r="58" spans="8:21" x14ac:dyDescent="0.2">
      <c r="H58" s="148">
        <v>45657</v>
      </c>
      <c r="I58" s="149"/>
      <c r="K58" s="111" t="s">
        <v>401</v>
      </c>
      <c r="O58"/>
    </row>
    <row r="59" spans="8:21" ht="16" x14ac:dyDescent="0.2">
      <c r="H59" s="148">
        <v>45657</v>
      </c>
      <c r="I59" s="149"/>
      <c r="K59" s="32" t="s">
        <v>1</v>
      </c>
      <c r="L59" s="3" t="s">
        <v>294</v>
      </c>
      <c r="M59" s="115" t="s">
        <v>403</v>
      </c>
      <c r="N59" s="32" t="s">
        <v>297</v>
      </c>
      <c r="O59" s="32" t="s">
        <v>299</v>
      </c>
      <c r="P59" s="32" t="s">
        <v>300</v>
      </c>
    </row>
    <row r="60" spans="8:21" ht="16" x14ac:dyDescent="0.2">
      <c r="H60" s="148">
        <v>45657</v>
      </c>
      <c r="I60" s="149"/>
      <c r="K60" s="32">
        <v>1</v>
      </c>
      <c r="L60" s="61">
        <v>45607</v>
      </c>
      <c r="M60" s="65" t="s">
        <v>330</v>
      </c>
      <c r="N60" s="35">
        <v>700000</v>
      </c>
      <c r="O60" s="35"/>
      <c r="P60" s="35">
        <f>N60-O60</f>
        <v>700000</v>
      </c>
      <c r="Q60" t="s">
        <v>230</v>
      </c>
    </row>
    <row r="61" spans="8:21" s="86" customFormat="1" ht="16" x14ac:dyDescent="0.2">
      <c r="H61" s="148">
        <v>45657</v>
      </c>
      <c r="I61" s="149"/>
      <c r="K61" s="32">
        <v>2</v>
      </c>
      <c r="L61" s="61">
        <v>45613</v>
      </c>
      <c r="M61" s="47" t="s">
        <v>368</v>
      </c>
      <c r="N61" s="35"/>
      <c r="O61" s="35">
        <v>250000</v>
      </c>
      <c r="P61" s="35">
        <f>P60+N61-O61</f>
        <v>450000</v>
      </c>
      <c r="Q61"/>
    </row>
    <row r="62" spans="8:21" ht="16" x14ac:dyDescent="0.2">
      <c r="H62" s="109">
        <v>45656</v>
      </c>
      <c r="I62" s="141"/>
      <c r="K62" s="32">
        <v>3</v>
      </c>
      <c r="L62" s="61">
        <v>45617</v>
      </c>
      <c r="M62" s="91" t="s">
        <v>382</v>
      </c>
      <c r="N62" s="35"/>
      <c r="O62" s="35">
        <v>150000</v>
      </c>
      <c r="P62" s="35">
        <f t="shared" ref="P62:P64" si="3">P61+N62-O62</f>
        <v>300000</v>
      </c>
    </row>
    <row r="63" spans="8:21" ht="16" x14ac:dyDescent="0.2">
      <c r="H63" s="109">
        <v>45656</v>
      </c>
      <c r="I63" s="141"/>
      <c r="K63" s="32">
        <v>4</v>
      </c>
      <c r="L63" s="61">
        <v>45630</v>
      </c>
      <c r="M63" s="91" t="s">
        <v>503</v>
      </c>
      <c r="N63" s="35"/>
      <c r="O63" s="35">
        <v>100000</v>
      </c>
      <c r="P63" s="35">
        <f t="shared" si="3"/>
        <v>200000</v>
      </c>
    </row>
    <row r="64" spans="8:21" ht="16" x14ac:dyDescent="0.2">
      <c r="H64" s="109">
        <v>45656</v>
      </c>
      <c r="I64" s="141"/>
      <c r="K64" s="32">
        <v>5</v>
      </c>
      <c r="L64" s="61">
        <v>45636</v>
      </c>
      <c r="M64" s="91" t="s">
        <v>504</v>
      </c>
      <c r="N64" s="35"/>
      <c r="O64" s="35">
        <v>200000</v>
      </c>
      <c r="P64" s="35">
        <f t="shared" si="3"/>
        <v>0</v>
      </c>
      <c r="Q64" t="s">
        <v>430</v>
      </c>
    </row>
    <row r="65" spans="1:16" x14ac:dyDescent="0.2">
      <c r="H65" s="109">
        <v>45657</v>
      </c>
      <c r="I65" s="150"/>
    </row>
    <row r="66" spans="1:16" x14ac:dyDescent="0.2">
      <c r="H66" s="109">
        <v>45656</v>
      </c>
      <c r="I66" s="150"/>
    </row>
    <row r="67" spans="1:16" x14ac:dyDescent="0.2">
      <c r="H67" s="109">
        <v>45656</v>
      </c>
      <c r="I67" s="135"/>
      <c r="K67"/>
      <c r="L67"/>
      <c r="M67"/>
      <c r="O67"/>
      <c r="P67"/>
    </row>
    <row r="68" spans="1:16" s="86" customFormat="1" x14ac:dyDescent="0.2">
      <c r="H68" s="109">
        <v>45656</v>
      </c>
      <c r="I68" s="141"/>
    </row>
    <row r="69" spans="1:16" x14ac:dyDescent="0.2">
      <c r="H69" s="109">
        <v>45656</v>
      </c>
      <c r="I69" s="141"/>
      <c r="K69"/>
      <c r="L69"/>
      <c r="M69"/>
      <c r="O69"/>
      <c r="P69"/>
    </row>
    <row r="70" spans="1:16" x14ac:dyDescent="0.2">
      <c r="H70" s="109">
        <v>45657</v>
      </c>
      <c r="I70" s="141"/>
      <c r="K70"/>
      <c r="L70"/>
      <c r="M70"/>
      <c r="O70"/>
      <c r="P70"/>
    </row>
    <row r="71" spans="1:16" x14ac:dyDescent="0.2">
      <c r="A71" s="36"/>
      <c r="B71" s="212" t="s">
        <v>415</v>
      </c>
      <c r="C71" s="212"/>
      <c r="D71" s="212"/>
      <c r="E71" s="212"/>
      <c r="F71" s="212"/>
      <c r="G71" s="152">
        <f>SUM(Combined!G348:G414)</f>
        <v>3161500</v>
      </c>
      <c r="H71" s="153"/>
      <c r="I71" s="4"/>
      <c r="K71"/>
      <c r="L71"/>
      <c r="M71"/>
      <c r="O71"/>
      <c r="P71"/>
    </row>
    <row r="72" spans="1:16" x14ac:dyDescent="0.2">
      <c r="A72" s="154"/>
      <c r="K72"/>
      <c r="L72"/>
      <c r="M72"/>
      <c r="O72"/>
      <c r="P72"/>
    </row>
    <row r="73" spans="1:16" ht="16.5" customHeight="1" x14ac:dyDescent="0.2">
      <c r="A73" s="154"/>
      <c r="K73"/>
      <c r="L73"/>
      <c r="M73"/>
      <c r="O73"/>
      <c r="P73"/>
    </row>
    <row r="74" spans="1:16" x14ac:dyDescent="0.2">
      <c r="A74" s="154"/>
      <c r="K74"/>
      <c r="L74"/>
      <c r="M74"/>
      <c r="O74"/>
      <c r="P74"/>
    </row>
    <row r="75" spans="1:16" x14ac:dyDescent="0.2">
      <c r="A75" s="154"/>
      <c r="K75"/>
      <c r="L75"/>
      <c r="M75"/>
      <c r="O75"/>
      <c r="P75"/>
    </row>
    <row r="76" spans="1:16" x14ac:dyDescent="0.2">
      <c r="A76" s="154"/>
      <c r="K76"/>
      <c r="L76"/>
      <c r="M76"/>
      <c r="O76"/>
      <c r="P76"/>
    </row>
    <row r="77" spans="1:16" x14ac:dyDescent="0.2">
      <c r="A77" s="154"/>
      <c r="K77"/>
      <c r="L77"/>
      <c r="M77"/>
      <c r="O77"/>
      <c r="P77"/>
    </row>
    <row r="78" spans="1:16" x14ac:dyDescent="0.2">
      <c r="A78" s="154"/>
      <c r="K78"/>
      <c r="L78"/>
      <c r="M78"/>
      <c r="O78"/>
      <c r="P78"/>
    </row>
    <row r="79" spans="1:16" x14ac:dyDescent="0.2">
      <c r="A79" s="154"/>
      <c r="K79"/>
      <c r="L79"/>
      <c r="M79"/>
      <c r="O79"/>
      <c r="P79"/>
    </row>
    <row r="80" spans="1:16" x14ac:dyDescent="0.2">
      <c r="K80"/>
      <c r="L80"/>
      <c r="M80"/>
      <c r="O80"/>
      <c r="P80"/>
    </row>
    <row r="81" spans="11:16" x14ac:dyDescent="0.2">
      <c r="K81"/>
      <c r="L81"/>
      <c r="M81"/>
      <c r="O81"/>
      <c r="P81"/>
    </row>
    <row r="82" spans="11:16" x14ac:dyDescent="0.2">
      <c r="K82"/>
      <c r="L82"/>
      <c r="M82"/>
      <c r="O82"/>
      <c r="P82"/>
    </row>
    <row r="83" spans="11:16" x14ac:dyDescent="0.2">
      <c r="K83"/>
      <c r="L83"/>
      <c r="M83"/>
      <c r="O83"/>
      <c r="P83"/>
    </row>
  </sheetData>
  <mergeCells count="18">
    <mergeCell ref="L34:L35"/>
    <mergeCell ref="L40:L41"/>
    <mergeCell ref="L42:L43"/>
    <mergeCell ref="L44:L49"/>
    <mergeCell ref="B71:F71"/>
    <mergeCell ref="L50:L51"/>
    <mergeCell ref="L52:L53"/>
    <mergeCell ref="L54:L55"/>
    <mergeCell ref="L56:M56"/>
    <mergeCell ref="S1:V3"/>
    <mergeCell ref="A1:I1"/>
    <mergeCell ref="L4:L5"/>
    <mergeCell ref="L6:L7"/>
    <mergeCell ref="L27:L33"/>
    <mergeCell ref="H29:H30"/>
    <mergeCell ref="H31:H32"/>
    <mergeCell ref="L11:L17"/>
    <mergeCell ref="L21:L2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9238-223E-E24D-9605-BA8CE9617161}">
  <dimension ref="A1:J414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RowHeight="15" x14ac:dyDescent="0.2"/>
  <cols>
    <col min="2" max="2" width="12.6640625" style="185" bestFit="1" customWidth="1"/>
    <col min="3" max="3" width="19.6640625" bestFit="1" customWidth="1"/>
    <col min="4" max="4" width="23.6640625" bestFit="1" customWidth="1"/>
    <col min="9" max="9" width="23.5" bestFit="1" customWidth="1"/>
    <col min="10" max="10" width="6" bestFit="1" customWidth="1"/>
  </cols>
  <sheetData>
    <row r="1" spans="1:10" x14ac:dyDescent="0.2">
      <c r="A1" s="3" t="s">
        <v>1</v>
      </c>
      <c r="B1" s="182" t="s">
        <v>2</v>
      </c>
      <c r="C1" s="3" t="s">
        <v>3</v>
      </c>
      <c r="D1" s="3" t="s">
        <v>4</v>
      </c>
      <c r="E1" s="3" t="s">
        <v>5</v>
      </c>
      <c r="F1" s="174" t="s">
        <v>6</v>
      </c>
      <c r="G1" s="3" t="s">
        <v>7</v>
      </c>
      <c r="H1" s="1"/>
      <c r="I1" s="1"/>
      <c r="J1" s="1"/>
    </row>
    <row r="2" spans="1:10" x14ac:dyDescent="0.2">
      <c r="A2" s="4">
        <v>1</v>
      </c>
      <c r="B2" s="183">
        <v>45292</v>
      </c>
      <c r="C2" s="5"/>
      <c r="D2" s="4" t="s">
        <v>10</v>
      </c>
      <c r="E2" s="3">
        <f>9+3</f>
        <v>12</v>
      </c>
      <c r="F2" s="175">
        <v>36666.666666666664</v>
      </c>
      <c r="G2" s="176">
        <f>E2*F2</f>
        <v>440000</v>
      </c>
      <c r="H2" s="172"/>
    </row>
    <row r="3" spans="1:10" x14ac:dyDescent="0.2">
      <c r="A3" s="4">
        <v>2</v>
      </c>
      <c r="B3" s="183">
        <v>45294</v>
      </c>
      <c r="C3" s="5" t="s">
        <v>11</v>
      </c>
      <c r="D3" s="4" t="s">
        <v>12</v>
      </c>
      <c r="E3" s="3">
        <v>2</v>
      </c>
      <c r="F3" s="175">
        <v>24000</v>
      </c>
      <c r="G3" s="176">
        <f>E3*F3</f>
        <v>48000</v>
      </c>
      <c r="H3" s="172"/>
    </row>
    <row r="4" spans="1:10" x14ac:dyDescent="0.2">
      <c r="A4" s="4">
        <v>3</v>
      </c>
      <c r="B4" s="183">
        <v>45294</v>
      </c>
      <c r="C4" s="5" t="s">
        <v>13</v>
      </c>
      <c r="D4" s="4" t="s">
        <v>12</v>
      </c>
      <c r="E4" s="3">
        <v>2</v>
      </c>
      <c r="F4" s="175">
        <v>24000</v>
      </c>
      <c r="G4" s="176">
        <f>E4*F4</f>
        <v>48000</v>
      </c>
      <c r="H4" s="172"/>
    </row>
    <row r="5" spans="1:10" x14ac:dyDescent="0.2">
      <c r="A5" s="4">
        <v>4</v>
      </c>
      <c r="B5" s="183">
        <v>45294</v>
      </c>
      <c r="C5" s="5" t="s">
        <v>14</v>
      </c>
      <c r="D5" s="4" t="s">
        <v>12</v>
      </c>
      <c r="E5" s="3">
        <v>2</v>
      </c>
      <c r="F5" s="175">
        <v>24000</v>
      </c>
      <c r="G5" s="176">
        <f>E5*F5</f>
        <v>48000</v>
      </c>
      <c r="H5" s="172"/>
    </row>
    <row r="6" spans="1:10" x14ac:dyDescent="0.2">
      <c r="A6" s="4">
        <v>5</v>
      </c>
      <c r="B6" s="183">
        <v>45295</v>
      </c>
      <c r="C6" s="5" t="s">
        <v>15</v>
      </c>
      <c r="D6" s="4" t="s">
        <v>12</v>
      </c>
      <c r="E6" s="3">
        <v>4</v>
      </c>
      <c r="F6" s="175">
        <v>24000</v>
      </c>
      <c r="G6" s="176">
        <f>E6*F6</f>
        <v>96000</v>
      </c>
      <c r="H6" s="172"/>
    </row>
    <row r="7" spans="1:10" x14ac:dyDescent="0.2">
      <c r="A7" s="4">
        <v>6</v>
      </c>
      <c r="B7" s="183">
        <v>45295</v>
      </c>
      <c r="C7" s="5" t="s">
        <v>16</v>
      </c>
      <c r="D7" s="4" t="s">
        <v>12</v>
      </c>
      <c r="E7" s="3">
        <v>1</v>
      </c>
      <c r="F7" s="175">
        <v>24000</v>
      </c>
      <c r="G7" s="176">
        <f>E7*F7</f>
        <v>24000</v>
      </c>
      <c r="H7" s="172"/>
    </row>
    <row r="8" spans="1:10" x14ac:dyDescent="0.2">
      <c r="A8" s="4">
        <v>7</v>
      </c>
      <c r="B8" s="183">
        <v>45295</v>
      </c>
      <c r="C8" s="5" t="s">
        <v>17</v>
      </c>
      <c r="D8" s="4" t="s">
        <v>12</v>
      </c>
      <c r="E8" s="3">
        <v>1</v>
      </c>
      <c r="F8" s="175">
        <v>24000</v>
      </c>
      <c r="G8" s="176">
        <f>E8*F8</f>
        <v>24000</v>
      </c>
      <c r="H8" s="172"/>
    </row>
    <row r="9" spans="1:10" x14ac:dyDescent="0.2">
      <c r="A9" s="4">
        <v>8</v>
      </c>
      <c r="B9" s="183">
        <v>45295</v>
      </c>
      <c r="C9" s="5" t="s">
        <v>18</v>
      </c>
      <c r="D9" s="4" t="s">
        <v>12</v>
      </c>
      <c r="E9" s="3">
        <v>2</v>
      </c>
      <c r="F9" s="175">
        <v>24000</v>
      </c>
      <c r="G9" s="176">
        <f>E9*F9</f>
        <v>48000</v>
      </c>
      <c r="H9" s="172"/>
    </row>
    <row r="10" spans="1:10" x14ac:dyDescent="0.2">
      <c r="A10" s="4">
        <v>9</v>
      </c>
      <c r="B10" s="183">
        <v>45295</v>
      </c>
      <c r="C10" s="5" t="s">
        <v>19</v>
      </c>
      <c r="D10" s="4" t="s">
        <v>12</v>
      </c>
      <c r="E10" s="3">
        <v>2</v>
      </c>
      <c r="F10" s="175">
        <v>25000</v>
      </c>
      <c r="G10" s="176">
        <f>E10*F10</f>
        <v>50000</v>
      </c>
      <c r="H10" s="172"/>
    </row>
    <row r="11" spans="1:10" x14ac:dyDescent="0.2">
      <c r="A11" s="4">
        <v>10</v>
      </c>
      <c r="B11" s="183">
        <v>45297</v>
      </c>
      <c r="C11" s="5" t="s">
        <v>20</v>
      </c>
      <c r="D11" s="4" t="s">
        <v>12</v>
      </c>
      <c r="E11" s="3">
        <v>2</v>
      </c>
      <c r="F11" s="175">
        <v>25000</v>
      </c>
      <c r="G11" s="176">
        <f>E11*F11</f>
        <v>50000</v>
      </c>
      <c r="H11" s="172"/>
    </row>
    <row r="12" spans="1:10" x14ac:dyDescent="0.2">
      <c r="A12" s="4">
        <v>11</v>
      </c>
      <c r="B12" s="183">
        <v>45318</v>
      </c>
      <c r="C12" s="5" t="s">
        <v>21</v>
      </c>
      <c r="D12" s="4" t="s">
        <v>12</v>
      </c>
      <c r="E12" s="3">
        <v>2</v>
      </c>
      <c r="F12" s="175">
        <v>24000</v>
      </c>
      <c r="G12" s="10">
        <f>E12*F12</f>
        <v>48000</v>
      </c>
      <c r="H12" s="172"/>
    </row>
    <row r="13" spans="1:10" x14ac:dyDescent="0.2">
      <c r="A13" s="4">
        <v>12</v>
      </c>
      <c r="B13" s="183">
        <v>45318</v>
      </c>
      <c r="C13" s="5" t="s">
        <v>19</v>
      </c>
      <c r="D13" s="4" t="s">
        <v>12</v>
      </c>
      <c r="E13" s="3">
        <v>1</v>
      </c>
      <c r="F13" s="175">
        <v>24000</v>
      </c>
      <c r="G13" s="10">
        <f>E13*F13</f>
        <v>24000</v>
      </c>
      <c r="H13" s="172"/>
    </row>
    <row r="14" spans="1:10" x14ac:dyDescent="0.2">
      <c r="A14" s="4">
        <v>13</v>
      </c>
      <c r="B14" s="183">
        <v>45320</v>
      </c>
      <c r="C14" s="5" t="s">
        <v>22</v>
      </c>
      <c r="D14" s="4" t="s">
        <v>10</v>
      </c>
      <c r="E14" s="3">
        <v>3</v>
      </c>
      <c r="F14" s="175">
        <f>100000/3</f>
        <v>33333.333333333336</v>
      </c>
      <c r="G14" s="10">
        <f>E14*F14</f>
        <v>100000</v>
      </c>
      <c r="H14" s="172"/>
    </row>
    <row r="15" spans="1:10" x14ac:dyDescent="0.2">
      <c r="A15" s="4">
        <v>14</v>
      </c>
      <c r="B15" s="183">
        <v>45321</v>
      </c>
      <c r="C15" s="5" t="s">
        <v>14</v>
      </c>
      <c r="D15" s="4" t="s">
        <v>12</v>
      </c>
      <c r="E15" s="3">
        <v>1</v>
      </c>
      <c r="F15" s="175">
        <v>24000</v>
      </c>
      <c r="G15" s="10">
        <f>E15*F15</f>
        <v>24000</v>
      </c>
      <c r="H15" s="172"/>
    </row>
    <row r="16" spans="1:10" x14ac:dyDescent="0.2">
      <c r="A16" s="4">
        <v>15</v>
      </c>
      <c r="B16" s="183">
        <v>45321</v>
      </c>
      <c r="C16" s="5" t="s">
        <v>23</v>
      </c>
      <c r="D16" s="4" t="s">
        <v>10</v>
      </c>
      <c r="E16" s="3">
        <v>2</v>
      </c>
      <c r="F16" s="175">
        <v>50000</v>
      </c>
      <c r="G16" s="10">
        <f>E16*F16</f>
        <v>100000</v>
      </c>
      <c r="H16" s="172"/>
    </row>
    <row r="17" spans="1:8" x14ac:dyDescent="0.2">
      <c r="A17" s="4">
        <v>16</v>
      </c>
      <c r="B17" s="183">
        <v>45321</v>
      </c>
      <c r="C17" s="5" t="s">
        <v>24</v>
      </c>
      <c r="D17" s="4" t="s">
        <v>10</v>
      </c>
      <c r="E17" s="3">
        <v>3</v>
      </c>
      <c r="F17" s="175">
        <v>50000</v>
      </c>
      <c r="G17" s="10">
        <f>E17*F17</f>
        <v>150000</v>
      </c>
      <c r="H17" s="172"/>
    </row>
    <row r="18" spans="1:8" x14ac:dyDescent="0.2">
      <c r="A18" s="4">
        <v>17</v>
      </c>
      <c r="B18" s="183">
        <v>45323</v>
      </c>
      <c r="C18" s="5" t="s">
        <v>53</v>
      </c>
      <c r="D18" s="4" t="s">
        <v>54</v>
      </c>
      <c r="E18" s="177">
        <v>0.5</v>
      </c>
      <c r="F18" s="175">
        <v>24000</v>
      </c>
      <c r="G18" s="176">
        <f>E18*F18</f>
        <v>12000</v>
      </c>
      <c r="H18" s="172"/>
    </row>
    <row r="19" spans="1:8" x14ac:dyDescent="0.2">
      <c r="A19" s="4">
        <v>18</v>
      </c>
      <c r="B19" s="183">
        <v>45324</v>
      </c>
      <c r="C19" s="5" t="s">
        <v>55</v>
      </c>
      <c r="D19" s="4" t="s">
        <v>56</v>
      </c>
      <c r="E19" s="3">
        <v>10</v>
      </c>
      <c r="F19" s="175">
        <v>3500</v>
      </c>
      <c r="G19" s="176">
        <v>35000</v>
      </c>
      <c r="H19" s="172"/>
    </row>
    <row r="20" spans="1:8" x14ac:dyDescent="0.2">
      <c r="A20" s="4">
        <v>19</v>
      </c>
      <c r="B20" s="183">
        <v>45325</v>
      </c>
      <c r="C20" s="5" t="s">
        <v>13</v>
      </c>
      <c r="D20" s="4" t="s">
        <v>54</v>
      </c>
      <c r="E20" s="177">
        <v>2.5</v>
      </c>
      <c r="F20" s="175">
        <v>24000</v>
      </c>
      <c r="G20" s="176">
        <f>E20*F20</f>
        <v>60000</v>
      </c>
      <c r="H20" s="172"/>
    </row>
    <row r="21" spans="1:8" x14ac:dyDescent="0.2">
      <c r="A21" s="4">
        <v>20</v>
      </c>
      <c r="B21" s="183">
        <v>45326</v>
      </c>
      <c r="C21" s="5" t="s">
        <v>57</v>
      </c>
      <c r="D21" s="4" t="s">
        <v>10</v>
      </c>
      <c r="E21" s="3">
        <v>6</v>
      </c>
      <c r="F21" s="175">
        <f>100000/3</f>
        <v>33333.333333333336</v>
      </c>
      <c r="G21" s="176">
        <f>E21*F21</f>
        <v>200000</v>
      </c>
      <c r="H21" s="172"/>
    </row>
    <row r="22" spans="1:8" x14ac:dyDescent="0.2">
      <c r="A22" s="4">
        <v>21</v>
      </c>
      <c r="B22" s="183">
        <v>45344</v>
      </c>
      <c r="C22" s="5" t="s">
        <v>58</v>
      </c>
      <c r="D22" s="4" t="s">
        <v>54</v>
      </c>
      <c r="E22" s="3">
        <v>1</v>
      </c>
      <c r="F22" s="175">
        <v>26000</v>
      </c>
      <c r="G22" s="10">
        <f>E22*F22</f>
        <v>26000</v>
      </c>
      <c r="H22" s="172"/>
    </row>
    <row r="23" spans="1:8" x14ac:dyDescent="0.2">
      <c r="A23" s="4">
        <v>22</v>
      </c>
      <c r="B23" s="183">
        <v>45344</v>
      </c>
      <c r="C23" s="5" t="s">
        <v>58</v>
      </c>
      <c r="D23" s="4" t="s">
        <v>56</v>
      </c>
      <c r="E23" s="3">
        <v>13</v>
      </c>
      <c r="F23" s="175">
        <v>3000</v>
      </c>
      <c r="G23" s="10">
        <f>E23*F23</f>
        <v>39000</v>
      </c>
      <c r="H23" s="172"/>
    </row>
    <row r="24" spans="1:8" x14ac:dyDescent="0.2">
      <c r="A24" s="4">
        <v>23</v>
      </c>
      <c r="B24" s="183">
        <v>45345</v>
      </c>
      <c r="C24" s="5" t="s">
        <v>36</v>
      </c>
      <c r="D24" s="4" t="s">
        <v>54</v>
      </c>
      <c r="E24" s="3">
        <v>2</v>
      </c>
      <c r="F24" s="175">
        <v>26000</v>
      </c>
      <c r="G24" s="10">
        <f>E24*F24</f>
        <v>52000</v>
      </c>
      <c r="H24" s="172"/>
    </row>
    <row r="25" spans="1:8" x14ac:dyDescent="0.2">
      <c r="A25" s="4">
        <v>24</v>
      </c>
      <c r="B25" s="183">
        <v>45345</v>
      </c>
      <c r="C25" s="5" t="s">
        <v>36</v>
      </c>
      <c r="D25" s="4" t="s">
        <v>56</v>
      </c>
      <c r="E25" s="3">
        <v>4</v>
      </c>
      <c r="F25" s="175">
        <v>3000</v>
      </c>
      <c r="G25" s="10">
        <f>E25*F25</f>
        <v>12000</v>
      </c>
      <c r="H25" s="172"/>
    </row>
    <row r="26" spans="1:8" x14ac:dyDescent="0.2">
      <c r="A26" s="4">
        <v>25</v>
      </c>
      <c r="B26" s="183">
        <v>45350</v>
      </c>
      <c r="C26" s="5" t="s">
        <v>59</v>
      </c>
      <c r="D26" s="4" t="s">
        <v>56</v>
      </c>
      <c r="E26" s="3">
        <v>4</v>
      </c>
      <c r="F26" s="175">
        <v>3000</v>
      </c>
      <c r="G26" s="10">
        <f>E26*F26</f>
        <v>12000</v>
      </c>
      <c r="H26" s="172"/>
    </row>
    <row r="27" spans="1:8" x14ac:dyDescent="0.2">
      <c r="A27" s="4">
        <v>26</v>
      </c>
      <c r="B27" s="183">
        <v>45351</v>
      </c>
      <c r="C27" s="5" t="s">
        <v>35</v>
      </c>
      <c r="D27" s="4" t="s">
        <v>54</v>
      </c>
      <c r="E27" s="3">
        <v>2</v>
      </c>
      <c r="F27" s="175">
        <v>27000</v>
      </c>
      <c r="G27" s="10">
        <f>E27*F27</f>
        <v>54000</v>
      </c>
      <c r="H27" s="172"/>
    </row>
    <row r="28" spans="1:8" x14ac:dyDescent="0.2">
      <c r="A28" s="4">
        <v>27</v>
      </c>
      <c r="B28" s="183">
        <v>45352</v>
      </c>
      <c r="C28" s="5" t="s">
        <v>72</v>
      </c>
      <c r="D28" s="4" t="s">
        <v>54</v>
      </c>
      <c r="E28" s="3">
        <v>10</v>
      </c>
      <c r="F28" s="175">
        <v>3000</v>
      </c>
      <c r="G28" s="176">
        <f>E28*F28</f>
        <v>30000</v>
      </c>
      <c r="H28" s="172"/>
    </row>
    <row r="29" spans="1:8" x14ac:dyDescent="0.2">
      <c r="A29" s="4">
        <v>28</v>
      </c>
      <c r="B29" s="183">
        <v>45358</v>
      </c>
      <c r="C29" s="5" t="s">
        <v>73</v>
      </c>
      <c r="D29" s="4" t="s">
        <v>54</v>
      </c>
      <c r="E29" s="3">
        <v>2</v>
      </c>
      <c r="F29" s="175">
        <v>27000</v>
      </c>
      <c r="G29" s="176">
        <f>E29*F29</f>
        <v>54000</v>
      </c>
      <c r="H29" s="172"/>
    </row>
    <row r="30" spans="1:8" x14ac:dyDescent="0.2">
      <c r="A30" s="4">
        <v>29</v>
      </c>
      <c r="B30" s="183">
        <v>45358</v>
      </c>
      <c r="C30" s="5" t="s">
        <v>74</v>
      </c>
      <c r="D30" s="4" t="s">
        <v>54</v>
      </c>
      <c r="E30" s="3">
        <v>1</v>
      </c>
      <c r="F30" s="175">
        <v>27000</v>
      </c>
      <c r="G30" s="176">
        <f>E30*F30</f>
        <v>27000</v>
      </c>
      <c r="H30" s="172"/>
    </row>
    <row r="31" spans="1:8" x14ac:dyDescent="0.2">
      <c r="A31" s="4">
        <v>30</v>
      </c>
      <c r="B31" s="183">
        <v>45358</v>
      </c>
      <c r="C31" s="5" t="s">
        <v>74</v>
      </c>
      <c r="D31" s="4" t="s">
        <v>56</v>
      </c>
      <c r="E31" s="3">
        <v>24</v>
      </c>
      <c r="F31" s="175">
        <v>3000</v>
      </c>
      <c r="G31" s="176">
        <f>E31*F31</f>
        <v>72000</v>
      </c>
      <c r="H31" s="172"/>
    </row>
    <row r="32" spans="1:8" x14ac:dyDescent="0.2">
      <c r="A32" s="4">
        <v>31</v>
      </c>
      <c r="B32" s="183">
        <v>45364</v>
      </c>
      <c r="C32" s="5" t="s">
        <v>75</v>
      </c>
      <c r="D32" s="4" t="s">
        <v>54</v>
      </c>
      <c r="E32" s="3">
        <v>1</v>
      </c>
      <c r="F32" s="175">
        <v>30000</v>
      </c>
      <c r="G32" s="176">
        <f>E32*F32</f>
        <v>30000</v>
      </c>
      <c r="H32" s="172"/>
    </row>
    <row r="33" spans="1:8" x14ac:dyDescent="0.2">
      <c r="A33" s="4">
        <v>32</v>
      </c>
      <c r="B33" s="183">
        <v>45364</v>
      </c>
      <c r="C33" s="5" t="s">
        <v>76</v>
      </c>
      <c r="D33" s="4" t="s">
        <v>54</v>
      </c>
      <c r="E33" s="3">
        <v>1</v>
      </c>
      <c r="F33" s="175">
        <v>30000</v>
      </c>
      <c r="G33" s="176">
        <f>E33*F33</f>
        <v>30000</v>
      </c>
      <c r="H33" s="172"/>
    </row>
    <row r="34" spans="1:8" x14ac:dyDescent="0.2">
      <c r="A34" s="4">
        <v>33</v>
      </c>
      <c r="B34" s="183">
        <v>45364</v>
      </c>
      <c r="C34" s="5" t="s">
        <v>77</v>
      </c>
      <c r="D34" s="4" t="s">
        <v>54</v>
      </c>
      <c r="E34" s="3">
        <v>1</v>
      </c>
      <c r="F34" s="175">
        <v>30000</v>
      </c>
      <c r="G34" s="176">
        <f>E34*F34</f>
        <v>30000</v>
      </c>
      <c r="H34" s="172"/>
    </row>
    <row r="35" spans="1:8" x14ac:dyDescent="0.2">
      <c r="A35" s="4">
        <v>34</v>
      </c>
      <c r="B35" s="183">
        <v>45364</v>
      </c>
      <c r="C35" s="5" t="s">
        <v>77</v>
      </c>
      <c r="D35" s="4" t="s">
        <v>56</v>
      </c>
      <c r="E35" s="3">
        <v>4</v>
      </c>
      <c r="F35" s="175">
        <v>2500</v>
      </c>
      <c r="G35" s="176">
        <f>E35*F35</f>
        <v>10000</v>
      </c>
      <c r="H35" s="172"/>
    </row>
    <row r="36" spans="1:8" x14ac:dyDescent="0.2">
      <c r="A36" s="4">
        <v>35</v>
      </c>
      <c r="B36" s="183">
        <v>45364</v>
      </c>
      <c r="C36" s="5" t="s">
        <v>78</v>
      </c>
      <c r="D36" s="4" t="s">
        <v>56</v>
      </c>
      <c r="E36" s="3">
        <v>4</v>
      </c>
      <c r="F36" s="175">
        <v>2500</v>
      </c>
      <c r="G36" s="176">
        <f>E36*F36</f>
        <v>10000</v>
      </c>
      <c r="H36" s="172"/>
    </row>
    <row r="37" spans="1:8" x14ac:dyDescent="0.2">
      <c r="A37" s="4">
        <v>36</v>
      </c>
      <c r="B37" s="183">
        <v>45364</v>
      </c>
      <c r="C37" s="5" t="s">
        <v>79</v>
      </c>
      <c r="D37" s="4" t="s">
        <v>56</v>
      </c>
      <c r="E37" s="3">
        <v>10</v>
      </c>
      <c r="F37" s="175">
        <v>2500</v>
      </c>
      <c r="G37" s="176">
        <f>E37*F37</f>
        <v>25000</v>
      </c>
      <c r="H37" s="172"/>
    </row>
    <row r="38" spans="1:8" x14ac:dyDescent="0.2">
      <c r="A38" s="4">
        <v>37</v>
      </c>
      <c r="B38" s="183">
        <v>45366</v>
      </c>
      <c r="C38" s="5" t="s">
        <v>80</v>
      </c>
      <c r="D38" s="4" t="s">
        <v>56</v>
      </c>
      <c r="E38" s="3">
        <v>2</v>
      </c>
      <c r="F38" s="175">
        <v>2500</v>
      </c>
      <c r="G38" s="176">
        <f>E38*F38</f>
        <v>5000</v>
      </c>
      <c r="H38" s="172"/>
    </row>
    <row r="39" spans="1:8" x14ac:dyDescent="0.2">
      <c r="A39" s="4">
        <v>38</v>
      </c>
      <c r="B39" s="183">
        <v>45366</v>
      </c>
      <c r="C39" s="5" t="s">
        <v>81</v>
      </c>
      <c r="D39" s="4" t="s">
        <v>56</v>
      </c>
      <c r="E39" s="3">
        <v>11</v>
      </c>
      <c r="F39" s="175">
        <v>2500</v>
      </c>
      <c r="G39" s="176">
        <f>E39*F39</f>
        <v>27500</v>
      </c>
      <c r="H39" s="172"/>
    </row>
    <row r="40" spans="1:8" x14ac:dyDescent="0.2">
      <c r="A40" s="4">
        <v>39</v>
      </c>
      <c r="B40" s="183">
        <v>45369</v>
      </c>
      <c r="C40" s="5" t="s">
        <v>82</v>
      </c>
      <c r="D40" s="4" t="s">
        <v>54</v>
      </c>
      <c r="E40" s="3">
        <v>2</v>
      </c>
      <c r="F40" s="175">
        <v>30000</v>
      </c>
      <c r="G40" s="176">
        <f>E40*F40</f>
        <v>60000</v>
      </c>
      <c r="H40" s="172"/>
    </row>
    <row r="41" spans="1:8" x14ac:dyDescent="0.2">
      <c r="A41" s="4">
        <v>40</v>
      </c>
      <c r="B41" s="183">
        <v>45369</v>
      </c>
      <c r="C41" s="5" t="s">
        <v>81</v>
      </c>
      <c r="D41" s="4" t="s">
        <v>54</v>
      </c>
      <c r="E41" s="3">
        <v>1</v>
      </c>
      <c r="F41" s="175">
        <v>30000</v>
      </c>
      <c r="G41" s="176">
        <f>E41*F41</f>
        <v>30000</v>
      </c>
      <c r="H41" s="172"/>
    </row>
    <row r="42" spans="1:8" x14ac:dyDescent="0.2">
      <c r="A42" s="4">
        <v>41</v>
      </c>
      <c r="B42" s="183">
        <v>45370</v>
      </c>
      <c r="C42" s="5" t="s">
        <v>74</v>
      </c>
      <c r="D42" s="4" t="s">
        <v>54</v>
      </c>
      <c r="E42" s="3">
        <v>2</v>
      </c>
      <c r="F42" s="175">
        <v>30000</v>
      </c>
      <c r="G42" s="176">
        <f>E42*F42</f>
        <v>60000</v>
      </c>
      <c r="H42" s="172"/>
    </row>
    <row r="43" spans="1:8" x14ac:dyDescent="0.2">
      <c r="A43" s="4">
        <v>42</v>
      </c>
      <c r="B43" s="183">
        <v>45370</v>
      </c>
      <c r="C43" s="5" t="s">
        <v>13</v>
      </c>
      <c r="D43" s="4" t="s">
        <v>54</v>
      </c>
      <c r="E43" s="3">
        <v>1</v>
      </c>
      <c r="F43" s="175">
        <v>30000</v>
      </c>
      <c r="G43" s="176">
        <f>E43*F43</f>
        <v>30000</v>
      </c>
      <c r="H43" s="172"/>
    </row>
    <row r="44" spans="1:8" x14ac:dyDescent="0.2">
      <c r="A44" s="4">
        <v>43</v>
      </c>
      <c r="B44" s="183">
        <v>45370</v>
      </c>
      <c r="C44" s="5" t="s">
        <v>35</v>
      </c>
      <c r="D44" s="4" t="s">
        <v>56</v>
      </c>
      <c r="E44" s="3">
        <v>14</v>
      </c>
      <c r="F44" s="175">
        <v>2500</v>
      </c>
      <c r="G44" s="176">
        <f>E44*F44</f>
        <v>35000</v>
      </c>
      <c r="H44" s="172"/>
    </row>
    <row r="45" spans="1:8" x14ac:dyDescent="0.2">
      <c r="A45" s="4">
        <v>44</v>
      </c>
      <c r="B45" s="183">
        <v>45374</v>
      </c>
      <c r="C45" s="5" t="s">
        <v>83</v>
      </c>
      <c r="D45" s="4" t="s">
        <v>54</v>
      </c>
      <c r="E45" s="3">
        <v>1</v>
      </c>
      <c r="F45" s="175">
        <v>30000</v>
      </c>
      <c r="G45" s="10">
        <f>E45*F45</f>
        <v>30000</v>
      </c>
      <c r="H45" s="172"/>
    </row>
    <row r="46" spans="1:8" x14ac:dyDescent="0.2">
      <c r="A46" s="4">
        <v>45</v>
      </c>
      <c r="B46" s="183">
        <v>45418</v>
      </c>
      <c r="C46" s="5" t="s">
        <v>35</v>
      </c>
      <c r="D46" s="4" t="s">
        <v>56</v>
      </c>
      <c r="E46" s="3">
        <v>4</v>
      </c>
      <c r="F46" s="175">
        <v>3000</v>
      </c>
      <c r="G46" s="176">
        <f>E46*F46</f>
        <v>12000</v>
      </c>
      <c r="H46" s="172"/>
    </row>
    <row r="47" spans="1:8" x14ac:dyDescent="0.2">
      <c r="A47" s="4">
        <v>46</v>
      </c>
      <c r="B47" s="183">
        <v>45418</v>
      </c>
      <c r="C47" s="5" t="s">
        <v>35</v>
      </c>
      <c r="D47" s="4" t="s">
        <v>54</v>
      </c>
      <c r="E47" s="3">
        <v>1</v>
      </c>
      <c r="F47" s="175">
        <v>26000</v>
      </c>
      <c r="G47" s="176">
        <f>E47*F47</f>
        <v>26000</v>
      </c>
      <c r="H47" s="172"/>
    </row>
    <row r="48" spans="1:8" x14ac:dyDescent="0.2">
      <c r="A48" s="4">
        <v>47</v>
      </c>
      <c r="B48" s="183">
        <v>45418</v>
      </c>
      <c r="C48" s="5" t="s">
        <v>35</v>
      </c>
      <c r="D48" s="4" t="s">
        <v>56</v>
      </c>
      <c r="E48" s="3">
        <v>8</v>
      </c>
      <c r="F48" s="175">
        <v>2500</v>
      </c>
      <c r="G48" s="176">
        <f>E48*F48</f>
        <v>20000</v>
      </c>
      <c r="H48" s="172"/>
    </row>
    <row r="49" spans="1:8" x14ac:dyDescent="0.2">
      <c r="A49" s="4">
        <v>48</v>
      </c>
      <c r="B49" s="183">
        <v>45419</v>
      </c>
      <c r="C49" s="5" t="s">
        <v>74</v>
      </c>
      <c r="D49" s="4" t="s">
        <v>54</v>
      </c>
      <c r="E49" s="3">
        <v>2</v>
      </c>
      <c r="F49" s="175">
        <v>22500</v>
      </c>
      <c r="G49" s="176">
        <f>E49*F49</f>
        <v>45000</v>
      </c>
      <c r="H49" s="172"/>
    </row>
    <row r="50" spans="1:8" x14ac:dyDescent="0.2">
      <c r="A50" s="4">
        <v>49</v>
      </c>
      <c r="B50" s="183">
        <v>45420</v>
      </c>
      <c r="C50" s="5" t="s">
        <v>90</v>
      </c>
      <c r="D50" s="4" t="s">
        <v>54</v>
      </c>
      <c r="E50" s="3">
        <v>4</v>
      </c>
      <c r="F50" s="175">
        <v>27000</v>
      </c>
      <c r="G50" s="176">
        <f>E50*F50</f>
        <v>108000</v>
      </c>
      <c r="H50" s="172"/>
    </row>
    <row r="51" spans="1:8" x14ac:dyDescent="0.2">
      <c r="A51" s="4">
        <v>50</v>
      </c>
      <c r="B51" s="183">
        <v>45426</v>
      </c>
      <c r="C51" s="5" t="s">
        <v>17</v>
      </c>
      <c r="D51" s="4" t="s">
        <v>91</v>
      </c>
      <c r="E51" s="3">
        <v>10</v>
      </c>
      <c r="F51" s="175">
        <v>2500</v>
      </c>
      <c r="G51" s="176">
        <f>E51*F51</f>
        <v>25000</v>
      </c>
      <c r="H51" s="172"/>
    </row>
    <row r="52" spans="1:8" x14ac:dyDescent="0.2">
      <c r="A52" s="4">
        <v>51</v>
      </c>
      <c r="B52" s="183">
        <v>45427</v>
      </c>
      <c r="C52" s="5" t="s">
        <v>17</v>
      </c>
      <c r="D52" s="4" t="s">
        <v>56</v>
      </c>
      <c r="E52" s="3">
        <v>10</v>
      </c>
      <c r="F52" s="175">
        <v>2500</v>
      </c>
      <c r="G52" s="176">
        <f>E52*F52</f>
        <v>25000</v>
      </c>
      <c r="H52" s="172"/>
    </row>
    <row r="53" spans="1:8" x14ac:dyDescent="0.2">
      <c r="A53" s="4">
        <v>52</v>
      </c>
      <c r="B53" s="183">
        <v>45428</v>
      </c>
      <c r="C53" s="5" t="s">
        <v>92</v>
      </c>
      <c r="D53" s="4" t="s">
        <v>56</v>
      </c>
      <c r="E53" s="3">
        <v>10</v>
      </c>
      <c r="F53" s="175">
        <v>2500</v>
      </c>
      <c r="G53" s="176">
        <f>E53*F53</f>
        <v>25000</v>
      </c>
      <c r="H53" s="172"/>
    </row>
    <row r="54" spans="1:8" x14ac:dyDescent="0.2">
      <c r="A54" s="4">
        <v>53</v>
      </c>
      <c r="B54" s="183">
        <v>45429</v>
      </c>
      <c r="C54" s="5" t="s">
        <v>14</v>
      </c>
      <c r="D54" s="4" t="s">
        <v>56</v>
      </c>
      <c r="E54" s="3">
        <v>10</v>
      </c>
      <c r="F54" s="175">
        <v>2500</v>
      </c>
      <c r="G54" s="176">
        <f>E54*F54</f>
        <v>25000</v>
      </c>
      <c r="H54" s="172"/>
    </row>
    <row r="55" spans="1:8" x14ac:dyDescent="0.2">
      <c r="A55" s="4">
        <v>54</v>
      </c>
      <c r="B55" s="183">
        <v>45430</v>
      </c>
      <c r="C55" s="5" t="s">
        <v>93</v>
      </c>
      <c r="D55" s="4" t="s">
        <v>56</v>
      </c>
      <c r="E55" s="3">
        <v>10</v>
      </c>
      <c r="F55" s="175">
        <v>2500</v>
      </c>
      <c r="G55" s="176">
        <f>E55*F55</f>
        <v>25000</v>
      </c>
      <c r="H55" s="172"/>
    </row>
    <row r="56" spans="1:8" x14ac:dyDescent="0.2">
      <c r="A56" s="4">
        <v>55</v>
      </c>
      <c r="B56" s="183">
        <v>45432</v>
      </c>
      <c r="C56" s="5" t="s">
        <v>94</v>
      </c>
      <c r="D56" s="4" t="s">
        <v>54</v>
      </c>
      <c r="E56" s="3">
        <v>2</v>
      </c>
      <c r="F56" s="175">
        <v>27000</v>
      </c>
      <c r="G56" s="176">
        <f>E56*F56</f>
        <v>54000</v>
      </c>
      <c r="H56" s="172"/>
    </row>
    <row r="57" spans="1:8" x14ac:dyDescent="0.2">
      <c r="A57" s="4">
        <v>56</v>
      </c>
      <c r="B57" s="183">
        <v>45432</v>
      </c>
      <c r="C57" s="5" t="s">
        <v>95</v>
      </c>
      <c r="D57" s="4" t="s">
        <v>56</v>
      </c>
      <c r="E57" s="3">
        <v>20</v>
      </c>
      <c r="F57" s="175">
        <v>2500</v>
      </c>
      <c r="G57" s="176">
        <f>E57*F57</f>
        <v>50000</v>
      </c>
      <c r="H57" s="172"/>
    </row>
    <row r="58" spans="1:8" x14ac:dyDescent="0.2">
      <c r="A58" s="4">
        <v>57</v>
      </c>
      <c r="B58" s="183">
        <v>45432</v>
      </c>
      <c r="C58" s="5" t="s">
        <v>96</v>
      </c>
      <c r="D58" s="4" t="s">
        <v>56</v>
      </c>
      <c r="E58" s="3">
        <v>4</v>
      </c>
      <c r="F58" s="175">
        <v>2500</v>
      </c>
      <c r="G58" s="176">
        <f>E58*F58</f>
        <v>10000</v>
      </c>
      <c r="H58" s="172"/>
    </row>
    <row r="59" spans="1:8" x14ac:dyDescent="0.2">
      <c r="A59" s="4">
        <v>58</v>
      </c>
      <c r="B59" s="183">
        <v>45432</v>
      </c>
      <c r="C59" s="5" t="s">
        <v>97</v>
      </c>
      <c r="D59" s="4" t="s">
        <v>56</v>
      </c>
      <c r="E59" s="3">
        <v>10</v>
      </c>
      <c r="F59" s="175">
        <v>2500</v>
      </c>
      <c r="G59" s="176">
        <f>E59*F59</f>
        <v>25000</v>
      </c>
      <c r="H59" s="172"/>
    </row>
    <row r="60" spans="1:8" x14ac:dyDescent="0.2">
      <c r="A60" s="4">
        <v>59</v>
      </c>
      <c r="B60" s="183">
        <v>45433</v>
      </c>
      <c r="C60" s="5" t="s">
        <v>26</v>
      </c>
      <c r="D60" s="4" t="s">
        <v>91</v>
      </c>
      <c r="E60" s="3">
        <v>18</v>
      </c>
      <c r="F60" s="175">
        <v>2500</v>
      </c>
      <c r="G60" s="176">
        <f>E60*F60</f>
        <v>45000</v>
      </c>
      <c r="H60" s="172"/>
    </row>
    <row r="61" spans="1:8" x14ac:dyDescent="0.2">
      <c r="A61" s="4">
        <v>60</v>
      </c>
      <c r="B61" s="183">
        <v>45434</v>
      </c>
      <c r="C61" s="5" t="s">
        <v>98</v>
      </c>
      <c r="D61" s="4" t="s">
        <v>56</v>
      </c>
      <c r="E61" s="3">
        <v>12</v>
      </c>
      <c r="F61" s="175">
        <v>2500</v>
      </c>
      <c r="G61" s="176">
        <f>E61*F61</f>
        <v>30000</v>
      </c>
      <c r="H61" s="172"/>
    </row>
    <row r="62" spans="1:8" x14ac:dyDescent="0.2">
      <c r="A62" s="4">
        <v>61</v>
      </c>
      <c r="B62" s="183">
        <v>45439</v>
      </c>
      <c r="C62" s="5" t="s">
        <v>99</v>
      </c>
      <c r="D62" s="4" t="s">
        <v>54</v>
      </c>
      <c r="E62" s="3">
        <v>2</v>
      </c>
      <c r="F62" s="175">
        <v>27000</v>
      </c>
      <c r="G62" s="10">
        <f>E62*F62</f>
        <v>54000</v>
      </c>
      <c r="H62" s="172"/>
    </row>
    <row r="63" spans="1:8" x14ac:dyDescent="0.2">
      <c r="A63" s="4">
        <v>62</v>
      </c>
      <c r="B63" s="183">
        <v>45439</v>
      </c>
      <c r="C63" s="5" t="s">
        <v>100</v>
      </c>
      <c r="D63" s="4" t="s">
        <v>54</v>
      </c>
      <c r="E63" s="3">
        <v>1</v>
      </c>
      <c r="F63" s="175">
        <v>27000</v>
      </c>
      <c r="G63" s="10">
        <f>E63*F63</f>
        <v>27000</v>
      </c>
      <c r="H63" s="172"/>
    </row>
    <row r="64" spans="1:8" x14ac:dyDescent="0.2">
      <c r="A64" s="4">
        <v>63</v>
      </c>
      <c r="B64" s="183">
        <v>45439</v>
      </c>
      <c r="C64" s="5" t="s">
        <v>101</v>
      </c>
      <c r="D64" s="4" t="s">
        <v>56</v>
      </c>
      <c r="E64" s="3">
        <v>10</v>
      </c>
      <c r="F64" s="175">
        <v>2500</v>
      </c>
      <c r="G64" s="176">
        <f>E64*F64</f>
        <v>25000</v>
      </c>
      <c r="H64" s="172"/>
    </row>
    <row r="65" spans="1:8" x14ac:dyDescent="0.2">
      <c r="A65" s="4">
        <v>64</v>
      </c>
      <c r="B65" s="183">
        <v>45439</v>
      </c>
      <c r="C65" s="5" t="s">
        <v>18</v>
      </c>
      <c r="D65" s="4" t="s">
        <v>91</v>
      </c>
      <c r="E65" s="3">
        <v>15</v>
      </c>
      <c r="F65" s="175">
        <v>2500</v>
      </c>
      <c r="G65" s="176">
        <f>E65*F65</f>
        <v>37500</v>
      </c>
      <c r="H65" s="172"/>
    </row>
    <row r="66" spans="1:8" x14ac:dyDescent="0.2">
      <c r="A66" s="4">
        <v>65</v>
      </c>
      <c r="B66" s="183">
        <v>45439</v>
      </c>
      <c r="C66" s="5" t="s">
        <v>97</v>
      </c>
      <c r="D66" s="4" t="s">
        <v>56</v>
      </c>
      <c r="E66" s="3">
        <v>18</v>
      </c>
      <c r="F66" s="175">
        <v>2500</v>
      </c>
      <c r="G66" s="176">
        <f>E66*F66</f>
        <v>45000</v>
      </c>
      <c r="H66" s="172"/>
    </row>
    <row r="67" spans="1:8" x14ac:dyDescent="0.2">
      <c r="A67" s="4">
        <v>66</v>
      </c>
      <c r="B67" s="183">
        <v>45451</v>
      </c>
      <c r="C67" s="5" t="s">
        <v>26</v>
      </c>
      <c r="D67" s="4"/>
      <c r="E67" s="3"/>
      <c r="F67" s="175"/>
      <c r="G67" s="176">
        <v>200000</v>
      </c>
      <c r="H67" s="172"/>
    </row>
    <row r="68" spans="1:8" x14ac:dyDescent="0.2">
      <c r="A68" s="4">
        <v>67</v>
      </c>
      <c r="B68" s="183">
        <v>45453</v>
      </c>
      <c r="C68" s="5" t="s">
        <v>74</v>
      </c>
      <c r="D68" s="4" t="s">
        <v>54</v>
      </c>
      <c r="E68" s="3">
        <v>2</v>
      </c>
      <c r="F68" s="175">
        <v>25000</v>
      </c>
      <c r="G68" s="176">
        <f>E68*F68</f>
        <v>50000</v>
      </c>
      <c r="H68" s="172"/>
    </row>
    <row r="69" spans="1:8" x14ac:dyDescent="0.2">
      <c r="A69" s="4">
        <v>68</v>
      </c>
      <c r="B69" s="183">
        <v>45453</v>
      </c>
      <c r="C69" s="5" t="s">
        <v>108</v>
      </c>
      <c r="D69" s="4" t="s">
        <v>54</v>
      </c>
      <c r="E69" s="3">
        <v>1</v>
      </c>
      <c r="F69" s="175">
        <v>25000</v>
      </c>
      <c r="G69" s="176">
        <f>E69*F69</f>
        <v>25000</v>
      </c>
      <c r="H69" s="172"/>
    </row>
    <row r="70" spans="1:8" x14ac:dyDescent="0.2">
      <c r="A70" s="4">
        <v>69</v>
      </c>
      <c r="B70" s="183">
        <v>45453</v>
      </c>
      <c r="C70" s="5" t="s">
        <v>70</v>
      </c>
      <c r="D70" s="4" t="s">
        <v>54</v>
      </c>
      <c r="E70" s="3">
        <v>1</v>
      </c>
      <c r="F70" s="175">
        <v>25000</v>
      </c>
      <c r="G70" s="176">
        <f>E70*F70</f>
        <v>25000</v>
      </c>
      <c r="H70" s="172"/>
    </row>
    <row r="71" spans="1:8" x14ac:dyDescent="0.2">
      <c r="A71" s="4">
        <v>70</v>
      </c>
      <c r="B71" s="183">
        <v>45453</v>
      </c>
      <c r="C71" s="5" t="s">
        <v>109</v>
      </c>
      <c r="D71" s="4" t="s">
        <v>54</v>
      </c>
      <c r="E71" s="3">
        <v>1</v>
      </c>
      <c r="F71" s="175">
        <v>25000</v>
      </c>
      <c r="G71" s="176">
        <v>25000</v>
      </c>
      <c r="H71" s="172"/>
    </row>
    <row r="72" spans="1:8" x14ac:dyDescent="0.2">
      <c r="A72" s="4">
        <v>71</v>
      </c>
      <c r="B72" s="183">
        <v>45456</v>
      </c>
      <c r="C72" s="5" t="s">
        <v>110</v>
      </c>
      <c r="D72" s="4" t="s">
        <v>54</v>
      </c>
      <c r="E72" s="3">
        <v>1</v>
      </c>
      <c r="F72" s="175">
        <v>25000</v>
      </c>
      <c r="G72" s="176">
        <f>E72*F72</f>
        <v>25000</v>
      </c>
      <c r="H72" s="172"/>
    </row>
    <row r="73" spans="1:8" x14ac:dyDescent="0.2">
      <c r="A73" s="4">
        <v>72</v>
      </c>
      <c r="B73" s="183">
        <v>45462</v>
      </c>
      <c r="C73" s="5" t="s">
        <v>109</v>
      </c>
      <c r="D73" s="4" t="s">
        <v>54</v>
      </c>
      <c r="E73" s="3">
        <v>1</v>
      </c>
      <c r="F73" s="175">
        <v>25000</v>
      </c>
      <c r="G73" s="176">
        <f>E73*F73</f>
        <v>25000</v>
      </c>
      <c r="H73" s="172"/>
    </row>
    <row r="74" spans="1:8" x14ac:dyDescent="0.2">
      <c r="A74" s="4">
        <v>73</v>
      </c>
      <c r="B74" s="183">
        <v>45462</v>
      </c>
      <c r="C74" s="5" t="s">
        <v>26</v>
      </c>
      <c r="D74" s="4" t="s">
        <v>54</v>
      </c>
      <c r="E74" s="3">
        <v>1</v>
      </c>
      <c r="F74" s="175">
        <v>25000</v>
      </c>
      <c r="G74" s="176">
        <f>E74*F74</f>
        <v>25000</v>
      </c>
      <c r="H74" s="172"/>
    </row>
    <row r="75" spans="1:8" x14ac:dyDescent="0.2">
      <c r="A75" s="4">
        <v>74</v>
      </c>
      <c r="B75" s="183">
        <v>45462</v>
      </c>
      <c r="C75" s="5" t="s">
        <v>26</v>
      </c>
      <c r="D75" s="4" t="s">
        <v>91</v>
      </c>
      <c r="E75" s="3">
        <v>6</v>
      </c>
      <c r="F75" s="175">
        <v>2500</v>
      </c>
      <c r="G75" s="176">
        <f>E75*F75</f>
        <v>15000</v>
      </c>
      <c r="H75" s="172"/>
    </row>
    <row r="76" spans="1:8" x14ac:dyDescent="0.2">
      <c r="A76" s="4">
        <v>75</v>
      </c>
      <c r="B76" s="183">
        <v>45462</v>
      </c>
      <c r="C76" s="5" t="s">
        <v>111</v>
      </c>
      <c r="D76" s="4" t="s">
        <v>91</v>
      </c>
      <c r="E76" s="3">
        <v>8</v>
      </c>
      <c r="F76" s="175">
        <v>2500</v>
      </c>
      <c r="G76" s="176">
        <f>E76*F76</f>
        <v>20000</v>
      </c>
      <c r="H76" s="172"/>
    </row>
    <row r="77" spans="1:8" x14ac:dyDescent="0.2">
      <c r="A77" s="4">
        <v>76</v>
      </c>
      <c r="B77" s="183">
        <v>45467</v>
      </c>
      <c r="C77" s="5" t="s">
        <v>111</v>
      </c>
      <c r="D77" s="4" t="s">
        <v>91</v>
      </c>
      <c r="E77" s="3">
        <v>22</v>
      </c>
      <c r="F77" s="175">
        <v>3000</v>
      </c>
      <c r="G77" s="176">
        <f>E77*F77</f>
        <v>66000</v>
      </c>
      <c r="H77" s="172"/>
    </row>
    <row r="78" spans="1:8" x14ac:dyDescent="0.2">
      <c r="A78" s="4">
        <v>77</v>
      </c>
      <c r="B78" s="183">
        <v>45467</v>
      </c>
      <c r="C78" s="5" t="s">
        <v>109</v>
      </c>
      <c r="D78" s="4" t="s">
        <v>54</v>
      </c>
      <c r="E78" s="3">
        <v>1</v>
      </c>
      <c r="F78" s="175">
        <v>25000</v>
      </c>
      <c r="G78" s="176">
        <f>E78*F78</f>
        <v>25000</v>
      </c>
      <c r="H78" s="172"/>
    </row>
    <row r="79" spans="1:8" x14ac:dyDescent="0.2">
      <c r="A79" s="4">
        <v>78</v>
      </c>
      <c r="B79" s="183">
        <v>45467</v>
      </c>
      <c r="C79" s="5" t="s">
        <v>97</v>
      </c>
      <c r="D79" s="4" t="s">
        <v>54</v>
      </c>
      <c r="E79" s="3">
        <v>1</v>
      </c>
      <c r="F79" s="175">
        <v>25000</v>
      </c>
      <c r="G79" s="176">
        <f>E79*F79</f>
        <v>25000</v>
      </c>
      <c r="H79" s="172"/>
    </row>
    <row r="80" spans="1:8" x14ac:dyDescent="0.2">
      <c r="A80" s="4">
        <v>79</v>
      </c>
      <c r="B80" s="183">
        <v>45468</v>
      </c>
      <c r="C80" s="5" t="s">
        <v>35</v>
      </c>
      <c r="D80" s="4" t="s">
        <v>56</v>
      </c>
      <c r="E80" s="3">
        <v>12</v>
      </c>
      <c r="F80" s="175">
        <v>3000</v>
      </c>
      <c r="G80" s="176">
        <f>E80*F80</f>
        <v>36000</v>
      </c>
      <c r="H80" s="172"/>
    </row>
    <row r="81" spans="1:8" x14ac:dyDescent="0.2">
      <c r="A81" s="4">
        <v>80</v>
      </c>
      <c r="B81" s="183">
        <v>45469</v>
      </c>
      <c r="C81" s="5" t="s">
        <v>24</v>
      </c>
      <c r="D81" s="4" t="s">
        <v>56</v>
      </c>
      <c r="E81" s="3">
        <v>30</v>
      </c>
      <c r="F81" s="175">
        <v>3000</v>
      </c>
      <c r="G81" s="176">
        <f>E81*F81</f>
        <v>90000</v>
      </c>
      <c r="H81" s="172"/>
    </row>
    <row r="82" spans="1:8" x14ac:dyDescent="0.2">
      <c r="A82" s="4">
        <v>81</v>
      </c>
      <c r="B82" s="183">
        <v>45469</v>
      </c>
      <c r="C82" s="5" t="s">
        <v>112</v>
      </c>
      <c r="D82" s="4" t="s">
        <v>56</v>
      </c>
      <c r="E82" s="3">
        <v>5</v>
      </c>
      <c r="F82" s="175">
        <v>3000</v>
      </c>
      <c r="G82" s="176">
        <f>E82*F82</f>
        <v>15000</v>
      </c>
      <c r="H82" s="172"/>
    </row>
    <row r="83" spans="1:8" x14ac:dyDescent="0.2">
      <c r="A83" s="4">
        <v>82</v>
      </c>
      <c r="B83" s="183">
        <v>45470</v>
      </c>
      <c r="C83" s="5" t="s">
        <v>98</v>
      </c>
      <c r="D83" s="4" t="s">
        <v>56</v>
      </c>
      <c r="E83" s="3">
        <v>33</v>
      </c>
      <c r="F83" s="175">
        <v>3000</v>
      </c>
      <c r="G83" s="176">
        <f>E83*F83</f>
        <v>99000</v>
      </c>
      <c r="H83" s="172"/>
    </row>
    <row r="84" spans="1:8" x14ac:dyDescent="0.2">
      <c r="A84" s="4">
        <v>83</v>
      </c>
      <c r="B84" s="183">
        <v>45470</v>
      </c>
      <c r="C84" s="5" t="s">
        <v>98</v>
      </c>
      <c r="D84" s="4" t="s">
        <v>91</v>
      </c>
      <c r="E84" s="3">
        <v>4</v>
      </c>
      <c r="F84" s="175">
        <v>3000</v>
      </c>
      <c r="G84" s="176">
        <f>E84*F84</f>
        <v>12000</v>
      </c>
      <c r="H84" s="172"/>
    </row>
    <row r="85" spans="1:8" x14ac:dyDescent="0.2">
      <c r="A85" s="4">
        <v>84</v>
      </c>
      <c r="B85" s="183">
        <v>45470</v>
      </c>
      <c r="C85" s="5" t="s">
        <v>98</v>
      </c>
      <c r="D85" s="4" t="s">
        <v>54</v>
      </c>
      <c r="E85" s="3">
        <v>5</v>
      </c>
      <c r="F85" s="175">
        <v>0</v>
      </c>
      <c r="G85" s="176">
        <v>9000</v>
      </c>
      <c r="H85" s="172"/>
    </row>
    <row r="86" spans="1:8" x14ac:dyDescent="0.2">
      <c r="A86" s="4">
        <v>85</v>
      </c>
      <c r="B86" s="183">
        <v>45470</v>
      </c>
      <c r="C86" s="5" t="s">
        <v>26</v>
      </c>
      <c r="D86" s="4" t="s">
        <v>56</v>
      </c>
      <c r="E86" s="3">
        <v>8</v>
      </c>
      <c r="F86" s="175">
        <v>3000</v>
      </c>
      <c r="G86" s="176">
        <f>E86*F86</f>
        <v>24000</v>
      </c>
      <c r="H86" s="172"/>
    </row>
    <row r="87" spans="1:8" x14ac:dyDescent="0.2">
      <c r="A87" s="4">
        <v>86</v>
      </c>
      <c r="B87" s="183">
        <v>45470</v>
      </c>
      <c r="C87" s="5" t="s">
        <v>26</v>
      </c>
      <c r="D87" s="4" t="s">
        <v>91</v>
      </c>
      <c r="E87" s="3">
        <v>27</v>
      </c>
      <c r="F87" s="175">
        <v>3000</v>
      </c>
      <c r="G87" s="176">
        <f>E87*F87</f>
        <v>81000</v>
      </c>
      <c r="H87" s="172"/>
    </row>
    <row r="88" spans="1:8" x14ac:dyDescent="0.2">
      <c r="A88" s="4">
        <v>87</v>
      </c>
      <c r="B88" s="183">
        <v>45470</v>
      </c>
      <c r="C88" s="5" t="s">
        <v>74</v>
      </c>
      <c r="D88" s="4" t="s">
        <v>54</v>
      </c>
      <c r="E88" s="3">
        <v>2</v>
      </c>
      <c r="F88" s="175">
        <v>25000</v>
      </c>
      <c r="G88" s="176">
        <f>E88*F88</f>
        <v>50000</v>
      </c>
      <c r="H88" s="172"/>
    </row>
    <row r="89" spans="1:8" x14ac:dyDescent="0.2">
      <c r="A89" s="4">
        <v>88</v>
      </c>
      <c r="B89" s="183">
        <v>45474</v>
      </c>
      <c r="C89" s="4" t="s">
        <v>110</v>
      </c>
      <c r="D89" s="4" t="s">
        <v>56</v>
      </c>
      <c r="E89" s="3">
        <v>10</v>
      </c>
      <c r="F89" s="175">
        <v>3000</v>
      </c>
      <c r="G89" s="176">
        <f>E89*F89</f>
        <v>30000</v>
      </c>
      <c r="H89" s="172"/>
    </row>
    <row r="90" spans="1:8" x14ac:dyDescent="0.2">
      <c r="A90" s="4">
        <v>89</v>
      </c>
      <c r="B90" s="183">
        <v>45474</v>
      </c>
      <c r="C90" s="4" t="s">
        <v>110</v>
      </c>
      <c r="D90" s="4" t="s">
        <v>54</v>
      </c>
      <c r="E90" s="3">
        <v>1</v>
      </c>
      <c r="F90" s="175">
        <v>25000</v>
      </c>
      <c r="G90" s="176">
        <f>E90*F90</f>
        <v>25000</v>
      </c>
      <c r="H90" s="172"/>
    </row>
    <row r="91" spans="1:8" x14ac:dyDescent="0.2">
      <c r="A91" s="4">
        <v>90</v>
      </c>
      <c r="B91" s="183">
        <v>45474</v>
      </c>
      <c r="C91" s="4" t="s">
        <v>111</v>
      </c>
      <c r="D91" s="4" t="s">
        <v>56</v>
      </c>
      <c r="E91" s="3">
        <v>20</v>
      </c>
      <c r="F91" s="175">
        <v>3000</v>
      </c>
      <c r="G91" s="176">
        <f>E91*F91</f>
        <v>60000</v>
      </c>
      <c r="H91" s="172"/>
    </row>
    <row r="92" spans="1:8" x14ac:dyDescent="0.2">
      <c r="A92" s="4">
        <v>91</v>
      </c>
      <c r="B92" s="183">
        <v>45476</v>
      </c>
      <c r="C92" s="5" t="s">
        <v>41</v>
      </c>
      <c r="D92" s="4" t="s">
        <v>54</v>
      </c>
      <c r="E92" s="3">
        <v>3</v>
      </c>
      <c r="F92" s="175">
        <v>25000</v>
      </c>
      <c r="G92" s="176">
        <f>E92*F92</f>
        <v>75000</v>
      </c>
      <c r="H92" s="172"/>
    </row>
    <row r="93" spans="1:8" x14ac:dyDescent="0.2">
      <c r="A93" s="4">
        <v>92</v>
      </c>
      <c r="B93" s="183">
        <v>45477</v>
      </c>
      <c r="C93" s="5" t="s">
        <v>17</v>
      </c>
      <c r="D93" s="4" t="s">
        <v>56</v>
      </c>
      <c r="E93" s="3">
        <v>10</v>
      </c>
      <c r="F93" s="175">
        <v>2500</v>
      </c>
      <c r="G93" s="176">
        <f>E93*F93</f>
        <v>25000</v>
      </c>
      <c r="H93" s="172"/>
    </row>
    <row r="94" spans="1:8" x14ac:dyDescent="0.2">
      <c r="A94" s="4">
        <v>93</v>
      </c>
      <c r="B94" s="183">
        <v>45477</v>
      </c>
      <c r="C94" s="5" t="s">
        <v>95</v>
      </c>
      <c r="D94" s="4" t="s">
        <v>56</v>
      </c>
      <c r="E94" s="3">
        <v>15</v>
      </c>
      <c r="F94" s="175">
        <v>2500</v>
      </c>
      <c r="G94" s="176">
        <f>E94*F94</f>
        <v>37500</v>
      </c>
      <c r="H94" s="172"/>
    </row>
    <row r="95" spans="1:8" x14ac:dyDescent="0.2">
      <c r="A95" s="4">
        <v>94</v>
      </c>
      <c r="B95" s="183">
        <v>45477</v>
      </c>
      <c r="C95" s="5" t="s">
        <v>124</v>
      </c>
      <c r="D95" s="4" t="s">
        <v>56</v>
      </c>
      <c r="E95" s="3">
        <v>10</v>
      </c>
      <c r="F95" s="175">
        <v>3000</v>
      </c>
      <c r="G95" s="176">
        <f>E95*F95</f>
        <v>30000</v>
      </c>
      <c r="H95" s="172"/>
    </row>
    <row r="96" spans="1:8" x14ac:dyDescent="0.2">
      <c r="A96" s="4">
        <v>95</v>
      </c>
      <c r="B96" s="183">
        <v>45477</v>
      </c>
      <c r="C96" s="5" t="s">
        <v>97</v>
      </c>
      <c r="D96" s="4" t="s">
        <v>56</v>
      </c>
      <c r="E96" s="3">
        <v>20</v>
      </c>
      <c r="F96" s="175">
        <v>3000</v>
      </c>
      <c r="G96" s="176">
        <f>E96*F96</f>
        <v>60000</v>
      </c>
      <c r="H96" s="172"/>
    </row>
    <row r="97" spans="1:8" x14ac:dyDescent="0.2">
      <c r="A97" s="4">
        <v>96</v>
      </c>
      <c r="B97" s="183">
        <v>45479</v>
      </c>
      <c r="C97" s="5" t="s">
        <v>19</v>
      </c>
      <c r="D97" s="4" t="s">
        <v>125</v>
      </c>
      <c r="E97" s="3">
        <v>10</v>
      </c>
      <c r="F97" s="175">
        <v>3000</v>
      </c>
      <c r="G97" s="176">
        <f>E97*F97</f>
        <v>30000</v>
      </c>
      <c r="H97" s="172"/>
    </row>
    <row r="98" spans="1:8" x14ac:dyDescent="0.2">
      <c r="A98" s="4">
        <v>97</v>
      </c>
      <c r="B98" s="183">
        <v>45479</v>
      </c>
      <c r="C98" s="5" t="s">
        <v>19</v>
      </c>
      <c r="D98" s="4" t="s">
        <v>54</v>
      </c>
      <c r="E98" s="3">
        <v>1</v>
      </c>
      <c r="F98" s="175">
        <v>25000</v>
      </c>
      <c r="G98" s="176">
        <f>E98*F98</f>
        <v>25000</v>
      </c>
      <c r="H98" s="172"/>
    </row>
    <row r="99" spans="1:8" x14ac:dyDescent="0.2">
      <c r="A99" s="4">
        <v>98</v>
      </c>
      <c r="B99" s="183">
        <v>45480</v>
      </c>
      <c r="C99" s="5" t="s">
        <v>111</v>
      </c>
      <c r="D99" s="4" t="s">
        <v>125</v>
      </c>
      <c r="E99" s="3">
        <v>20</v>
      </c>
      <c r="F99" s="175">
        <v>3000</v>
      </c>
      <c r="G99" s="176">
        <f>E99*F99</f>
        <v>60000</v>
      </c>
      <c r="H99" s="172"/>
    </row>
    <row r="100" spans="1:8" x14ac:dyDescent="0.2">
      <c r="A100" s="4">
        <v>99</v>
      </c>
      <c r="B100" s="183">
        <v>45481</v>
      </c>
      <c r="C100" s="5" t="s">
        <v>126</v>
      </c>
      <c r="D100" s="4" t="s">
        <v>125</v>
      </c>
      <c r="E100" s="3">
        <v>20</v>
      </c>
      <c r="F100" s="175">
        <v>2500</v>
      </c>
      <c r="G100" s="176">
        <f>E100*F100</f>
        <v>50000</v>
      </c>
      <c r="H100" s="172"/>
    </row>
    <row r="101" spans="1:8" x14ac:dyDescent="0.2">
      <c r="A101" s="4">
        <v>100</v>
      </c>
      <c r="B101" s="183">
        <v>45481</v>
      </c>
      <c r="C101" s="5" t="s">
        <v>126</v>
      </c>
      <c r="D101" s="4" t="s">
        <v>56</v>
      </c>
      <c r="E101" s="3">
        <v>10</v>
      </c>
      <c r="F101" s="175">
        <v>3000</v>
      </c>
      <c r="G101" s="176">
        <f>E101*F101</f>
        <v>30000</v>
      </c>
      <c r="H101" s="172"/>
    </row>
    <row r="102" spans="1:8" x14ac:dyDescent="0.2">
      <c r="A102" s="4">
        <v>101</v>
      </c>
      <c r="B102" s="183">
        <v>45481</v>
      </c>
      <c r="C102" s="5" t="s">
        <v>127</v>
      </c>
      <c r="D102" s="4" t="s">
        <v>125</v>
      </c>
      <c r="E102" s="3">
        <v>10</v>
      </c>
      <c r="F102" s="175">
        <v>3000</v>
      </c>
      <c r="G102" s="176">
        <f>E102*F102</f>
        <v>30000</v>
      </c>
      <c r="H102" s="172"/>
    </row>
    <row r="103" spans="1:8" x14ac:dyDescent="0.2">
      <c r="A103" s="4">
        <v>102</v>
      </c>
      <c r="B103" s="183">
        <v>45481</v>
      </c>
      <c r="C103" s="5" t="s">
        <v>128</v>
      </c>
      <c r="D103" s="4" t="s">
        <v>56</v>
      </c>
      <c r="E103" s="3">
        <v>10</v>
      </c>
      <c r="F103" s="175">
        <v>3000</v>
      </c>
      <c r="G103" s="176">
        <f>E103*F103</f>
        <v>30000</v>
      </c>
      <c r="H103" s="172"/>
    </row>
    <row r="104" spans="1:8" x14ac:dyDescent="0.2">
      <c r="A104" s="4">
        <v>103</v>
      </c>
      <c r="B104" s="183">
        <v>45481</v>
      </c>
      <c r="C104" s="5" t="s">
        <v>26</v>
      </c>
      <c r="D104" s="4" t="s">
        <v>56</v>
      </c>
      <c r="E104" s="3">
        <v>10</v>
      </c>
      <c r="F104" s="175">
        <v>3000</v>
      </c>
      <c r="G104" s="176">
        <f>E104*F104</f>
        <v>30000</v>
      </c>
      <c r="H104" s="172"/>
    </row>
    <row r="105" spans="1:8" x14ac:dyDescent="0.2">
      <c r="A105" s="4">
        <v>104</v>
      </c>
      <c r="B105" s="183">
        <v>45481</v>
      </c>
      <c r="C105" s="5" t="s">
        <v>26</v>
      </c>
      <c r="D105" s="4" t="s">
        <v>125</v>
      </c>
      <c r="E105" s="3">
        <v>10</v>
      </c>
      <c r="F105" s="175">
        <v>3000</v>
      </c>
      <c r="G105" s="176">
        <f>E105*F105</f>
        <v>30000</v>
      </c>
      <c r="H105" s="172"/>
    </row>
    <row r="106" spans="1:8" x14ac:dyDescent="0.2">
      <c r="A106" s="4">
        <v>105</v>
      </c>
      <c r="B106" s="183">
        <v>45481</v>
      </c>
      <c r="C106" s="5" t="s">
        <v>41</v>
      </c>
      <c r="D106" s="4" t="s">
        <v>54</v>
      </c>
      <c r="E106" s="3">
        <v>1</v>
      </c>
      <c r="F106" s="175">
        <v>25000</v>
      </c>
      <c r="G106" s="176">
        <f>E106*F106</f>
        <v>25000</v>
      </c>
      <c r="H106" s="172"/>
    </row>
    <row r="107" spans="1:8" x14ac:dyDescent="0.2">
      <c r="A107" s="4">
        <v>106</v>
      </c>
      <c r="B107" s="183">
        <v>45481</v>
      </c>
      <c r="C107" s="5" t="s">
        <v>41</v>
      </c>
      <c r="D107" s="4" t="s">
        <v>56</v>
      </c>
      <c r="E107" s="3">
        <v>5</v>
      </c>
      <c r="F107" s="175">
        <v>3000</v>
      </c>
      <c r="G107" s="176">
        <f>E107*F107</f>
        <v>15000</v>
      </c>
      <c r="H107" s="172"/>
    </row>
    <row r="108" spans="1:8" x14ac:dyDescent="0.2">
      <c r="A108" s="4">
        <v>107</v>
      </c>
      <c r="B108" s="183">
        <v>45482</v>
      </c>
      <c r="C108" s="5" t="s">
        <v>111</v>
      </c>
      <c r="D108" s="4" t="s">
        <v>125</v>
      </c>
      <c r="E108" s="3">
        <v>10</v>
      </c>
      <c r="F108" s="175">
        <v>3000</v>
      </c>
      <c r="G108" s="176">
        <f>E108*F108</f>
        <v>30000</v>
      </c>
      <c r="H108" s="172"/>
    </row>
    <row r="109" spans="1:8" x14ac:dyDescent="0.2">
      <c r="A109" s="4">
        <v>108</v>
      </c>
      <c r="B109" s="183">
        <v>45482</v>
      </c>
      <c r="C109" s="5" t="s">
        <v>129</v>
      </c>
      <c r="D109" s="5" t="s">
        <v>130</v>
      </c>
      <c r="E109" s="3">
        <v>5</v>
      </c>
      <c r="F109" s="175">
        <v>20000</v>
      </c>
      <c r="G109" s="176">
        <f>E109*F109</f>
        <v>100000</v>
      </c>
      <c r="H109" s="172"/>
    </row>
    <row r="110" spans="1:8" x14ac:dyDescent="0.2">
      <c r="A110" s="4">
        <v>109</v>
      </c>
      <c r="B110" s="183">
        <v>45482</v>
      </c>
      <c r="C110" s="5" t="s">
        <v>64</v>
      </c>
      <c r="D110" s="4" t="s">
        <v>131</v>
      </c>
      <c r="E110" s="3">
        <v>3</v>
      </c>
      <c r="F110" s="176">
        <f>110000/3</f>
        <v>36666.666666666664</v>
      </c>
      <c r="G110" s="176">
        <f>E110*F110</f>
        <v>110000</v>
      </c>
      <c r="H110" s="172"/>
    </row>
    <row r="111" spans="1:8" x14ac:dyDescent="0.2">
      <c r="A111" s="4">
        <v>110</v>
      </c>
      <c r="B111" s="183">
        <v>45482</v>
      </c>
      <c r="C111" s="5" t="s">
        <v>132</v>
      </c>
      <c r="D111" s="4" t="s">
        <v>125</v>
      </c>
      <c r="E111" s="3">
        <v>10</v>
      </c>
      <c r="F111" s="176">
        <v>2500</v>
      </c>
      <c r="G111" s="176">
        <f>E111*F111</f>
        <v>25000</v>
      </c>
      <c r="H111" s="172"/>
    </row>
    <row r="112" spans="1:8" x14ac:dyDescent="0.2">
      <c r="A112" s="4">
        <v>111</v>
      </c>
      <c r="B112" s="183">
        <v>45483</v>
      </c>
      <c r="C112" s="5" t="s">
        <v>35</v>
      </c>
      <c r="D112" s="4" t="s">
        <v>125</v>
      </c>
      <c r="E112" s="3">
        <v>10</v>
      </c>
      <c r="F112" s="176">
        <v>3000</v>
      </c>
      <c r="G112" s="176">
        <f>E112*F112</f>
        <v>30000</v>
      </c>
      <c r="H112" s="172"/>
    </row>
    <row r="113" spans="1:8" x14ac:dyDescent="0.2">
      <c r="A113" s="4">
        <v>112</v>
      </c>
      <c r="B113" s="183">
        <v>45483</v>
      </c>
      <c r="C113" s="5" t="s">
        <v>35</v>
      </c>
      <c r="D113" s="4" t="s">
        <v>54</v>
      </c>
      <c r="E113" s="3">
        <v>2</v>
      </c>
      <c r="F113" s="176">
        <v>25000</v>
      </c>
      <c r="G113" s="176">
        <f>E113*F113</f>
        <v>50000</v>
      </c>
      <c r="H113" s="172"/>
    </row>
    <row r="114" spans="1:8" x14ac:dyDescent="0.2">
      <c r="A114" s="4">
        <v>113</v>
      </c>
      <c r="B114" s="183">
        <v>45483</v>
      </c>
      <c r="C114" s="5" t="s">
        <v>35</v>
      </c>
      <c r="D114" s="4" t="s">
        <v>56</v>
      </c>
      <c r="E114" s="3">
        <v>15</v>
      </c>
      <c r="F114" s="176">
        <v>3000</v>
      </c>
      <c r="G114" s="176">
        <f>E114*F114</f>
        <v>45000</v>
      </c>
      <c r="H114" s="172"/>
    </row>
    <row r="115" spans="1:8" x14ac:dyDescent="0.2">
      <c r="A115" s="4">
        <v>114</v>
      </c>
      <c r="B115" s="183">
        <v>45484</v>
      </c>
      <c r="C115" s="5" t="s">
        <v>24</v>
      </c>
      <c r="D115" s="4" t="s">
        <v>56</v>
      </c>
      <c r="E115" s="3">
        <v>30</v>
      </c>
      <c r="F115" s="175">
        <v>3000</v>
      </c>
      <c r="G115" s="176">
        <f>E115*F115</f>
        <v>90000</v>
      </c>
      <c r="H115" s="172"/>
    </row>
    <row r="116" spans="1:8" x14ac:dyDescent="0.2">
      <c r="A116" s="4">
        <v>115</v>
      </c>
      <c r="B116" s="183">
        <v>45484</v>
      </c>
      <c r="C116" s="5" t="s">
        <v>133</v>
      </c>
      <c r="D116" s="4" t="s">
        <v>56</v>
      </c>
      <c r="E116" s="3">
        <v>50</v>
      </c>
      <c r="F116" s="175">
        <v>3000</v>
      </c>
      <c r="G116" s="176">
        <f>E116*F116</f>
        <v>150000</v>
      </c>
      <c r="H116" s="172"/>
    </row>
    <row r="117" spans="1:8" x14ac:dyDescent="0.2">
      <c r="A117" s="4">
        <v>116</v>
      </c>
      <c r="B117" s="183">
        <v>45484</v>
      </c>
      <c r="C117" s="5" t="s">
        <v>111</v>
      </c>
      <c r="D117" s="4" t="s">
        <v>125</v>
      </c>
      <c r="E117" s="3">
        <v>10</v>
      </c>
      <c r="F117" s="175">
        <v>3000</v>
      </c>
      <c r="G117" s="176">
        <f>E117*F117</f>
        <v>30000</v>
      </c>
      <c r="H117" s="172"/>
    </row>
    <row r="118" spans="1:8" x14ac:dyDescent="0.2">
      <c r="A118" s="4">
        <v>117</v>
      </c>
      <c r="B118" s="183">
        <v>45484</v>
      </c>
      <c r="C118" s="5" t="s">
        <v>129</v>
      </c>
      <c r="D118" s="4" t="s">
        <v>130</v>
      </c>
      <c r="E118" s="3">
        <v>1</v>
      </c>
      <c r="F118" s="175">
        <v>20000</v>
      </c>
      <c r="G118" s="176">
        <f>E118*F118</f>
        <v>20000</v>
      </c>
      <c r="H118" s="172"/>
    </row>
    <row r="119" spans="1:8" x14ac:dyDescent="0.2">
      <c r="A119" s="4">
        <v>118</v>
      </c>
      <c r="B119" s="183">
        <v>45485</v>
      </c>
      <c r="C119" s="5" t="s">
        <v>74</v>
      </c>
      <c r="D119" s="4" t="s">
        <v>131</v>
      </c>
      <c r="E119" s="3">
        <v>4</v>
      </c>
      <c r="F119" s="175">
        <v>40000</v>
      </c>
      <c r="G119" s="176">
        <f>E119*F119</f>
        <v>160000</v>
      </c>
      <c r="H119" s="172"/>
    </row>
    <row r="120" spans="1:8" x14ac:dyDescent="0.2">
      <c r="A120" s="4">
        <v>119</v>
      </c>
      <c r="B120" s="183">
        <v>45485</v>
      </c>
      <c r="C120" s="5" t="s">
        <v>74</v>
      </c>
      <c r="D120" s="4" t="s">
        <v>134</v>
      </c>
      <c r="E120" s="3">
        <v>7</v>
      </c>
      <c r="F120" s="175">
        <v>55000</v>
      </c>
      <c r="G120" s="176">
        <f>E120*F120</f>
        <v>385000</v>
      </c>
      <c r="H120" s="172"/>
    </row>
    <row r="121" spans="1:8" x14ac:dyDescent="0.2">
      <c r="A121" s="4">
        <v>120</v>
      </c>
      <c r="B121" s="183">
        <v>45488</v>
      </c>
      <c r="C121" s="5" t="s">
        <v>26</v>
      </c>
      <c r="D121" s="4" t="s">
        <v>125</v>
      </c>
      <c r="E121" s="3">
        <v>20</v>
      </c>
      <c r="F121" s="175">
        <v>3000</v>
      </c>
      <c r="G121" s="176">
        <f>E121*F121</f>
        <v>60000</v>
      </c>
      <c r="H121" s="172"/>
    </row>
    <row r="122" spans="1:8" x14ac:dyDescent="0.2">
      <c r="A122" s="4">
        <v>121</v>
      </c>
      <c r="B122" s="183">
        <v>45488</v>
      </c>
      <c r="C122" s="5" t="s">
        <v>13</v>
      </c>
      <c r="D122" s="4" t="s">
        <v>125</v>
      </c>
      <c r="E122" s="3">
        <v>10</v>
      </c>
      <c r="F122" s="175">
        <v>3000</v>
      </c>
      <c r="G122" s="176">
        <f>E122*F122</f>
        <v>30000</v>
      </c>
      <c r="H122" s="172"/>
    </row>
    <row r="123" spans="1:8" x14ac:dyDescent="0.2">
      <c r="A123" s="4">
        <v>122</v>
      </c>
      <c r="B123" s="183">
        <v>45488</v>
      </c>
      <c r="C123" s="5" t="s">
        <v>35</v>
      </c>
      <c r="D123" s="4" t="s">
        <v>54</v>
      </c>
      <c r="E123" s="3">
        <v>2</v>
      </c>
      <c r="F123" s="175">
        <v>25000</v>
      </c>
      <c r="G123" s="176">
        <f>E123*F123</f>
        <v>50000</v>
      </c>
      <c r="H123" s="172"/>
    </row>
    <row r="124" spans="1:8" x14ac:dyDescent="0.2">
      <c r="A124" s="4">
        <v>123</v>
      </c>
      <c r="B124" s="183">
        <v>45488</v>
      </c>
      <c r="C124" s="5" t="s">
        <v>35</v>
      </c>
      <c r="D124" s="4" t="s">
        <v>125</v>
      </c>
      <c r="E124" s="3">
        <v>10</v>
      </c>
      <c r="F124" s="175">
        <v>3000</v>
      </c>
      <c r="G124" s="176">
        <f>E124*F124</f>
        <v>30000</v>
      </c>
      <c r="H124" s="172"/>
    </row>
    <row r="125" spans="1:8" x14ac:dyDescent="0.2">
      <c r="A125" s="4">
        <v>124</v>
      </c>
      <c r="B125" s="183">
        <v>45488</v>
      </c>
      <c r="C125" s="5" t="s">
        <v>127</v>
      </c>
      <c r="D125" s="4" t="s">
        <v>125</v>
      </c>
      <c r="E125" s="3">
        <v>10</v>
      </c>
      <c r="F125" s="175">
        <v>3000</v>
      </c>
      <c r="G125" s="176">
        <f>E125*F125</f>
        <v>30000</v>
      </c>
      <c r="H125" s="172"/>
    </row>
    <row r="126" spans="1:8" x14ac:dyDescent="0.2">
      <c r="A126" s="4">
        <v>125</v>
      </c>
      <c r="B126" s="183">
        <v>45491</v>
      </c>
      <c r="C126" s="4" t="s">
        <v>135</v>
      </c>
      <c r="D126" s="4" t="s">
        <v>54</v>
      </c>
      <c r="E126" s="3">
        <v>1</v>
      </c>
      <c r="F126" s="175">
        <v>25000</v>
      </c>
      <c r="G126" s="176">
        <f>E126*F126</f>
        <v>25000</v>
      </c>
      <c r="H126" s="172"/>
    </row>
    <row r="127" spans="1:8" x14ac:dyDescent="0.2">
      <c r="A127" s="4">
        <v>126</v>
      </c>
      <c r="B127" s="183">
        <v>45491</v>
      </c>
      <c r="C127" s="4" t="s">
        <v>136</v>
      </c>
      <c r="D127" s="4" t="s">
        <v>54</v>
      </c>
      <c r="E127" s="3">
        <v>1</v>
      </c>
      <c r="F127" s="175">
        <v>25000</v>
      </c>
      <c r="G127" s="176">
        <f>E127*F127</f>
        <v>25000</v>
      </c>
      <c r="H127" s="172"/>
    </row>
    <row r="128" spans="1:8" x14ac:dyDescent="0.2">
      <c r="A128" s="4">
        <v>127</v>
      </c>
      <c r="B128" s="183">
        <v>45491</v>
      </c>
      <c r="C128" s="4" t="s">
        <v>109</v>
      </c>
      <c r="D128" s="4" t="s">
        <v>54</v>
      </c>
      <c r="E128" s="3">
        <v>1</v>
      </c>
      <c r="F128" s="175">
        <v>25000</v>
      </c>
      <c r="G128" s="176">
        <f>E128*F128</f>
        <v>25000</v>
      </c>
      <c r="H128" s="172"/>
    </row>
    <row r="129" spans="1:8" x14ac:dyDescent="0.2">
      <c r="A129" s="4">
        <v>128</v>
      </c>
      <c r="B129" s="183">
        <v>45492</v>
      </c>
      <c r="C129" s="5" t="s">
        <v>111</v>
      </c>
      <c r="D129" s="4" t="s">
        <v>125</v>
      </c>
      <c r="E129" s="3">
        <v>24</v>
      </c>
      <c r="F129" s="175">
        <v>3000</v>
      </c>
      <c r="G129" s="176">
        <f>E129*F129</f>
        <v>72000</v>
      </c>
      <c r="H129" s="172"/>
    </row>
    <row r="130" spans="1:8" x14ac:dyDescent="0.2">
      <c r="A130" s="4">
        <v>129</v>
      </c>
      <c r="B130" s="183">
        <v>45493</v>
      </c>
      <c r="C130" s="5" t="s">
        <v>137</v>
      </c>
      <c r="D130" s="4" t="s">
        <v>125</v>
      </c>
      <c r="E130" s="3">
        <v>10</v>
      </c>
      <c r="F130" s="175">
        <v>3000</v>
      </c>
      <c r="G130" s="176">
        <f>E130*F130</f>
        <v>30000</v>
      </c>
      <c r="H130" s="172"/>
    </row>
    <row r="131" spans="1:8" x14ac:dyDescent="0.2">
      <c r="A131" s="4">
        <v>130</v>
      </c>
      <c r="B131" s="183">
        <v>45494</v>
      </c>
      <c r="C131" s="5" t="s">
        <v>129</v>
      </c>
      <c r="D131" s="4" t="s">
        <v>54</v>
      </c>
      <c r="E131" s="3">
        <v>2</v>
      </c>
      <c r="F131" s="175">
        <v>25000</v>
      </c>
      <c r="G131" s="176">
        <f>E131*F131</f>
        <v>50000</v>
      </c>
      <c r="H131" s="172"/>
    </row>
    <row r="132" spans="1:8" x14ac:dyDescent="0.2">
      <c r="A132" s="4">
        <v>131</v>
      </c>
      <c r="B132" s="183">
        <v>45494</v>
      </c>
      <c r="C132" s="5" t="s">
        <v>19</v>
      </c>
      <c r="D132" s="4" t="s">
        <v>54</v>
      </c>
      <c r="E132" s="3">
        <v>1</v>
      </c>
      <c r="F132" s="175">
        <v>25000</v>
      </c>
      <c r="G132" s="176">
        <f>E132*F132</f>
        <v>25000</v>
      </c>
      <c r="H132" s="172"/>
    </row>
    <row r="133" spans="1:8" x14ac:dyDescent="0.2">
      <c r="A133" s="4">
        <v>132</v>
      </c>
      <c r="B133" s="183">
        <v>45494</v>
      </c>
      <c r="C133" s="5" t="s">
        <v>97</v>
      </c>
      <c r="D133" s="4" t="s">
        <v>54</v>
      </c>
      <c r="E133" s="3">
        <v>2</v>
      </c>
      <c r="F133" s="175">
        <v>25000</v>
      </c>
      <c r="G133" s="176">
        <v>25000</v>
      </c>
      <c r="H133" s="172"/>
    </row>
    <row r="134" spans="1:8" x14ac:dyDescent="0.2">
      <c r="A134" s="4">
        <v>133</v>
      </c>
      <c r="B134" s="183">
        <v>45495</v>
      </c>
      <c r="C134" s="5" t="s">
        <v>127</v>
      </c>
      <c r="D134" s="4" t="s">
        <v>125</v>
      </c>
      <c r="E134" s="3">
        <v>10</v>
      </c>
      <c r="F134" s="175">
        <v>3000</v>
      </c>
      <c r="G134" s="176">
        <f>E134*F134</f>
        <v>30000</v>
      </c>
      <c r="H134" s="172"/>
    </row>
    <row r="135" spans="1:8" x14ac:dyDescent="0.2">
      <c r="A135" s="4">
        <v>134</v>
      </c>
      <c r="B135" s="183">
        <v>45496</v>
      </c>
      <c r="C135" s="5" t="s">
        <v>138</v>
      </c>
      <c r="D135" s="4" t="s">
        <v>56</v>
      </c>
      <c r="E135" s="3">
        <v>25</v>
      </c>
      <c r="F135" s="175">
        <v>3000</v>
      </c>
      <c r="G135" s="176">
        <f>E135*F135</f>
        <v>75000</v>
      </c>
      <c r="H135" s="172"/>
    </row>
    <row r="136" spans="1:8" x14ac:dyDescent="0.2">
      <c r="A136" s="4">
        <v>135</v>
      </c>
      <c r="B136" s="183">
        <v>45496</v>
      </c>
      <c r="C136" s="5" t="s">
        <v>112</v>
      </c>
      <c r="D136" s="4" t="s">
        <v>56</v>
      </c>
      <c r="E136" s="3">
        <v>5</v>
      </c>
      <c r="F136" s="175">
        <v>3000</v>
      </c>
      <c r="G136" s="176">
        <f>E136*F136</f>
        <v>15000</v>
      </c>
      <c r="H136" s="172"/>
    </row>
    <row r="137" spans="1:8" x14ac:dyDescent="0.2">
      <c r="A137" s="4">
        <v>136</v>
      </c>
      <c r="B137" s="183">
        <v>45503</v>
      </c>
      <c r="C137" s="5" t="s">
        <v>139</v>
      </c>
      <c r="D137" s="4" t="s">
        <v>125</v>
      </c>
      <c r="E137" s="3">
        <v>10</v>
      </c>
      <c r="F137" s="175">
        <v>3000</v>
      </c>
      <c r="G137" s="10">
        <f>E137*F137</f>
        <v>30000</v>
      </c>
      <c r="H137" s="172"/>
    </row>
    <row r="138" spans="1:8" x14ac:dyDescent="0.2">
      <c r="A138" s="4">
        <v>137</v>
      </c>
      <c r="B138" s="183">
        <v>45503</v>
      </c>
      <c r="C138" s="5" t="s">
        <v>139</v>
      </c>
      <c r="D138" s="4" t="s">
        <v>56</v>
      </c>
      <c r="E138" s="3">
        <v>10</v>
      </c>
      <c r="F138" s="175">
        <v>3000</v>
      </c>
      <c r="G138" s="10">
        <f>E138*F138</f>
        <v>30000</v>
      </c>
      <c r="H138" s="172"/>
    </row>
    <row r="139" spans="1:8" x14ac:dyDescent="0.2">
      <c r="A139" s="4">
        <v>138</v>
      </c>
      <c r="B139" s="183">
        <v>45503</v>
      </c>
      <c r="C139" s="5" t="s">
        <v>140</v>
      </c>
      <c r="D139" s="4" t="s">
        <v>125</v>
      </c>
      <c r="E139" s="3">
        <v>10</v>
      </c>
      <c r="F139" s="175">
        <v>3000</v>
      </c>
      <c r="G139" s="10">
        <f>E139*F139</f>
        <v>30000</v>
      </c>
      <c r="H139" s="172"/>
    </row>
    <row r="140" spans="1:8" x14ac:dyDescent="0.2">
      <c r="A140" s="4">
        <v>139</v>
      </c>
      <c r="B140" s="183">
        <v>45503</v>
      </c>
      <c r="C140" s="5" t="s">
        <v>17</v>
      </c>
      <c r="D140" s="4" t="s">
        <v>125</v>
      </c>
      <c r="E140" s="3">
        <v>20</v>
      </c>
      <c r="F140" s="175">
        <v>3000</v>
      </c>
      <c r="G140" s="10">
        <f>E140*F140</f>
        <v>60000</v>
      </c>
      <c r="H140" s="172"/>
    </row>
    <row r="141" spans="1:8" x14ac:dyDescent="0.2">
      <c r="A141" s="4">
        <v>140</v>
      </c>
      <c r="B141" s="183">
        <v>45503</v>
      </c>
      <c r="C141" s="5" t="s">
        <v>141</v>
      </c>
      <c r="D141" s="4" t="s">
        <v>56</v>
      </c>
      <c r="E141" s="3">
        <v>25</v>
      </c>
      <c r="F141" s="175">
        <v>3000</v>
      </c>
      <c r="G141" s="10">
        <f>E141*F141</f>
        <v>75000</v>
      </c>
      <c r="H141" s="172"/>
    </row>
    <row r="142" spans="1:8" x14ac:dyDescent="0.2">
      <c r="A142" s="4">
        <v>141</v>
      </c>
      <c r="B142" s="183">
        <v>45505</v>
      </c>
      <c r="C142" s="4" t="s">
        <v>151</v>
      </c>
      <c r="D142" s="4" t="s">
        <v>125</v>
      </c>
      <c r="E142" s="3">
        <v>10</v>
      </c>
      <c r="F142" s="175">
        <v>3000</v>
      </c>
      <c r="G142" s="176">
        <f>E142*F142</f>
        <v>30000</v>
      </c>
      <c r="H142" s="172"/>
    </row>
    <row r="143" spans="1:8" x14ac:dyDescent="0.2">
      <c r="A143" s="4">
        <v>142</v>
      </c>
      <c r="B143" s="183">
        <v>45505</v>
      </c>
      <c r="C143" s="4" t="s">
        <v>152</v>
      </c>
      <c r="D143" s="4" t="s">
        <v>10</v>
      </c>
      <c r="E143" s="3">
        <v>90</v>
      </c>
      <c r="F143" s="4">
        <f>100000/3</f>
        <v>33333.333333333336</v>
      </c>
      <c r="G143" s="176">
        <f>E143*F143</f>
        <v>3000000</v>
      </c>
      <c r="H143" s="172"/>
    </row>
    <row r="144" spans="1:8" x14ac:dyDescent="0.2">
      <c r="A144" s="4">
        <v>143</v>
      </c>
      <c r="B144" s="183">
        <v>45508</v>
      </c>
      <c r="C144" s="5" t="s">
        <v>26</v>
      </c>
      <c r="D144" s="4" t="s">
        <v>153</v>
      </c>
      <c r="E144" s="3">
        <v>0</v>
      </c>
      <c r="F144" s="175">
        <v>25000</v>
      </c>
      <c r="G144" s="176" t="e">
        <f>#REF!*F144</f>
        <v>#REF!</v>
      </c>
      <c r="H144" s="172"/>
    </row>
    <row r="145" spans="1:8" x14ac:dyDescent="0.2">
      <c r="A145" s="4">
        <v>144</v>
      </c>
      <c r="B145" s="183">
        <v>45508</v>
      </c>
      <c r="C145" s="5" t="s">
        <v>26</v>
      </c>
      <c r="D145" s="4" t="s">
        <v>154</v>
      </c>
      <c r="E145" s="3">
        <v>25</v>
      </c>
      <c r="F145" s="175">
        <v>3000</v>
      </c>
      <c r="G145" s="176">
        <f>E145*F145</f>
        <v>75000</v>
      </c>
      <c r="H145" s="172"/>
    </row>
    <row r="146" spans="1:8" x14ac:dyDescent="0.2">
      <c r="A146" s="4">
        <v>145</v>
      </c>
      <c r="B146" s="183">
        <v>45512</v>
      </c>
      <c r="C146" s="5" t="s">
        <v>112</v>
      </c>
      <c r="D146" s="4" t="s">
        <v>125</v>
      </c>
      <c r="E146" s="3">
        <v>25</v>
      </c>
      <c r="F146" s="175">
        <v>3000</v>
      </c>
      <c r="G146" s="176">
        <f>E146*F146</f>
        <v>75000</v>
      </c>
      <c r="H146" s="172"/>
    </row>
    <row r="147" spans="1:8" x14ac:dyDescent="0.2">
      <c r="A147" s="4">
        <v>146</v>
      </c>
      <c r="B147" s="183">
        <v>45512</v>
      </c>
      <c r="C147" s="5" t="s">
        <v>24</v>
      </c>
      <c r="D147" s="4" t="s">
        <v>56</v>
      </c>
      <c r="E147" s="3">
        <v>30</v>
      </c>
      <c r="F147" s="175">
        <v>3000</v>
      </c>
      <c r="G147" s="176">
        <f>E147*F147</f>
        <v>90000</v>
      </c>
      <c r="H147" s="172"/>
    </row>
    <row r="148" spans="1:8" x14ac:dyDescent="0.2">
      <c r="A148" s="4">
        <v>147</v>
      </c>
      <c r="B148" s="183">
        <v>45512</v>
      </c>
      <c r="C148" s="5" t="s">
        <v>155</v>
      </c>
      <c r="D148" s="4" t="s">
        <v>125</v>
      </c>
      <c r="E148" s="3">
        <v>10</v>
      </c>
      <c r="F148" s="175">
        <v>3000</v>
      </c>
      <c r="G148" s="176">
        <f>E148*F148</f>
        <v>30000</v>
      </c>
      <c r="H148" s="172"/>
    </row>
    <row r="149" spans="1:8" x14ac:dyDescent="0.2">
      <c r="A149" s="4">
        <v>148</v>
      </c>
      <c r="B149" s="183">
        <v>45512</v>
      </c>
      <c r="C149" s="5" t="s">
        <v>74</v>
      </c>
      <c r="D149" s="4" t="s">
        <v>125</v>
      </c>
      <c r="E149" s="3">
        <v>10</v>
      </c>
      <c r="F149" s="175">
        <v>3000</v>
      </c>
      <c r="G149" s="176">
        <f>E149*F149</f>
        <v>30000</v>
      </c>
      <c r="H149" s="172"/>
    </row>
    <row r="150" spans="1:8" x14ac:dyDescent="0.2">
      <c r="A150" s="4">
        <v>149</v>
      </c>
      <c r="B150" s="183">
        <v>45512</v>
      </c>
      <c r="C150" s="5" t="s">
        <v>129</v>
      </c>
      <c r="D150" s="4" t="s">
        <v>125</v>
      </c>
      <c r="E150" s="3">
        <v>10</v>
      </c>
      <c r="F150" s="175">
        <v>3000</v>
      </c>
      <c r="G150" s="176">
        <f>E150*F150</f>
        <v>30000</v>
      </c>
      <c r="H150" s="172"/>
    </row>
    <row r="151" spans="1:8" x14ac:dyDescent="0.2">
      <c r="A151" s="4">
        <v>150</v>
      </c>
      <c r="B151" s="183">
        <v>45512</v>
      </c>
      <c r="C151" s="5" t="s">
        <v>156</v>
      </c>
      <c r="D151" s="4" t="s">
        <v>125</v>
      </c>
      <c r="E151" s="3">
        <v>20</v>
      </c>
      <c r="F151" s="175">
        <v>3000</v>
      </c>
      <c r="G151" s="176">
        <f>E151*F151</f>
        <v>60000</v>
      </c>
      <c r="H151" s="172"/>
    </row>
    <row r="152" spans="1:8" x14ac:dyDescent="0.2">
      <c r="A152" s="4">
        <v>151</v>
      </c>
      <c r="B152" s="183">
        <v>45517</v>
      </c>
      <c r="C152" s="5" t="s">
        <v>157</v>
      </c>
      <c r="D152" s="4" t="s">
        <v>56</v>
      </c>
      <c r="E152" s="3">
        <v>15</v>
      </c>
      <c r="F152" s="175">
        <v>3000</v>
      </c>
      <c r="G152" s="176">
        <f>E152*F152</f>
        <v>45000</v>
      </c>
      <c r="H152" s="172"/>
    </row>
    <row r="153" spans="1:8" x14ac:dyDescent="0.2">
      <c r="A153" s="4">
        <v>152</v>
      </c>
      <c r="B153" s="183">
        <v>45517</v>
      </c>
      <c r="C153" s="5" t="s">
        <v>140</v>
      </c>
      <c r="D153" s="4" t="s">
        <v>125</v>
      </c>
      <c r="E153" s="3">
        <v>8</v>
      </c>
      <c r="F153" s="175">
        <v>3000</v>
      </c>
      <c r="G153" s="176">
        <f>E153*F153</f>
        <v>24000</v>
      </c>
      <c r="H153" s="172"/>
    </row>
    <row r="154" spans="1:8" x14ac:dyDescent="0.2">
      <c r="A154" s="4">
        <v>153</v>
      </c>
      <c r="B154" s="183">
        <v>45520</v>
      </c>
      <c r="C154" s="5" t="s">
        <v>35</v>
      </c>
      <c r="D154" s="4" t="s">
        <v>56</v>
      </c>
      <c r="E154" s="3">
        <v>37</v>
      </c>
      <c r="F154" s="176">
        <v>2800</v>
      </c>
      <c r="G154" s="176">
        <f>E154*F154</f>
        <v>103600</v>
      </c>
      <c r="H154" s="172"/>
    </row>
    <row r="155" spans="1:8" x14ac:dyDescent="0.2">
      <c r="A155" s="4">
        <v>154</v>
      </c>
      <c r="B155" s="183">
        <v>45520</v>
      </c>
      <c r="C155" s="5" t="s">
        <v>35</v>
      </c>
      <c r="D155" s="4" t="s">
        <v>125</v>
      </c>
      <c r="E155" s="3">
        <v>30</v>
      </c>
      <c r="F155" s="176">
        <v>2800</v>
      </c>
      <c r="G155" s="176">
        <f>E155*F155</f>
        <v>84000</v>
      </c>
      <c r="H155" s="172"/>
    </row>
    <row r="156" spans="1:8" x14ac:dyDescent="0.2">
      <c r="A156" s="4">
        <v>155</v>
      </c>
      <c r="B156" s="183">
        <v>45520</v>
      </c>
      <c r="C156" s="5" t="s">
        <v>35</v>
      </c>
      <c r="D156" s="4" t="s">
        <v>54</v>
      </c>
      <c r="E156" s="3">
        <v>1.5</v>
      </c>
      <c r="F156" s="176">
        <v>25000</v>
      </c>
      <c r="G156" s="176">
        <f>E156*F156</f>
        <v>37500</v>
      </c>
      <c r="H156" s="172"/>
    </row>
    <row r="157" spans="1:8" x14ac:dyDescent="0.2">
      <c r="A157" s="4">
        <v>156</v>
      </c>
      <c r="B157" s="183">
        <v>45523</v>
      </c>
      <c r="C157" s="5" t="s">
        <v>35</v>
      </c>
      <c r="D157" s="4" t="s">
        <v>56</v>
      </c>
      <c r="E157" s="3">
        <v>15</v>
      </c>
      <c r="F157" s="175">
        <v>3000</v>
      </c>
      <c r="G157" s="176">
        <f>E157*F157</f>
        <v>45000</v>
      </c>
      <c r="H157" s="172"/>
    </row>
    <row r="158" spans="1:8" x14ac:dyDescent="0.2">
      <c r="A158" s="4">
        <v>157</v>
      </c>
      <c r="B158" s="183">
        <v>45523</v>
      </c>
      <c r="C158" s="5" t="s">
        <v>129</v>
      </c>
      <c r="D158" s="4" t="s">
        <v>125</v>
      </c>
      <c r="E158" s="3">
        <v>4</v>
      </c>
      <c r="F158" s="175">
        <v>3000</v>
      </c>
      <c r="G158" s="176">
        <f>E158*F158</f>
        <v>12000</v>
      </c>
      <c r="H158" s="172"/>
    </row>
    <row r="159" spans="1:8" x14ac:dyDescent="0.2">
      <c r="A159" s="4">
        <v>158</v>
      </c>
      <c r="B159" s="183">
        <v>45524</v>
      </c>
      <c r="C159" s="5" t="s">
        <v>17</v>
      </c>
      <c r="D159" s="4" t="s">
        <v>125</v>
      </c>
      <c r="E159" s="3">
        <v>10</v>
      </c>
      <c r="F159" s="175">
        <v>3000</v>
      </c>
      <c r="G159" s="176">
        <f>E159*F159</f>
        <v>30000</v>
      </c>
      <c r="H159" s="172"/>
    </row>
    <row r="160" spans="1:8" x14ac:dyDescent="0.2">
      <c r="A160" s="4">
        <v>159</v>
      </c>
      <c r="B160" s="183">
        <v>45524</v>
      </c>
      <c r="C160" s="5" t="s">
        <v>129</v>
      </c>
      <c r="D160" s="4" t="s">
        <v>158</v>
      </c>
      <c r="E160" s="3">
        <v>1</v>
      </c>
      <c r="F160" s="175">
        <v>40000</v>
      </c>
      <c r="G160" s="176">
        <f>E160*F160</f>
        <v>40000</v>
      </c>
      <c r="H160" s="172"/>
    </row>
    <row r="161" spans="1:8" x14ac:dyDescent="0.2">
      <c r="A161" s="4">
        <v>160</v>
      </c>
      <c r="B161" s="183">
        <v>45524</v>
      </c>
      <c r="C161" s="5" t="s">
        <v>129</v>
      </c>
      <c r="D161" s="4" t="s">
        <v>159</v>
      </c>
      <c r="E161" s="3">
        <v>1</v>
      </c>
      <c r="F161" s="175">
        <v>20000</v>
      </c>
      <c r="G161" s="176">
        <f>E161*F161</f>
        <v>20000</v>
      </c>
      <c r="H161" s="172"/>
    </row>
    <row r="162" spans="1:8" x14ac:dyDescent="0.2">
      <c r="A162" s="4">
        <v>161</v>
      </c>
      <c r="B162" s="183">
        <v>45524</v>
      </c>
      <c r="C162" s="5" t="s">
        <v>129</v>
      </c>
      <c r="D162" s="4" t="s">
        <v>125</v>
      </c>
      <c r="E162" s="3">
        <v>4</v>
      </c>
      <c r="F162" s="175">
        <v>3000</v>
      </c>
      <c r="G162" s="176">
        <f>E162*F162</f>
        <v>12000</v>
      </c>
      <c r="H162" s="172"/>
    </row>
    <row r="163" spans="1:8" x14ac:dyDescent="0.2">
      <c r="A163" s="4">
        <v>162</v>
      </c>
      <c r="B163" s="183">
        <v>45524</v>
      </c>
      <c r="C163" s="5" t="s">
        <v>160</v>
      </c>
      <c r="D163" s="4" t="s">
        <v>125</v>
      </c>
      <c r="E163" s="3">
        <v>10</v>
      </c>
      <c r="F163" s="175">
        <v>3000</v>
      </c>
      <c r="G163" s="176">
        <f>E163*F163</f>
        <v>30000</v>
      </c>
      <c r="H163" s="172"/>
    </row>
    <row r="164" spans="1:8" x14ac:dyDescent="0.2">
      <c r="A164" s="4">
        <v>163</v>
      </c>
      <c r="B164" s="183">
        <v>45524</v>
      </c>
      <c r="C164" s="5" t="s">
        <v>161</v>
      </c>
      <c r="D164" s="4" t="s">
        <v>56</v>
      </c>
      <c r="E164" s="3">
        <v>15</v>
      </c>
      <c r="F164" s="175">
        <v>3000</v>
      </c>
      <c r="G164" s="176">
        <f>E164*F164</f>
        <v>45000</v>
      </c>
      <c r="H164" s="172"/>
    </row>
    <row r="165" spans="1:8" x14ac:dyDescent="0.2">
      <c r="A165" s="4">
        <v>164</v>
      </c>
      <c r="B165" s="183">
        <v>45524</v>
      </c>
      <c r="C165" s="5" t="s">
        <v>162</v>
      </c>
      <c r="D165" s="4" t="s">
        <v>125</v>
      </c>
      <c r="E165" s="3">
        <v>12</v>
      </c>
      <c r="F165" s="175">
        <v>3000</v>
      </c>
      <c r="G165" s="176">
        <f>E165*F165</f>
        <v>36000</v>
      </c>
      <c r="H165" s="172"/>
    </row>
    <row r="166" spans="1:8" x14ac:dyDescent="0.2">
      <c r="A166" s="4">
        <v>165</v>
      </c>
      <c r="B166" s="183">
        <v>45526</v>
      </c>
      <c r="C166" s="5" t="s">
        <v>35</v>
      </c>
      <c r="D166" s="4" t="s">
        <v>56</v>
      </c>
      <c r="E166" s="3">
        <v>10</v>
      </c>
      <c r="F166" s="175">
        <v>3000</v>
      </c>
      <c r="G166" s="176">
        <f>E166*F166</f>
        <v>30000</v>
      </c>
      <c r="H166" s="172"/>
    </row>
    <row r="167" spans="1:8" x14ac:dyDescent="0.2">
      <c r="A167" s="4">
        <v>166</v>
      </c>
      <c r="B167" s="183">
        <v>45527</v>
      </c>
      <c r="C167" s="5" t="s">
        <v>129</v>
      </c>
      <c r="D167" s="4" t="s">
        <v>153</v>
      </c>
      <c r="E167" s="3">
        <v>2</v>
      </c>
      <c r="F167" s="175">
        <v>25000</v>
      </c>
      <c r="G167" s="176">
        <f>E167*F167</f>
        <v>50000</v>
      </c>
      <c r="H167" s="172"/>
    </row>
    <row r="168" spans="1:8" x14ac:dyDescent="0.2">
      <c r="A168" s="4">
        <v>167</v>
      </c>
      <c r="B168" s="183">
        <v>45530</v>
      </c>
      <c r="C168" s="5" t="s">
        <v>163</v>
      </c>
      <c r="D168" s="4" t="s">
        <v>125</v>
      </c>
      <c r="E168" s="3">
        <v>20</v>
      </c>
      <c r="F168" s="175">
        <v>3000</v>
      </c>
      <c r="G168" s="176">
        <f>E168*F168</f>
        <v>60000</v>
      </c>
      <c r="H168" s="172"/>
    </row>
    <row r="169" spans="1:8" x14ac:dyDescent="0.2">
      <c r="A169" s="4">
        <v>168</v>
      </c>
      <c r="B169" s="183">
        <v>45530</v>
      </c>
      <c r="C169" s="5" t="s">
        <v>109</v>
      </c>
      <c r="D169" s="4" t="s">
        <v>153</v>
      </c>
      <c r="E169" s="3">
        <v>1</v>
      </c>
      <c r="F169" s="175">
        <v>25000</v>
      </c>
      <c r="G169" s="176">
        <f>E169*F169</f>
        <v>25000</v>
      </c>
      <c r="H169" s="172"/>
    </row>
    <row r="170" spans="1:8" x14ac:dyDescent="0.2">
      <c r="A170" s="4">
        <v>169</v>
      </c>
      <c r="B170" s="183">
        <v>45530</v>
      </c>
      <c r="C170" s="5" t="s">
        <v>109</v>
      </c>
      <c r="D170" s="4" t="s">
        <v>164</v>
      </c>
      <c r="E170" s="3">
        <v>10</v>
      </c>
      <c r="F170" s="175">
        <v>3000</v>
      </c>
      <c r="G170" s="176">
        <f>E170*F170</f>
        <v>30000</v>
      </c>
      <c r="H170" s="172"/>
    </row>
    <row r="171" spans="1:8" x14ac:dyDescent="0.2">
      <c r="A171" s="4">
        <v>170</v>
      </c>
      <c r="B171" s="183">
        <v>45530</v>
      </c>
      <c r="C171" s="5" t="s">
        <v>109</v>
      </c>
      <c r="D171" s="4" t="s">
        <v>56</v>
      </c>
      <c r="E171" s="3">
        <v>10</v>
      </c>
      <c r="F171" s="175">
        <v>3000</v>
      </c>
      <c r="G171" s="176">
        <f>E171*F171</f>
        <v>30000</v>
      </c>
      <c r="H171" s="172"/>
    </row>
    <row r="172" spans="1:8" x14ac:dyDescent="0.2">
      <c r="A172" s="4">
        <v>171</v>
      </c>
      <c r="B172" s="183">
        <v>45530</v>
      </c>
      <c r="C172" s="5" t="s">
        <v>136</v>
      </c>
      <c r="D172" s="4" t="s">
        <v>165</v>
      </c>
      <c r="E172" s="3">
        <v>3</v>
      </c>
      <c r="F172" s="175">
        <v>60000</v>
      </c>
      <c r="G172" s="176">
        <f>E172*F172</f>
        <v>180000</v>
      </c>
      <c r="H172" s="172"/>
    </row>
    <row r="173" spans="1:8" x14ac:dyDescent="0.2">
      <c r="A173" s="4">
        <v>172</v>
      </c>
      <c r="B173" s="183">
        <v>45530</v>
      </c>
      <c r="C173" s="5" t="s">
        <v>23</v>
      </c>
      <c r="D173" s="4" t="s">
        <v>56</v>
      </c>
      <c r="E173" s="3">
        <v>5</v>
      </c>
      <c r="F173" s="175">
        <v>3000</v>
      </c>
      <c r="G173" s="176">
        <f>E173*F173</f>
        <v>15000</v>
      </c>
      <c r="H173" s="172"/>
    </row>
    <row r="174" spans="1:8" x14ac:dyDescent="0.2">
      <c r="A174" s="4">
        <v>173</v>
      </c>
      <c r="B174" s="183">
        <v>45530</v>
      </c>
      <c r="C174" s="5" t="s">
        <v>23</v>
      </c>
      <c r="D174" s="4" t="s">
        <v>165</v>
      </c>
      <c r="E174" s="3">
        <v>1</v>
      </c>
      <c r="F174" s="175">
        <v>75000</v>
      </c>
      <c r="G174" s="176">
        <f>E174*F174</f>
        <v>75000</v>
      </c>
      <c r="H174" s="172"/>
    </row>
    <row r="175" spans="1:8" x14ac:dyDescent="0.2">
      <c r="A175" s="4">
        <v>174</v>
      </c>
      <c r="B175" s="183">
        <v>45530</v>
      </c>
      <c r="C175" s="5" t="s">
        <v>166</v>
      </c>
      <c r="D175" s="4" t="s">
        <v>125</v>
      </c>
      <c r="E175" s="3">
        <v>5</v>
      </c>
      <c r="F175" s="175">
        <v>3000</v>
      </c>
      <c r="G175" s="176">
        <f>E175*F175</f>
        <v>15000</v>
      </c>
      <c r="H175" s="172"/>
    </row>
    <row r="176" spans="1:8" x14ac:dyDescent="0.2">
      <c r="A176" s="4">
        <v>175</v>
      </c>
      <c r="B176" s="183">
        <v>45530</v>
      </c>
      <c r="C176" s="5" t="s">
        <v>166</v>
      </c>
      <c r="D176" s="4" t="s">
        <v>54</v>
      </c>
      <c r="E176" s="3">
        <v>1</v>
      </c>
      <c r="F176" s="175">
        <v>25000</v>
      </c>
      <c r="G176" s="176">
        <f>E176*F176</f>
        <v>25000</v>
      </c>
      <c r="H176" s="172"/>
    </row>
    <row r="177" spans="1:8" x14ac:dyDescent="0.2">
      <c r="A177" s="4">
        <v>176</v>
      </c>
      <c r="B177" s="183">
        <v>45530</v>
      </c>
      <c r="C177" s="5" t="s">
        <v>112</v>
      </c>
      <c r="D177" s="4" t="s">
        <v>56</v>
      </c>
      <c r="E177" s="3">
        <v>10</v>
      </c>
      <c r="F177" s="175">
        <v>3000</v>
      </c>
      <c r="G177" s="176">
        <f>E177*F177</f>
        <v>30000</v>
      </c>
      <c r="H177" s="172"/>
    </row>
    <row r="178" spans="1:8" x14ac:dyDescent="0.2">
      <c r="A178" s="4">
        <v>177</v>
      </c>
      <c r="B178" s="183">
        <v>45530</v>
      </c>
      <c r="C178" s="5" t="s">
        <v>167</v>
      </c>
      <c r="D178" s="4" t="s">
        <v>165</v>
      </c>
      <c r="E178" s="3">
        <v>1</v>
      </c>
      <c r="F178" s="175">
        <v>75000</v>
      </c>
      <c r="G178" s="176">
        <f>E178*F178</f>
        <v>75000</v>
      </c>
      <c r="H178" s="172"/>
    </row>
    <row r="179" spans="1:8" x14ac:dyDescent="0.2">
      <c r="A179" s="4">
        <v>178</v>
      </c>
      <c r="B179" s="183">
        <v>45530</v>
      </c>
      <c r="C179" s="5" t="s">
        <v>168</v>
      </c>
      <c r="D179" s="4" t="s">
        <v>125</v>
      </c>
      <c r="E179" s="3">
        <v>10</v>
      </c>
      <c r="F179" s="175">
        <v>3000</v>
      </c>
      <c r="G179" s="176">
        <f>E179*F179</f>
        <v>30000</v>
      </c>
      <c r="H179" s="172"/>
    </row>
    <row r="180" spans="1:8" x14ac:dyDescent="0.2">
      <c r="A180" s="4">
        <v>179</v>
      </c>
      <c r="B180" s="183">
        <v>45530</v>
      </c>
      <c r="C180" s="5" t="s">
        <v>168</v>
      </c>
      <c r="D180" s="4" t="s">
        <v>54</v>
      </c>
      <c r="E180" s="3">
        <v>1</v>
      </c>
      <c r="F180" s="175">
        <v>25000</v>
      </c>
      <c r="G180" s="176">
        <f>E180*F180</f>
        <v>25000</v>
      </c>
      <c r="H180" s="172"/>
    </row>
    <row r="181" spans="1:8" x14ac:dyDescent="0.2">
      <c r="A181" s="4">
        <v>180</v>
      </c>
      <c r="B181" s="183">
        <v>45530</v>
      </c>
      <c r="C181" s="5" t="s">
        <v>169</v>
      </c>
      <c r="D181" s="4" t="s">
        <v>54</v>
      </c>
      <c r="E181" s="3">
        <v>2</v>
      </c>
      <c r="F181" s="175">
        <v>25000</v>
      </c>
      <c r="G181" s="176">
        <f>E181*F181</f>
        <v>50000</v>
      </c>
      <c r="H181" s="172"/>
    </row>
    <row r="182" spans="1:8" x14ac:dyDescent="0.2">
      <c r="A182" s="4">
        <v>181</v>
      </c>
      <c r="B182" s="183">
        <v>45530</v>
      </c>
      <c r="C182" s="5" t="s">
        <v>97</v>
      </c>
      <c r="D182" s="4" t="s">
        <v>165</v>
      </c>
      <c r="E182" s="3">
        <v>2</v>
      </c>
      <c r="F182" s="175">
        <v>75000</v>
      </c>
      <c r="G182" s="176">
        <f>E182*F182</f>
        <v>150000</v>
      </c>
      <c r="H182" s="172"/>
    </row>
    <row r="183" spans="1:8" x14ac:dyDescent="0.2">
      <c r="A183" s="4">
        <v>182</v>
      </c>
      <c r="B183" s="183">
        <v>45530</v>
      </c>
      <c r="C183" s="5" t="s">
        <v>97</v>
      </c>
      <c r="D183" s="4" t="s">
        <v>170</v>
      </c>
      <c r="E183" s="3">
        <v>2</v>
      </c>
      <c r="F183" s="175">
        <v>65000</v>
      </c>
      <c r="G183" s="176">
        <f>E183*F183</f>
        <v>130000</v>
      </c>
      <c r="H183" s="172"/>
    </row>
    <row r="184" spans="1:8" x14ac:dyDescent="0.2">
      <c r="A184" s="4">
        <v>183</v>
      </c>
      <c r="B184" s="183">
        <v>45530</v>
      </c>
      <c r="C184" s="5" t="s">
        <v>97</v>
      </c>
      <c r="D184" s="4" t="s">
        <v>56</v>
      </c>
      <c r="E184" s="3">
        <v>20</v>
      </c>
      <c r="F184" s="175">
        <v>3000</v>
      </c>
      <c r="G184" s="176">
        <f>E184*F184</f>
        <v>60000</v>
      </c>
      <c r="H184" s="172"/>
    </row>
    <row r="185" spans="1:8" x14ac:dyDescent="0.2">
      <c r="A185" s="4">
        <v>184</v>
      </c>
      <c r="B185" s="183">
        <v>45531</v>
      </c>
      <c r="C185" s="5"/>
      <c r="D185" s="4" t="s">
        <v>171</v>
      </c>
      <c r="E185" s="3">
        <v>1</v>
      </c>
      <c r="F185" s="175">
        <v>5000</v>
      </c>
      <c r="G185" s="176">
        <f>E185*F185</f>
        <v>5000</v>
      </c>
      <c r="H185" s="172"/>
    </row>
    <row r="186" spans="1:8" x14ac:dyDescent="0.2">
      <c r="A186" s="4">
        <v>185</v>
      </c>
      <c r="B186" s="183">
        <v>45531</v>
      </c>
      <c r="C186" s="5" t="s">
        <v>140</v>
      </c>
      <c r="D186" s="4" t="s">
        <v>125</v>
      </c>
      <c r="E186" s="3">
        <v>10</v>
      </c>
      <c r="F186" s="175">
        <v>3000</v>
      </c>
      <c r="G186" s="176">
        <f>E186*F186</f>
        <v>30000</v>
      </c>
      <c r="H186" s="172"/>
    </row>
    <row r="187" spans="1:8" x14ac:dyDescent="0.2">
      <c r="A187" s="4">
        <v>186</v>
      </c>
      <c r="B187" s="183">
        <v>45531</v>
      </c>
      <c r="C187" s="5" t="s">
        <v>172</v>
      </c>
      <c r="D187" s="4" t="s">
        <v>125</v>
      </c>
      <c r="E187" s="3">
        <v>10</v>
      </c>
      <c r="F187" s="175">
        <v>3000</v>
      </c>
      <c r="G187" s="176">
        <f>E187*F187</f>
        <v>30000</v>
      </c>
      <c r="H187" s="172"/>
    </row>
    <row r="188" spans="1:8" x14ac:dyDescent="0.2">
      <c r="A188" s="4">
        <v>187</v>
      </c>
      <c r="B188" s="183">
        <v>45531</v>
      </c>
      <c r="C188" s="5" t="s">
        <v>173</v>
      </c>
      <c r="D188" s="4" t="s">
        <v>174</v>
      </c>
      <c r="E188" s="3">
        <v>3</v>
      </c>
      <c r="F188" s="175">
        <v>50000</v>
      </c>
      <c r="G188" s="176">
        <f>E188*F188</f>
        <v>150000</v>
      </c>
      <c r="H188" s="172"/>
    </row>
    <row r="189" spans="1:8" x14ac:dyDescent="0.2">
      <c r="A189" s="4">
        <v>188</v>
      </c>
      <c r="B189" s="183">
        <v>45532</v>
      </c>
      <c r="C189" s="5" t="s">
        <v>19</v>
      </c>
      <c r="D189" s="4" t="s">
        <v>174</v>
      </c>
      <c r="E189" s="3">
        <v>6</v>
      </c>
      <c r="F189" s="175">
        <v>50000</v>
      </c>
      <c r="G189" s="176">
        <f>E189*F189</f>
        <v>300000</v>
      </c>
      <c r="H189" s="172"/>
    </row>
    <row r="190" spans="1:8" x14ac:dyDescent="0.2">
      <c r="A190" s="4">
        <v>189</v>
      </c>
      <c r="B190" s="183">
        <v>45532</v>
      </c>
      <c r="C190" s="5" t="s">
        <v>41</v>
      </c>
      <c r="D190" s="4" t="s">
        <v>125</v>
      </c>
      <c r="E190" s="3">
        <v>5</v>
      </c>
      <c r="F190" s="175">
        <v>3000</v>
      </c>
      <c r="G190" s="176">
        <f>E190*F190</f>
        <v>15000</v>
      </c>
      <c r="H190" s="172"/>
    </row>
    <row r="191" spans="1:8" x14ac:dyDescent="0.2">
      <c r="A191" s="4">
        <v>190</v>
      </c>
      <c r="B191" s="183">
        <v>45532</v>
      </c>
      <c r="C191" s="5" t="s">
        <v>41</v>
      </c>
      <c r="D191" s="4" t="s">
        <v>56</v>
      </c>
      <c r="E191" s="3">
        <v>10</v>
      </c>
      <c r="F191" s="175">
        <v>3000</v>
      </c>
      <c r="G191" s="176">
        <f>E191*F191</f>
        <v>30000</v>
      </c>
      <c r="H191" s="172"/>
    </row>
    <row r="192" spans="1:8" x14ac:dyDescent="0.2">
      <c r="A192" s="4">
        <v>191</v>
      </c>
      <c r="B192" s="183">
        <v>45532</v>
      </c>
      <c r="C192" s="5"/>
      <c r="D192" s="4" t="s">
        <v>175</v>
      </c>
      <c r="E192" s="3">
        <v>1</v>
      </c>
      <c r="F192" s="175">
        <v>20000</v>
      </c>
      <c r="G192" s="176">
        <f>E192*F192</f>
        <v>20000</v>
      </c>
      <c r="H192" s="172"/>
    </row>
    <row r="193" spans="1:8" x14ac:dyDescent="0.2">
      <c r="A193" s="4">
        <v>192</v>
      </c>
      <c r="B193" s="183">
        <v>45533</v>
      </c>
      <c r="C193" s="5" t="s">
        <v>176</v>
      </c>
      <c r="D193" s="4" t="s">
        <v>125</v>
      </c>
      <c r="E193" s="3">
        <v>30</v>
      </c>
      <c r="F193" s="175">
        <v>3000</v>
      </c>
      <c r="G193" s="176">
        <f>E193*F193</f>
        <v>90000</v>
      </c>
      <c r="H193" s="172"/>
    </row>
    <row r="194" spans="1:8" x14ac:dyDescent="0.2">
      <c r="A194" s="4">
        <v>193</v>
      </c>
      <c r="B194" s="183">
        <v>45534</v>
      </c>
      <c r="C194" s="5" t="s">
        <v>167</v>
      </c>
      <c r="D194" s="4" t="s">
        <v>56</v>
      </c>
      <c r="E194" s="3">
        <v>20</v>
      </c>
      <c r="F194" s="175">
        <v>3000</v>
      </c>
      <c r="G194" s="176">
        <f>E194*F194</f>
        <v>60000</v>
      </c>
      <c r="H194" s="172"/>
    </row>
    <row r="195" spans="1:8" x14ac:dyDescent="0.2">
      <c r="A195" s="4">
        <v>194</v>
      </c>
      <c r="B195" s="183">
        <v>45536</v>
      </c>
      <c r="C195" s="4" t="s">
        <v>64</v>
      </c>
      <c r="D195" s="4" t="s">
        <v>212</v>
      </c>
      <c r="E195" s="3">
        <v>20</v>
      </c>
      <c r="F195" s="175">
        <v>35000</v>
      </c>
      <c r="G195" s="176">
        <v>700000</v>
      </c>
    </row>
    <row r="196" spans="1:8" x14ac:dyDescent="0.2">
      <c r="A196" s="4">
        <v>195</v>
      </c>
      <c r="B196" s="183">
        <v>45536</v>
      </c>
      <c r="C196" s="4" t="s">
        <v>64</v>
      </c>
      <c r="D196" s="4" t="s">
        <v>212</v>
      </c>
      <c r="E196" s="3">
        <v>17</v>
      </c>
      <c r="F196" s="175">
        <v>40000</v>
      </c>
      <c r="G196" s="176">
        <v>680000</v>
      </c>
      <c r="H196" s="173"/>
    </row>
    <row r="197" spans="1:8" x14ac:dyDescent="0.2">
      <c r="A197" s="4">
        <v>196</v>
      </c>
      <c r="B197" s="183">
        <v>45536</v>
      </c>
      <c r="C197" s="4" t="s">
        <v>64</v>
      </c>
      <c r="D197" s="4" t="s">
        <v>212</v>
      </c>
      <c r="E197" s="3">
        <v>5</v>
      </c>
      <c r="F197" s="175">
        <v>45000</v>
      </c>
      <c r="G197" s="176">
        <v>225000</v>
      </c>
    </row>
    <row r="198" spans="1:8" x14ac:dyDescent="0.2">
      <c r="A198" s="4">
        <v>197</v>
      </c>
      <c r="B198" s="183">
        <v>45538</v>
      </c>
      <c r="C198" s="4" t="s">
        <v>35</v>
      </c>
      <c r="D198" s="4" t="s">
        <v>56</v>
      </c>
      <c r="E198" s="3">
        <v>25</v>
      </c>
      <c r="F198" s="175">
        <v>2800</v>
      </c>
      <c r="G198" s="176">
        <v>70000</v>
      </c>
    </row>
    <row r="199" spans="1:8" x14ac:dyDescent="0.2">
      <c r="A199" s="4">
        <v>198</v>
      </c>
      <c r="B199" s="183">
        <v>45539</v>
      </c>
      <c r="C199" s="4" t="s">
        <v>217</v>
      </c>
      <c r="D199" s="4" t="s">
        <v>125</v>
      </c>
      <c r="E199" s="3">
        <v>20</v>
      </c>
      <c r="F199" s="176">
        <v>3000</v>
      </c>
      <c r="G199" s="176">
        <v>60000</v>
      </c>
    </row>
    <row r="200" spans="1:8" x14ac:dyDescent="0.2">
      <c r="A200" s="4">
        <v>199</v>
      </c>
      <c r="B200" s="183">
        <v>45539</v>
      </c>
      <c r="C200" s="4" t="s">
        <v>219</v>
      </c>
      <c r="D200" s="4" t="s">
        <v>153</v>
      </c>
      <c r="E200" s="3">
        <v>1</v>
      </c>
      <c r="F200" s="175">
        <v>25000</v>
      </c>
      <c r="G200" s="176">
        <v>25000</v>
      </c>
    </row>
    <row r="201" spans="1:8" x14ac:dyDescent="0.2">
      <c r="A201" s="4">
        <v>200</v>
      </c>
      <c r="B201" s="183">
        <v>45539</v>
      </c>
      <c r="C201" s="4" t="s">
        <v>110</v>
      </c>
      <c r="D201" s="4" t="s">
        <v>220</v>
      </c>
      <c r="E201" s="3">
        <v>60</v>
      </c>
      <c r="F201" s="175">
        <v>3000</v>
      </c>
      <c r="G201" s="176">
        <v>180000</v>
      </c>
    </row>
    <row r="202" spans="1:8" x14ac:dyDescent="0.2">
      <c r="A202" s="4">
        <v>201</v>
      </c>
      <c r="B202" s="183">
        <v>45540</v>
      </c>
      <c r="C202" s="5" t="s">
        <v>221</v>
      </c>
      <c r="D202" s="4" t="s">
        <v>56</v>
      </c>
      <c r="E202" s="3">
        <v>50</v>
      </c>
      <c r="F202" s="175">
        <v>3000</v>
      </c>
      <c r="G202" s="176">
        <v>150000</v>
      </c>
    </row>
    <row r="203" spans="1:8" x14ac:dyDescent="0.2">
      <c r="A203" s="4">
        <v>202</v>
      </c>
      <c r="B203" s="183">
        <v>45540</v>
      </c>
      <c r="C203" s="5" t="s">
        <v>24</v>
      </c>
      <c r="D203" s="4" t="s">
        <v>56</v>
      </c>
      <c r="E203" s="3">
        <v>30</v>
      </c>
      <c r="F203" s="175">
        <v>3000</v>
      </c>
      <c r="G203" s="176">
        <v>90000</v>
      </c>
    </row>
    <row r="204" spans="1:8" x14ac:dyDescent="0.2">
      <c r="A204" s="4">
        <v>203</v>
      </c>
      <c r="B204" s="183">
        <v>45544</v>
      </c>
      <c r="C204" s="5" t="s">
        <v>111</v>
      </c>
      <c r="D204" s="4" t="s">
        <v>125</v>
      </c>
      <c r="E204" s="3">
        <v>36</v>
      </c>
      <c r="F204" s="175">
        <v>3000</v>
      </c>
      <c r="G204" s="176">
        <v>108000</v>
      </c>
    </row>
    <row r="205" spans="1:8" x14ac:dyDescent="0.2">
      <c r="A205" s="4">
        <v>204</v>
      </c>
      <c r="B205" s="183">
        <v>45544</v>
      </c>
      <c r="C205" s="5" t="s">
        <v>222</v>
      </c>
      <c r="D205" s="4" t="s">
        <v>125</v>
      </c>
      <c r="E205" s="3">
        <v>10</v>
      </c>
      <c r="F205" s="175">
        <v>3000</v>
      </c>
      <c r="G205" s="176">
        <v>30000</v>
      </c>
    </row>
    <row r="206" spans="1:8" x14ac:dyDescent="0.2">
      <c r="A206" s="4">
        <v>205</v>
      </c>
      <c r="B206" s="183">
        <v>45544</v>
      </c>
      <c r="C206" s="5" t="s">
        <v>222</v>
      </c>
      <c r="D206" s="4" t="s">
        <v>56</v>
      </c>
      <c r="E206" s="3">
        <v>10</v>
      </c>
      <c r="F206" s="175">
        <v>3000</v>
      </c>
      <c r="G206" s="176">
        <v>30000</v>
      </c>
    </row>
    <row r="207" spans="1:8" x14ac:dyDescent="0.2">
      <c r="A207" s="4">
        <v>206</v>
      </c>
      <c r="B207" s="183">
        <v>45544</v>
      </c>
      <c r="C207" s="5" t="s">
        <v>223</v>
      </c>
      <c r="D207" s="4" t="s">
        <v>10</v>
      </c>
      <c r="E207" s="3">
        <v>2</v>
      </c>
      <c r="F207" s="175">
        <v>35000</v>
      </c>
      <c r="G207" s="176">
        <v>70000</v>
      </c>
    </row>
    <row r="208" spans="1:8" x14ac:dyDescent="0.2">
      <c r="A208" s="4">
        <v>207</v>
      </c>
      <c r="B208" s="183">
        <v>45544</v>
      </c>
      <c r="C208" s="5" t="s">
        <v>223</v>
      </c>
      <c r="D208" s="4" t="s">
        <v>125</v>
      </c>
      <c r="E208" s="3">
        <v>10</v>
      </c>
      <c r="F208" s="175">
        <v>3000</v>
      </c>
      <c r="G208" s="176">
        <v>30000</v>
      </c>
    </row>
    <row r="209" spans="1:7" x14ac:dyDescent="0.2">
      <c r="A209" s="4">
        <v>208</v>
      </c>
      <c r="B209" s="183">
        <v>45544</v>
      </c>
      <c r="C209" s="5" t="s">
        <v>225</v>
      </c>
      <c r="D209" s="4" t="s">
        <v>125</v>
      </c>
      <c r="E209" s="3">
        <v>10</v>
      </c>
      <c r="F209" s="175">
        <v>3000</v>
      </c>
      <c r="G209" s="176">
        <v>30000</v>
      </c>
    </row>
    <row r="210" spans="1:7" x14ac:dyDescent="0.2">
      <c r="A210" s="4">
        <v>209</v>
      </c>
      <c r="B210" s="183">
        <v>45545</v>
      </c>
      <c r="C210" s="5" t="s">
        <v>226</v>
      </c>
      <c r="D210" s="4" t="s">
        <v>125</v>
      </c>
      <c r="E210" s="3">
        <v>10</v>
      </c>
      <c r="F210" s="175">
        <v>3000</v>
      </c>
      <c r="G210" s="176">
        <v>30000</v>
      </c>
    </row>
    <row r="211" spans="1:7" x14ac:dyDescent="0.2">
      <c r="A211" s="4">
        <v>210</v>
      </c>
      <c r="B211" s="183">
        <v>45546</v>
      </c>
      <c r="C211" s="5" t="s">
        <v>35</v>
      </c>
      <c r="D211" s="4" t="s">
        <v>56</v>
      </c>
      <c r="E211" s="3">
        <v>30</v>
      </c>
      <c r="F211" s="175">
        <v>2800</v>
      </c>
      <c r="G211" s="176">
        <v>84000</v>
      </c>
    </row>
    <row r="212" spans="1:7" x14ac:dyDescent="0.2">
      <c r="A212" s="4">
        <v>211</v>
      </c>
      <c r="B212" s="183">
        <v>45546</v>
      </c>
      <c r="C212" s="5" t="s">
        <v>35</v>
      </c>
      <c r="D212" s="4" t="s">
        <v>56</v>
      </c>
      <c r="E212" s="3">
        <v>6</v>
      </c>
      <c r="F212" s="175">
        <v>2800</v>
      </c>
      <c r="G212" s="176">
        <v>16800</v>
      </c>
    </row>
    <row r="213" spans="1:7" x14ac:dyDescent="0.2">
      <c r="A213" s="4">
        <v>212</v>
      </c>
      <c r="B213" s="183">
        <v>45546</v>
      </c>
      <c r="C213" s="5" t="s">
        <v>35</v>
      </c>
      <c r="D213" s="4" t="s">
        <v>125</v>
      </c>
      <c r="E213" s="3">
        <v>4</v>
      </c>
      <c r="F213" s="175">
        <v>2800</v>
      </c>
      <c r="G213" s="176">
        <v>11200</v>
      </c>
    </row>
    <row r="214" spans="1:7" x14ac:dyDescent="0.2">
      <c r="A214" s="4">
        <v>213</v>
      </c>
      <c r="B214" s="183">
        <v>45547</v>
      </c>
      <c r="C214" s="5" t="s">
        <v>35</v>
      </c>
      <c r="D214" s="4" t="s">
        <v>56</v>
      </c>
      <c r="E214" s="3">
        <v>36</v>
      </c>
      <c r="F214" s="175">
        <v>2800</v>
      </c>
      <c r="G214" s="176">
        <v>100800</v>
      </c>
    </row>
    <row r="215" spans="1:7" x14ac:dyDescent="0.2">
      <c r="A215" s="4">
        <v>214</v>
      </c>
      <c r="B215" s="183">
        <v>45548</v>
      </c>
      <c r="C215" s="5" t="s">
        <v>95</v>
      </c>
      <c r="D215" s="4" t="s">
        <v>56</v>
      </c>
      <c r="E215" s="3">
        <v>6</v>
      </c>
      <c r="F215" s="175">
        <v>3000</v>
      </c>
      <c r="G215" s="176">
        <v>18000</v>
      </c>
    </row>
    <row r="216" spans="1:7" x14ac:dyDescent="0.2">
      <c r="A216" s="4">
        <v>215</v>
      </c>
      <c r="B216" s="183">
        <v>45548</v>
      </c>
      <c r="C216" s="5" t="s">
        <v>93</v>
      </c>
      <c r="D216" s="4" t="s">
        <v>125</v>
      </c>
      <c r="E216" s="3">
        <v>10</v>
      </c>
      <c r="F216" s="175">
        <v>3000</v>
      </c>
      <c r="G216" s="176">
        <v>30000</v>
      </c>
    </row>
    <row r="217" spans="1:7" x14ac:dyDescent="0.2">
      <c r="A217" s="4">
        <v>216</v>
      </c>
      <c r="B217" s="183">
        <v>45552</v>
      </c>
      <c r="C217" s="5" t="s">
        <v>106</v>
      </c>
      <c r="D217" s="4" t="s">
        <v>56</v>
      </c>
      <c r="E217" s="3">
        <v>5</v>
      </c>
      <c r="F217" s="175">
        <v>3000</v>
      </c>
      <c r="G217" s="176">
        <v>15000</v>
      </c>
    </row>
    <row r="218" spans="1:7" x14ac:dyDescent="0.2">
      <c r="A218" s="4">
        <v>217</v>
      </c>
      <c r="B218" s="183">
        <v>45552</v>
      </c>
      <c r="C218" s="5" t="s">
        <v>106</v>
      </c>
      <c r="D218" s="4" t="s">
        <v>125</v>
      </c>
      <c r="E218" s="3">
        <v>10</v>
      </c>
      <c r="F218" s="175">
        <v>3000</v>
      </c>
      <c r="G218" s="176">
        <v>30000</v>
      </c>
    </row>
    <row r="219" spans="1:7" x14ac:dyDescent="0.2">
      <c r="A219" s="4">
        <v>218</v>
      </c>
      <c r="B219" s="183">
        <v>45555</v>
      </c>
      <c r="C219" s="5" t="s">
        <v>13</v>
      </c>
      <c r="D219" s="4" t="s">
        <v>56</v>
      </c>
      <c r="E219" s="3">
        <v>10</v>
      </c>
      <c r="F219" s="175">
        <v>3000</v>
      </c>
      <c r="G219" s="176">
        <v>30000</v>
      </c>
    </row>
    <row r="220" spans="1:7" x14ac:dyDescent="0.2">
      <c r="A220" s="4">
        <v>219</v>
      </c>
      <c r="B220" s="183">
        <v>45555</v>
      </c>
      <c r="C220" s="5" t="s">
        <v>35</v>
      </c>
      <c r="D220" s="4" t="s">
        <v>56</v>
      </c>
      <c r="E220" s="3">
        <v>70</v>
      </c>
      <c r="F220" s="175">
        <v>2800</v>
      </c>
      <c r="G220" s="176">
        <v>196000</v>
      </c>
    </row>
    <row r="221" spans="1:7" x14ac:dyDescent="0.2">
      <c r="A221" s="4">
        <v>220</v>
      </c>
      <c r="B221" s="183">
        <v>45558</v>
      </c>
      <c r="C221" s="5" t="s">
        <v>112</v>
      </c>
      <c r="D221" s="4" t="s">
        <v>56</v>
      </c>
      <c r="E221" s="3">
        <v>10</v>
      </c>
      <c r="F221" s="175">
        <v>3000</v>
      </c>
      <c r="G221" s="176">
        <v>30000</v>
      </c>
    </row>
    <row r="222" spans="1:7" x14ac:dyDescent="0.2">
      <c r="A222" s="4">
        <v>221</v>
      </c>
      <c r="B222" s="183">
        <v>45558</v>
      </c>
      <c r="C222" s="5" t="s">
        <v>110</v>
      </c>
      <c r="D222" s="4" t="s">
        <v>56</v>
      </c>
      <c r="E222" s="3">
        <v>10</v>
      </c>
      <c r="F222" s="175">
        <v>3000</v>
      </c>
      <c r="G222" s="176">
        <v>30000</v>
      </c>
    </row>
    <row r="223" spans="1:7" x14ac:dyDescent="0.2">
      <c r="A223" s="4">
        <v>222</v>
      </c>
      <c r="B223" s="183">
        <v>45558</v>
      </c>
      <c r="C223" s="5" t="s">
        <v>155</v>
      </c>
      <c r="D223" s="4" t="s">
        <v>125</v>
      </c>
      <c r="E223" s="3">
        <v>10</v>
      </c>
      <c r="F223" s="175">
        <v>3000</v>
      </c>
      <c r="G223" s="176">
        <v>30000</v>
      </c>
    </row>
    <row r="224" spans="1:7" x14ac:dyDescent="0.2">
      <c r="A224" s="4">
        <v>223</v>
      </c>
      <c r="B224" s="183">
        <v>45561</v>
      </c>
      <c r="C224" s="5" t="s">
        <v>17</v>
      </c>
      <c r="D224" s="4" t="s">
        <v>56</v>
      </c>
      <c r="E224" s="3">
        <v>5</v>
      </c>
      <c r="F224" s="175">
        <v>2800</v>
      </c>
      <c r="G224" s="176">
        <v>14000</v>
      </c>
    </row>
    <row r="225" spans="1:7" x14ac:dyDescent="0.2">
      <c r="A225" s="4">
        <v>224</v>
      </c>
      <c r="B225" s="183">
        <v>45561</v>
      </c>
      <c r="C225" s="5" t="s">
        <v>228</v>
      </c>
      <c r="D225" s="4" t="s">
        <v>56</v>
      </c>
      <c r="E225" s="3">
        <v>10</v>
      </c>
      <c r="F225" s="175">
        <v>3000</v>
      </c>
      <c r="G225" s="176">
        <v>30000</v>
      </c>
    </row>
    <row r="226" spans="1:7" x14ac:dyDescent="0.2">
      <c r="A226" s="4">
        <v>225</v>
      </c>
      <c r="B226" s="183">
        <v>45561</v>
      </c>
      <c r="C226" s="5" t="s">
        <v>229</v>
      </c>
      <c r="D226" s="4" t="s">
        <v>125</v>
      </c>
      <c r="E226" s="3">
        <v>5</v>
      </c>
      <c r="F226" s="175">
        <v>3000</v>
      </c>
      <c r="G226" s="176">
        <v>15000</v>
      </c>
    </row>
    <row r="227" spans="1:7" x14ac:dyDescent="0.2">
      <c r="A227" s="4">
        <v>226</v>
      </c>
      <c r="B227" s="183">
        <v>45562</v>
      </c>
      <c r="C227" s="5" t="s">
        <v>96</v>
      </c>
      <c r="D227" s="4" t="s">
        <v>125</v>
      </c>
      <c r="E227" s="3">
        <v>3</v>
      </c>
      <c r="F227" s="175">
        <f>10000/3</f>
        <v>3333.3333333333335</v>
      </c>
      <c r="G227" s="176">
        <v>10000</v>
      </c>
    </row>
    <row r="228" spans="1:7" x14ac:dyDescent="0.2">
      <c r="A228" s="4">
        <v>227</v>
      </c>
      <c r="B228" s="183">
        <v>45564</v>
      </c>
      <c r="C228" s="5" t="s">
        <v>35</v>
      </c>
      <c r="D228" s="4" t="s">
        <v>125</v>
      </c>
      <c r="E228" s="3">
        <v>40</v>
      </c>
      <c r="F228" s="175">
        <v>2800</v>
      </c>
      <c r="G228" s="176">
        <v>112000</v>
      </c>
    </row>
    <row r="229" spans="1:7" x14ac:dyDescent="0.2">
      <c r="A229" s="4">
        <v>228</v>
      </c>
      <c r="B229" s="183">
        <v>45564</v>
      </c>
      <c r="C229" s="5" t="s">
        <v>35</v>
      </c>
      <c r="D229" s="5" t="s">
        <v>56</v>
      </c>
      <c r="E229" s="3">
        <v>10</v>
      </c>
      <c r="F229" s="175">
        <v>2800</v>
      </c>
      <c r="G229" s="176">
        <v>28000</v>
      </c>
    </row>
    <row r="230" spans="1:7" x14ac:dyDescent="0.2">
      <c r="A230" s="4">
        <v>229</v>
      </c>
      <c r="B230" s="183">
        <v>45568</v>
      </c>
      <c r="C230" s="4" t="s">
        <v>231</v>
      </c>
      <c r="D230" s="4" t="s">
        <v>232</v>
      </c>
      <c r="E230" s="3">
        <v>10</v>
      </c>
      <c r="F230" s="175">
        <v>3000</v>
      </c>
      <c r="G230" s="176">
        <v>30000</v>
      </c>
    </row>
    <row r="231" spans="1:7" x14ac:dyDescent="0.2">
      <c r="A231" s="4">
        <v>230</v>
      </c>
      <c r="B231" s="183">
        <v>45568</v>
      </c>
      <c r="C231" s="4" t="s">
        <v>235</v>
      </c>
      <c r="D231" s="4" t="s">
        <v>232</v>
      </c>
      <c r="E231" s="3">
        <v>5</v>
      </c>
      <c r="F231" s="175">
        <v>3000</v>
      </c>
      <c r="G231" s="176">
        <v>15000</v>
      </c>
    </row>
    <row r="232" spans="1:7" x14ac:dyDescent="0.2">
      <c r="A232" s="4">
        <v>231</v>
      </c>
      <c r="B232" s="183">
        <v>45568</v>
      </c>
      <c r="C232" s="4" t="s">
        <v>238</v>
      </c>
      <c r="D232" s="4" t="s">
        <v>239</v>
      </c>
      <c r="E232" s="3">
        <v>5</v>
      </c>
      <c r="F232" s="175">
        <v>3000</v>
      </c>
      <c r="G232" s="176">
        <v>15000</v>
      </c>
    </row>
    <row r="233" spans="1:7" x14ac:dyDescent="0.2">
      <c r="A233" s="4">
        <v>232</v>
      </c>
      <c r="B233" s="183">
        <v>45568</v>
      </c>
      <c r="C233" s="4" t="s">
        <v>242</v>
      </c>
      <c r="D233" s="4" t="s">
        <v>232</v>
      </c>
      <c r="E233" s="3">
        <v>10</v>
      </c>
      <c r="F233" s="175">
        <v>3000</v>
      </c>
      <c r="G233" s="176">
        <v>30000</v>
      </c>
    </row>
    <row r="234" spans="1:7" x14ac:dyDescent="0.2">
      <c r="A234" s="4">
        <v>233</v>
      </c>
      <c r="B234" s="183">
        <v>45568</v>
      </c>
      <c r="C234" s="4" t="s">
        <v>245</v>
      </c>
      <c r="D234" s="4" t="s">
        <v>232</v>
      </c>
      <c r="E234" s="3">
        <v>20</v>
      </c>
      <c r="F234" s="176">
        <v>3000</v>
      </c>
      <c r="G234" s="176">
        <v>60000</v>
      </c>
    </row>
    <row r="235" spans="1:7" x14ac:dyDescent="0.2">
      <c r="A235" s="4">
        <v>234</v>
      </c>
      <c r="B235" s="183">
        <v>45569</v>
      </c>
      <c r="C235" s="4" t="s">
        <v>247</v>
      </c>
      <c r="D235" s="4" t="s">
        <v>239</v>
      </c>
      <c r="E235" s="3">
        <v>50</v>
      </c>
      <c r="F235" s="175">
        <v>2800</v>
      </c>
      <c r="G235" s="176">
        <v>140000</v>
      </c>
    </row>
    <row r="236" spans="1:7" x14ac:dyDescent="0.2">
      <c r="A236" s="4">
        <v>235</v>
      </c>
      <c r="B236" s="183">
        <v>45572</v>
      </c>
      <c r="C236" s="4" t="s">
        <v>249</v>
      </c>
      <c r="D236" s="4" t="s">
        <v>239</v>
      </c>
      <c r="E236" s="3">
        <v>3</v>
      </c>
      <c r="F236" s="175">
        <v>3000</v>
      </c>
      <c r="G236" s="176">
        <v>9000</v>
      </c>
    </row>
    <row r="237" spans="1:7" x14ac:dyDescent="0.2">
      <c r="A237" s="4">
        <v>236</v>
      </c>
      <c r="B237" s="183">
        <v>45573</v>
      </c>
      <c r="C237" s="5" t="s">
        <v>251</v>
      </c>
      <c r="D237" s="4" t="s">
        <v>252</v>
      </c>
      <c r="E237" s="3">
        <v>21</v>
      </c>
      <c r="F237" s="175">
        <v>30000</v>
      </c>
      <c r="G237" s="176">
        <v>630000</v>
      </c>
    </row>
    <row r="238" spans="1:7" x14ac:dyDescent="0.2">
      <c r="A238" s="4">
        <v>237</v>
      </c>
      <c r="B238" s="183">
        <v>45573</v>
      </c>
      <c r="C238" s="5" t="s">
        <v>251</v>
      </c>
      <c r="D238" s="4" t="s">
        <v>254</v>
      </c>
      <c r="E238" s="3">
        <v>15</v>
      </c>
      <c r="F238" s="175">
        <v>35000</v>
      </c>
      <c r="G238" s="176">
        <v>525000</v>
      </c>
    </row>
    <row r="239" spans="1:7" x14ac:dyDescent="0.2">
      <c r="A239" s="4">
        <v>238</v>
      </c>
      <c r="B239" s="183">
        <v>45573</v>
      </c>
      <c r="C239" s="5" t="s">
        <v>227</v>
      </c>
      <c r="D239" s="4" t="s">
        <v>239</v>
      </c>
      <c r="E239" s="3">
        <v>50</v>
      </c>
      <c r="F239" s="175">
        <v>2500</v>
      </c>
      <c r="G239" s="176">
        <v>125000</v>
      </c>
    </row>
    <row r="240" spans="1:7" x14ac:dyDescent="0.2">
      <c r="A240" s="4">
        <v>239</v>
      </c>
      <c r="B240" s="183">
        <v>45576</v>
      </c>
      <c r="C240" s="5" t="s">
        <v>258</v>
      </c>
      <c r="D240" s="4" t="s">
        <v>232</v>
      </c>
      <c r="E240" s="3">
        <v>20</v>
      </c>
      <c r="F240" s="175">
        <v>3000</v>
      </c>
      <c r="G240" s="176">
        <v>60000</v>
      </c>
    </row>
    <row r="241" spans="1:7" x14ac:dyDescent="0.2">
      <c r="A241" s="4">
        <v>240</v>
      </c>
      <c r="B241" s="183">
        <v>45576</v>
      </c>
      <c r="C241" s="5" t="s">
        <v>261</v>
      </c>
      <c r="D241" s="4" t="s">
        <v>239</v>
      </c>
      <c r="E241" s="3">
        <v>10</v>
      </c>
      <c r="F241" s="175">
        <v>2500</v>
      </c>
      <c r="G241" s="176">
        <v>25000</v>
      </c>
    </row>
    <row r="242" spans="1:7" x14ac:dyDescent="0.2">
      <c r="A242" s="4">
        <v>241</v>
      </c>
      <c r="B242" s="183">
        <v>45576</v>
      </c>
      <c r="C242" s="5" t="s">
        <v>262</v>
      </c>
      <c r="D242" s="4" t="s">
        <v>232</v>
      </c>
      <c r="E242" s="3">
        <v>20</v>
      </c>
      <c r="F242" s="175">
        <v>2500</v>
      </c>
      <c r="G242" s="176">
        <v>50000</v>
      </c>
    </row>
    <row r="243" spans="1:7" x14ac:dyDescent="0.2">
      <c r="A243" s="4">
        <v>242</v>
      </c>
      <c r="B243" s="183">
        <v>45576</v>
      </c>
      <c r="C243" s="5" t="s">
        <v>263</v>
      </c>
      <c r="D243" s="4" t="s">
        <v>239</v>
      </c>
      <c r="E243" s="3">
        <v>5</v>
      </c>
      <c r="F243" s="175">
        <v>3000</v>
      </c>
      <c r="G243" s="176">
        <v>15000</v>
      </c>
    </row>
    <row r="244" spans="1:7" x14ac:dyDescent="0.2">
      <c r="A244" s="4">
        <v>243</v>
      </c>
      <c r="B244" s="183">
        <v>45576</v>
      </c>
      <c r="C244" s="5" t="s">
        <v>263</v>
      </c>
      <c r="D244" s="4" t="s">
        <v>232</v>
      </c>
      <c r="E244" s="3">
        <v>5</v>
      </c>
      <c r="F244" s="175">
        <v>3000</v>
      </c>
      <c r="G244" s="176">
        <v>15000</v>
      </c>
    </row>
    <row r="245" spans="1:7" x14ac:dyDescent="0.2">
      <c r="A245" s="4">
        <v>244</v>
      </c>
      <c r="B245" s="183">
        <v>45576</v>
      </c>
      <c r="C245" s="5" t="s">
        <v>266</v>
      </c>
      <c r="D245" s="4" t="s">
        <v>232</v>
      </c>
      <c r="E245" s="3">
        <v>10</v>
      </c>
      <c r="F245" s="175">
        <v>2500</v>
      </c>
      <c r="G245" s="176">
        <v>25000</v>
      </c>
    </row>
    <row r="246" spans="1:7" x14ac:dyDescent="0.2">
      <c r="A246" s="4">
        <v>245</v>
      </c>
      <c r="B246" s="183">
        <v>45576</v>
      </c>
      <c r="C246" s="5" t="s">
        <v>268</v>
      </c>
      <c r="D246" s="4" t="s">
        <v>239</v>
      </c>
      <c r="E246" s="3">
        <v>60</v>
      </c>
      <c r="F246" s="175">
        <v>2500</v>
      </c>
      <c r="G246" s="176">
        <v>150000</v>
      </c>
    </row>
    <row r="247" spans="1:7" x14ac:dyDescent="0.2">
      <c r="A247" s="4">
        <v>246</v>
      </c>
      <c r="B247" s="183">
        <v>45576</v>
      </c>
      <c r="C247" s="5" t="s">
        <v>268</v>
      </c>
      <c r="D247" s="4" t="s">
        <v>232</v>
      </c>
      <c r="E247" s="3">
        <v>20</v>
      </c>
      <c r="F247" s="175">
        <v>2500</v>
      </c>
      <c r="G247" s="176">
        <v>50000</v>
      </c>
    </row>
    <row r="248" spans="1:7" x14ac:dyDescent="0.2">
      <c r="A248" s="4">
        <v>247</v>
      </c>
      <c r="B248" s="183">
        <v>45579</v>
      </c>
      <c r="C248" s="5" t="s">
        <v>271</v>
      </c>
      <c r="D248" s="4" t="s">
        <v>272</v>
      </c>
      <c r="E248" s="3">
        <v>1</v>
      </c>
      <c r="F248" s="175">
        <v>25000</v>
      </c>
      <c r="G248" s="176">
        <v>25000</v>
      </c>
    </row>
    <row r="249" spans="1:7" x14ac:dyDescent="0.2">
      <c r="A249" s="4">
        <v>248</v>
      </c>
      <c r="B249" s="183">
        <v>45579</v>
      </c>
      <c r="C249" s="5" t="s">
        <v>274</v>
      </c>
      <c r="D249" s="4" t="s">
        <v>232</v>
      </c>
      <c r="E249" s="3">
        <v>30</v>
      </c>
      <c r="F249" s="175">
        <v>2500</v>
      </c>
      <c r="G249" s="176">
        <v>75000</v>
      </c>
    </row>
    <row r="250" spans="1:7" x14ac:dyDescent="0.2">
      <c r="A250" s="4">
        <v>249</v>
      </c>
      <c r="B250" s="183">
        <v>45579</v>
      </c>
      <c r="C250" s="5" t="s">
        <v>247</v>
      </c>
      <c r="D250" s="4" t="s">
        <v>275</v>
      </c>
      <c r="E250" s="3">
        <v>100</v>
      </c>
      <c r="F250" s="175">
        <v>2500</v>
      </c>
      <c r="G250" s="176">
        <v>250000</v>
      </c>
    </row>
    <row r="251" spans="1:7" x14ac:dyDescent="0.2">
      <c r="A251" s="4">
        <v>250</v>
      </c>
      <c r="B251" s="183">
        <v>45583</v>
      </c>
      <c r="C251" s="5" t="s">
        <v>276</v>
      </c>
      <c r="D251" s="4" t="s">
        <v>232</v>
      </c>
      <c r="E251" s="3">
        <v>28</v>
      </c>
      <c r="F251" s="175">
        <v>2500</v>
      </c>
      <c r="G251" s="176">
        <v>70000</v>
      </c>
    </row>
    <row r="252" spans="1:7" x14ac:dyDescent="0.2">
      <c r="A252" s="4">
        <v>251</v>
      </c>
      <c r="B252" s="183">
        <v>45583</v>
      </c>
      <c r="C252" s="5" t="s">
        <v>277</v>
      </c>
      <c r="D252" s="4" t="s">
        <v>239</v>
      </c>
      <c r="E252" s="3">
        <v>10</v>
      </c>
      <c r="F252" s="175">
        <v>2500</v>
      </c>
      <c r="G252" s="176">
        <v>25000</v>
      </c>
    </row>
    <row r="253" spans="1:7" x14ac:dyDescent="0.2">
      <c r="A253" s="4">
        <v>252</v>
      </c>
      <c r="B253" s="183">
        <v>45583</v>
      </c>
      <c r="C253" s="5" t="s">
        <v>278</v>
      </c>
      <c r="D253" s="4" t="s">
        <v>275</v>
      </c>
      <c r="E253" s="3">
        <v>50</v>
      </c>
      <c r="F253" s="175">
        <v>2500</v>
      </c>
      <c r="G253" s="176">
        <v>125000</v>
      </c>
    </row>
    <row r="254" spans="1:7" x14ac:dyDescent="0.2">
      <c r="A254" s="4">
        <v>253</v>
      </c>
      <c r="B254" s="183">
        <v>45586</v>
      </c>
      <c r="C254" s="5" t="s">
        <v>274</v>
      </c>
      <c r="D254" s="5" t="s">
        <v>232</v>
      </c>
      <c r="E254" s="3">
        <v>10</v>
      </c>
      <c r="F254" s="175">
        <v>2500</v>
      </c>
      <c r="G254" s="176">
        <v>25000</v>
      </c>
    </row>
    <row r="255" spans="1:7" x14ac:dyDescent="0.2">
      <c r="A255" s="4">
        <v>254</v>
      </c>
      <c r="B255" s="183">
        <v>45587</v>
      </c>
      <c r="C255" s="5" t="s">
        <v>279</v>
      </c>
      <c r="D255" s="4" t="s">
        <v>239</v>
      </c>
      <c r="E255" s="3">
        <v>10</v>
      </c>
      <c r="F255" s="176">
        <v>2500</v>
      </c>
      <c r="G255" s="176">
        <v>25000</v>
      </c>
    </row>
    <row r="256" spans="1:7" x14ac:dyDescent="0.2">
      <c r="A256" s="4">
        <v>255</v>
      </c>
      <c r="B256" s="183">
        <v>45587</v>
      </c>
      <c r="C256" s="5" t="s">
        <v>279</v>
      </c>
      <c r="D256" s="4" t="s">
        <v>232</v>
      </c>
      <c r="E256" s="3">
        <v>10</v>
      </c>
      <c r="F256" s="176">
        <v>2500</v>
      </c>
      <c r="G256" s="176">
        <v>25000</v>
      </c>
    </row>
    <row r="257" spans="1:7" x14ac:dyDescent="0.2">
      <c r="A257" s="4">
        <v>256</v>
      </c>
      <c r="B257" s="183">
        <v>45587</v>
      </c>
      <c r="C257" s="5" t="s">
        <v>279</v>
      </c>
      <c r="D257" s="4" t="s">
        <v>280</v>
      </c>
      <c r="E257" s="3">
        <v>1</v>
      </c>
      <c r="F257" s="176">
        <v>25000</v>
      </c>
      <c r="G257" s="176">
        <v>25000</v>
      </c>
    </row>
    <row r="258" spans="1:7" x14ac:dyDescent="0.2">
      <c r="A258" s="4">
        <v>257</v>
      </c>
      <c r="B258" s="183">
        <v>45587</v>
      </c>
      <c r="C258" s="5" t="s">
        <v>227</v>
      </c>
      <c r="D258" s="4" t="s">
        <v>239</v>
      </c>
      <c r="E258" s="3">
        <v>40</v>
      </c>
      <c r="F258" s="176">
        <v>2500</v>
      </c>
      <c r="G258" s="176">
        <v>100000</v>
      </c>
    </row>
    <row r="259" spans="1:7" x14ac:dyDescent="0.2">
      <c r="A259" s="4">
        <v>258</v>
      </c>
      <c r="B259" s="183">
        <v>45587</v>
      </c>
      <c r="C259" s="5" t="s">
        <v>227</v>
      </c>
      <c r="D259" s="4" t="s">
        <v>232</v>
      </c>
      <c r="E259" s="3">
        <v>10</v>
      </c>
      <c r="F259" s="176">
        <v>2500</v>
      </c>
      <c r="G259" s="176">
        <v>25000</v>
      </c>
    </row>
    <row r="260" spans="1:7" x14ac:dyDescent="0.2">
      <c r="A260" s="4">
        <v>259</v>
      </c>
      <c r="B260" s="183">
        <v>45589</v>
      </c>
      <c r="C260" s="5" t="s">
        <v>242</v>
      </c>
      <c r="D260" s="4" t="s">
        <v>232</v>
      </c>
      <c r="E260" s="3">
        <v>10</v>
      </c>
      <c r="F260" s="176">
        <v>2500</v>
      </c>
      <c r="G260" s="176">
        <v>25000</v>
      </c>
    </row>
    <row r="261" spans="1:7" x14ac:dyDescent="0.2">
      <c r="A261" s="4">
        <v>260</v>
      </c>
      <c r="B261" s="183">
        <v>45594</v>
      </c>
      <c r="C261" s="5" t="s">
        <v>281</v>
      </c>
      <c r="D261" s="4" t="s">
        <v>232</v>
      </c>
      <c r="E261" s="3">
        <v>10</v>
      </c>
      <c r="F261" s="176">
        <v>2500</v>
      </c>
      <c r="G261" s="176">
        <v>25000</v>
      </c>
    </row>
    <row r="262" spans="1:7" x14ac:dyDescent="0.2">
      <c r="A262" s="4">
        <v>261</v>
      </c>
      <c r="B262" s="183">
        <v>45595</v>
      </c>
      <c r="C262" s="5" t="s">
        <v>282</v>
      </c>
      <c r="D262" s="4" t="s">
        <v>232</v>
      </c>
      <c r="E262" s="3">
        <v>10</v>
      </c>
      <c r="F262" s="176">
        <v>2500</v>
      </c>
      <c r="G262" s="176">
        <v>25000</v>
      </c>
    </row>
    <row r="263" spans="1:7" x14ac:dyDescent="0.2">
      <c r="A263" s="4">
        <v>262</v>
      </c>
      <c r="B263" s="183">
        <v>45595</v>
      </c>
      <c r="C263" s="5" t="s">
        <v>283</v>
      </c>
      <c r="D263" s="4" t="s">
        <v>232</v>
      </c>
      <c r="E263" s="3">
        <v>6</v>
      </c>
      <c r="F263" s="175">
        <v>2500</v>
      </c>
      <c r="G263" s="176">
        <v>15000</v>
      </c>
    </row>
    <row r="264" spans="1:7" x14ac:dyDescent="0.2">
      <c r="A264" s="4">
        <v>263</v>
      </c>
      <c r="B264" s="183">
        <v>45595</v>
      </c>
      <c r="C264" s="5" t="s">
        <v>284</v>
      </c>
      <c r="D264" s="4" t="s">
        <v>232</v>
      </c>
      <c r="E264" s="3">
        <v>6</v>
      </c>
      <c r="F264" s="175">
        <v>2500</v>
      </c>
      <c r="G264" s="176">
        <v>15000</v>
      </c>
    </row>
    <row r="265" spans="1:7" x14ac:dyDescent="0.2">
      <c r="A265" s="4">
        <v>264</v>
      </c>
      <c r="B265" s="183">
        <v>45595</v>
      </c>
      <c r="C265" s="5" t="s">
        <v>284</v>
      </c>
      <c r="D265" s="4" t="s">
        <v>272</v>
      </c>
      <c r="E265" s="3">
        <v>0.5</v>
      </c>
      <c r="F265" s="175">
        <v>20000</v>
      </c>
      <c r="G265" s="176">
        <v>10000</v>
      </c>
    </row>
    <row r="266" spans="1:7" x14ac:dyDescent="0.2">
      <c r="A266" s="4">
        <v>265</v>
      </c>
      <c r="B266" s="183">
        <v>45595</v>
      </c>
      <c r="C266" s="5" t="s">
        <v>284</v>
      </c>
      <c r="D266" s="4" t="s">
        <v>232</v>
      </c>
      <c r="E266" s="3">
        <v>10</v>
      </c>
      <c r="F266" s="175">
        <v>2500</v>
      </c>
      <c r="G266" s="176">
        <v>25000</v>
      </c>
    </row>
    <row r="267" spans="1:7" x14ac:dyDescent="0.2">
      <c r="A267" s="4">
        <v>266</v>
      </c>
      <c r="B267" s="183">
        <v>45595</v>
      </c>
      <c r="C267" s="5" t="s">
        <v>247</v>
      </c>
      <c r="D267" s="4" t="s">
        <v>239</v>
      </c>
      <c r="E267" s="3">
        <v>10</v>
      </c>
      <c r="F267" s="175">
        <v>2500</v>
      </c>
      <c r="G267" s="176">
        <v>25000</v>
      </c>
    </row>
    <row r="268" spans="1:7" x14ac:dyDescent="0.2">
      <c r="A268" s="4">
        <v>267</v>
      </c>
      <c r="B268" s="183">
        <v>45595</v>
      </c>
      <c r="C268" s="5" t="s">
        <v>285</v>
      </c>
      <c r="D268" s="4" t="s">
        <v>286</v>
      </c>
      <c r="E268" s="3">
        <v>2</v>
      </c>
      <c r="F268" s="175">
        <v>10000</v>
      </c>
      <c r="G268" s="176">
        <v>20000</v>
      </c>
    </row>
    <row r="269" spans="1:7" x14ac:dyDescent="0.2">
      <c r="A269" s="4">
        <v>268</v>
      </c>
      <c r="B269" s="183">
        <v>45595</v>
      </c>
      <c r="C269" s="5" t="s">
        <v>287</v>
      </c>
      <c r="D269" s="4" t="s">
        <v>286</v>
      </c>
      <c r="E269" s="3">
        <v>2</v>
      </c>
      <c r="F269" s="175">
        <v>10000</v>
      </c>
      <c r="G269" s="176">
        <v>20000</v>
      </c>
    </row>
    <row r="270" spans="1:7" x14ac:dyDescent="0.2">
      <c r="A270" s="4">
        <v>269</v>
      </c>
      <c r="B270" s="183">
        <v>45595</v>
      </c>
      <c r="C270" s="5" t="s">
        <v>288</v>
      </c>
      <c r="D270" s="4" t="s">
        <v>286</v>
      </c>
      <c r="E270" s="3">
        <v>1</v>
      </c>
      <c r="F270" s="175">
        <v>10000</v>
      </c>
      <c r="G270" s="176">
        <v>10000</v>
      </c>
    </row>
    <row r="271" spans="1:7" x14ac:dyDescent="0.2">
      <c r="A271" s="4">
        <v>270</v>
      </c>
      <c r="B271" s="183">
        <v>45595</v>
      </c>
      <c r="C271" s="5" t="s">
        <v>289</v>
      </c>
      <c r="D271" s="4" t="s">
        <v>286</v>
      </c>
      <c r="E271" s="3">
        <v>1</v>
      </c>
      <c r="F271" s="175">
        <v>10000</v>
      </c>
      <c r="G271" s="176">
        <v>10000</v>
      </c>
    </row>
    <row r="272" spans="1:7" x14ac:dyDescent="0.2">
      <c r="A272" s="4">
        <v>271</v>
      </c>
      <c r="B272" s="183">
        <v>45595</v>
      </c>
      <c r="C272" s="5" t="s">
        <v>276</v>
      </c>
      <c r="D272" s="4" t="s">
        <v>286</v>
      </c>
      <c r="E272" s="3">
        <v>2</v>
      </c>
      <c r="F272" s="175">
        <v>10000</v>
      </c>
      <c r="G272" s="176">
        <v>20000</v>
      </c>
    </row>
    <row r="273" spans="1:7" x14ac:dyDescent="0.2">
      <c r="A273" s="4">
        <v>272</v>
      </c>
      <c r="B273" s="183">
        <v>45595</v>
      </c>
      <c r="C273" s="5" t="s">
        <v>278</v>
      </c>
      <c r="D273" s="4" t="s">
        <v>239</v>
      </c>
      <c r="E273" s="3">
        <v>30</v>
      </c>
      <c r="F273" s="175">
        <v>2500</v>
      </c>
      <c r="G273" s="176">
        <v>75000</v>
      </c>
    </row>
    <row r="274" spans="1:7" x14ac:dyDescent="0.2">
      <c r="A274" s="4">
        <v>273</v>
      </c>
      <c r="B274" s="183">
        <v>45595</v>
      </c>
      <c r="C274" s="5" t="s">
        <v>258</v>
      </c>
      <c r="D274" s="4" t="s">
        <v>232</v>
      </c>
      <c r="E274" s="3">
        <v>10</v>
      </c>
      <c r="F274" s="175">
        <v>2500</v>
      </c>
      <c r="G274" s="176">
        <v>25000</v>
      </c>
    </row>
    <row r="275" spans="1:7" x14ac:dyDescent="0.2">
      <c r="A275" s="4">
        <v>274</v>
      </c>
      <c r="B275" s="183">
        <v>45595</v>
      </c>
      <c r="C275" s="5" t="s">
        <v>290</v>
      </c>
      <c r="D275" s="4" t="s">
        <v>232</v>
      </c>
      <c r="E275" s="3">
        <v>10</v>
      </c>
      <c r="F275" s="175">
        <v>2500</v>
      </c>
      <c r="G275" s="176">
        <v>25000</v>
      </c>
    </row>
    <row r="276" spans="1:7" x14ac:dyDescent="0.2">
      <c r="A276" s="4">
        <v>275</v>
      </c>
      <c r="B276" s="183">
        <v>45595</v>
      </c>
      <c r="C276" s="5" t="s">
        <v>278</v>
      </c>
      <c r="D276" s="4" t="s">
        <v>232</v>
      </c>
      <c r="E276" s="3">
        <v>25</v>
      </c>
      <c r="F276" s="175">
        <v>2500</v>
      </c>
      <c r="G276" s="176">
        <v>62500</v>
      </c>
    </row>
    <row r="277" spans="1:7" x14ac:dyDescent="0.2">
      <c r="A277" s="4">
        <v>276</v>
      </c>
      <c r="B277" s="183">
        <v>45595</v>
      </c>
      <c r="C277" s="5" t="s">
        <v>278</v>
      </c>
      <c r="D277" s="4" t="s">
        <v>239</v>
      </c>
      <c r="E277" s="3">
        <v>25</v>
      </c>
      <c r="F277" s="175">
        <v>2500</v>
      </c>
      <c r="G277" s="176">
        <v>62500</v>
      </c>
    </row>
    <row r="278" spans="1:7" x14ac:dyDescent="0.2">
      <c r="A278" s="4">
        <v>277</v>
      </c>
      <c r="B278" s="183">
        <v>45595</v>
      </c>
      <c r="C278" s="5" t="s">
        <v>278</v>
      </c>
      <c r="D278" s="4" t="s">
        <v>239</v>
      </c>
      <c r="E278" s="3">
        <v>10</v>
      </c>
      <c r="F278" s="175">
        <v>2500</v>
      </c>
      <c r="G278" s="176">
        <v>25000</v>
      </c>
    </row>
    <row r="279" spans="1:7" x14ac:dyDescent="0.2">
      <c r="A279" s="4">
        <v>278</v>
      </c>
      <c r="B279" s="183">
        <v>45595</v>
      </c>
      <c r="C279" s="5" t="s">
        <v>278</v>
      </c>
      <c r="D279" s="4" t="s">
        <v>232</v>
      </c>
      <c r="E279" s="3">
        <v>10</v>
      </c>
      <c r="F279" s="175">
        <v>2500</v>
      </c>
      <c r="G279" s="176">
        <v>25000</v>
      </c>
    </row>
    <row r="280" spans="1:7" x14ac:dyDescent="0.2">
      <c r="A280" s="4">
        <v>279</v>
      </c>
      <c r="B280" s="183">
        <v>45595</v>
      </c>
      <c r="C280" s="5" t="s">
        <v>291</v>
      </c>
      <c r="D280" s="4" t="s">
        <v>239</v>
      </c>
      <c r="E280" s="3">
        <v>6</v>
      </c>
      <c r="F280" s="175">
        <v>2500</v>
      </c>
      <c r="G280" s="176">
        <v>15000</v>
      </c>
    </row>
    <row r="281" spans="1:7" x14ac:dyDescent="0.2">
      <c r="A281" s="4">
        <v>280</v>
      </c>
      <c r="B281" s="183">
        <v>45597</v>
      </c>
      <c r="C281" s="171" t="s">
        <v>301</v>
      </c>
      <c r="D281" s="171" t="s">
        <v>302</v>
      </c>
      <c r="E281" s="32">
        <v>12</v>
      </c>
      <c r="F281" s="35">
        <v>2500</v>
      </c>
      <c r="G281" s="35">
        <v>30000</v>
      </c>
    </row>
    <row r="282" spans="1:7" x14ac:dyDescent="0.2">
      <c r="A282" s="4">
        <v>281</v>
      </c>
      <c r="B282" s="183">
        <v>45597</v>
      </c>
      <c r="C282" s="4" t="s">
        <v>304</v>
      </c>
      <c r="D282" s="4" t="s">
        <v>305</v>
      </c>
      <c r="E282" s="32">
        <v>1</v>
      </c>
      <c r="F282" s="35">
        <v>20000</v>
      </c>
      <c r="G282" s="35">
        <v>20000</v>
      </c>
    </row>
    <row r="283" spans="1:7" x14ac:dyDescent="0.2">
      <c r="A283" s="4">
        <v>282</v>
      </c>
      <c r="B283" s="183">
        <v>45597</v>
      </c>
      <c r="C283" s="4" t="s">
        <v>307</v>
      </c>
      <c r="D283" s="4" t="s">
        <v>302</v>
      </c>
      <c r="E283" s="32">
        <v>30</v>
      </c>
      <c r="F283" s="35">
        <v>2500</v>
      </c>
      <c r="G283" s="35">
        <v>75000</v>
      </c>
    </row>
    <row r="284" spans="1:7" x14ac:dyDescent="0.2">
      <c r="A284" s="4">
        <v>283</v>
      </c>
      <c r="B284" s="183">
        <v>45597</v>
      </c>
      <c r="C284" s="178" t="s">
        <v>310</v>
      </c>
      <c r="D284" s="90" t="s">
        <v>311</v>
      </c>
      <c r="E284" s="32">
        <v>10</v>
      </c>
      <c r="F284" s="35">
        <v>2500</v>
      </c>
      <c r="G284" s="35">
        <v>25000</v>
      </c>
    </row>
    <row r="285" spans="1:7" x14ac:dyDescent="0.2">
      <c r="A285" s="4">
        <v>284</v>
      </c>
      <c r="B285" s="183">
        <v>45597</v>
      </c>
      <c r="C285" s="178"/>
      <c r="D285" s="4" t="s">
        <v>302</v>
      </c>
      <c r="E285" s="32">
        <v>10</v>
      </c>
      <c r="F285" s="35">
        <v>2500</v>
      </c>
      <c r="G285" s="35">
        <v>25000</v>
      </c>
    </row>
    <row r="286" spans="1:7" x14ac:dyDescent="0.2">
      <c r="A286" s="4">
        <v>285</v>
      </c>
      <c r="B286" s="183">
        <v>45600</v>
      </c>
      <c r="C286" s="90" t="s">
        <v>301</v>
      </c>
      <c r="D286" s="90" t="s">
        <v>311</v>
      </c>
      <c r="E286" s="55">
        <v>10</v>
      </c>
      <c r="F286" s="35">
        <v>2500</v>
      </c>
      <c r="G286" s="35">
        <v>25000</v>
      </c>
    </row>
    <row r="287" spans="1:7" x14ac:dyDescent="0.2">
      <c r="A287" s="4">
        <v>286</v>
      </c>
      <c r="B287" s="183">
        <v>45600</v>
      </c>
      <c r="C287" s="4" t="s">
        <v>315</v>
      </c>
      <c r="D287" s="90" t="s">
        <v>311</v>
      </c>
      <c r="E287" s="32">
        <v>16</v>
      </c>
      <c r="F287" s="35">
        <v>2500</v>
      </c>
      <c r="G287" s="35">
        <v>40000</v>
      </c>
    </row>
    <row r="288" spans="1:7" x14ac:dyDescent="0.2">
      <c r="A288" s="4">
        <v>287</v>
      </c>
      <c r="B288" s="183">
        <v>45600</v>
      </c>
      <c r="C288" s="4" t="s">
        <v>317</v>
      </c>
      <c r="D288" s="90" t="s">
        <v>311</v>
      </c>
      <c r="E288" s="32">
        <v>20</v>
      </c>
      <c r="F288" s="35">
        <v>2500</v>
      </c>
      <c r="G288" s="35">
        <v>50000</v>
      </c>
    </row>
    <row r="289" spans="1:7" x14ac:dyDescent="0.2">
      <c r="A289" s="4">
        <v>288</v>
      </c>
      <c r="B289" s="183">
        <v>45600</v>
      </c>
      <c r="C289" s="4"/>
      <c r="D289" s="4" t="s">
        <v>302</v>
      </c>
      <c r="E289" s="32">
        <v>10</v>
      </c>
      <c r="F289" s="35">
        <v>2500</v>
      </c>
      <c r="G289" s="35">
        <v>25000</v>
      </c>
    </row>
    <row r="290" spans="1:7" x14ac:dyDescent="0.2">
      <c r="A290" s="4">
        <v>289</v>
      </c>
      <c r="B290" s="183">
        <v>45600</v>
      </c>
      <c r="C290" s="178" t="s">
        <v>310</v>
      </c>
      <c r="D290" s="90" t="s">
        <v>311</v>
      </c>
      <c r="E290" s="32">
        <v>10</v>
      </c>
      <c r="F290" s="35">
        <v>2500</v>
      </c>
      <c r="G290" s="35">
        <v>25000</v>
      </c>
    </row>
    <row r="291" spans="1:7" x14ac:dyDescent="0.2">
      <c r="A291" s="4">
        <v>290</v>
      </c>
      <c r="B291" s="183">
        <v>45600</v>
      </c>
      <c r="C291" s="178"/>
      <c r="D291" s="4" t="s">
        <v>302</v>
      </c>
      <c r="E291" s="32">
        <v>10</v>
      </c>
      <c r="F291" s="35">
        <v>2500</v>
      </c>
      <c r="G291" s="35">
        <v>25000</v>
      </c>
    </row>
    <row r="292" spans="1:7" x14ac:dyDescent="0.2">
      <c r="A292" s="4">
        <v>291</v>
      </c>
      <c r="B292" s="183">
        <v>45601</v>
      </c>
      <c r="C292" s="4" t="s">
        <v>322</v>
      </c>
      <c r="D292" s="4" t="s">
        <v>302</v>
      </c>
      <c r="E292" s="32">
        <v>6</v>
      </c>
      <c r="F292" s="35">
        <v>2500</v>
      </c>
      <c r="G292" s="35">
        <v>15000</v>
      </c>
    </row>
    <row r="293" spans="1:7" x14ac:dyDescent="0.2">
      <c r="A293" s="4">
        <v>292</v>
      </c>
      <c r="B293" s="183">
        <v>45601</v>
      </c>
      <c r="C293" s="4" t="s">
        <v>323</v>
      </c>
      <c r="D293" s="4" t="s">
        <v>302</v>
      </c>
      <c r="E293" s="32">
        <v>30</v>
      </c>
      <c r="F293" s="35">
        <v>2500</v>
      </c>
      <c r="G293" s="35">
        <v>75000</v>
      </c>
    </row>
    <row r="294" spans="1:7" x14ac:dyDescent="0.2">
      <c r="A294" s="4">
        <v>293</v>
      </c>
      <c r="B294" s="183">
        <v>45601</v>
      </c>
      <c r="C294" s="4" t="s">
        <v>326</v>
      </c>
      <c r="D294" s="4" t="s">
        <v>302</v>
      </c>
      <c r="E294" s="32">
        <v>10</v>
      </c>
      <c r="F294" s="35">
        <v>2500</v>
      </c>
      <c r="G294" s="35">
        <v>25000</v>
      </c>
    </row>
    <row r="295" spans="1:7" x14ac:dyDescent="0.2">
      <c r="A295" s="4">
        <v>294</v>
      </c>
      <c r="B295" s="183">
        <v>45601</v>
      </c>
      <c r="C295" s="4" t="s">
        <v>329</v>
      </c>
      <c r="D295" s="90" t="s">
        <v>311</v>
      </c>
      <c r="E295" s="32">
        <v>6</v>
      </c>
      <c r="F295" s="35">
        <v>2500</v>
      </c>
      <c r="G295" s="35">
        <v>15000</v>
      </c>
    </row>
    <row r="296" spans="1:7" x14ac:dyDescent="0.2">
      <c r="A296" s="4">
        <v>295</v>
      </c>
      <c r="B296" s="183">
        <v>45601</v>
      </c>
      <c r="C296" s="178" t="s">
        <v>332</v>
      </c>
      <c r="D296" s="4" t="s">
        <v>302</v>
      </c>
      <c r="E296" s="32">
        <v>55</v>
      </c>
      <c r="F296" s="35">
        <v>2500</v>
      </c>
      <c r="G296" s="35">
        <v>137500</v>
      </c>
    </row>
    <row r="297" spans="1:7" x14ac:dyDescent="0.2">
      <c r="A297" s="4">
        <v>296</v>
      </c>
      <c r="B297" s="183">
        <v>45601</v>
      </c>
      <c r="C297" s="178"/>
      <c r="D297" s="90" t="s">
        <v>311</v>
      </c>
      <c r="E297" s="32">
        <v>5</v>
      </c>
      <c r="F297" s="35">
        <v>2500</v>
      </c>
      <c r="G297" s="35">
        <v>12500</v>
      </c>
    </row>
    <row r="298" spans="1:7" x14ac:dyDescent="0.2">
      <c r="A298" s="4">
        <v>297</v>
      </c>
      <c r="B298" s="183">
        <v>45602</v>
      </c>
      <c r="C298" s="4" t="s">
        <v>334</v>
      </c>
      <c r="D298" s="4" t="s">
        <v>302</v>
      </c>
      <c r="E298" s="32">
        <v>20</v>
      </c>
      <c r="F298" s="35">
        <v>2500</v>
      </c>
      <c r="G298" s="35">
        <v>50000</v>
      </c>
    </row>
    <row r="299" spans="1:7" ht="32" x14ac:dyDescent="0.2">
      <c r="A299" s="4">
        <v>298</v>
      </c>
      <c r="B299" s="183">
        <v>45602</v>
      </c>
      <c r="C299" s="47" t="s">
        <v>336</v>
      </c>
      <c r="D299" s="90" t="s">
        <v>311</v>
      </c>
      <c r="E299" s="55">
        <v>20</v>
      </c>
      <c r="F299" s="35">
        <v>2500</v>
      </c>
      <c r="G299" s="35">
        <v>50000</v>
      </c>
    </row>
    <row r="300" spans="1:7" x14ac:dyDescent="0.2">
      <c r="A300" s="4">
        <v>299</v>
      </c>
      <c r="B300" s="183">
        <v>45602</v>
      </c>
      <c r="C300" s="47"/>
      <c r="D300" s="90" t="s">
        <v>305</v>
      </c>
      <c r="E300" s="55">
        <v>0.5</v>
      </c>
      <c r="F300" s="35">
        <v>20000</v>
      </c>
      <c r="G300" s="35">
        <v>10000</v>
      </c>
    </row>
    <row r="301" spans="1:7" x14ac:dyDescent="0.2">
      <c r="A301" s="4">
        <v>300</v>
      </c>
      <c r="B301" s="183">
        <v>45602</v>
      </c>
      <c r="C301" s="4" t="s">
        <v>339</v>
      </c>
      <c r="D301" s="4" t="s">
        <v>302</v>
      </c>
      <c r="E301" s="32">
        <v>18</v>
      </c>
      <c r="F301" s="35">
        <v>2500</v>
      </c>
      <c r="G301" s="35">
        <v>45000</v>
      </c>
    </row>
    <row r="302" spans="1:7" x14ac:dyDescent="0.2">
      <c r="A302" s="4">
        <v>301</v>
      </c>
      <c r="B302" s="183">
        <v>45603</v>
      </c>
      <c r="C302" s="90" t="s">
        <v>341</v>
      </c>
      <c r="D302" s="4" t="s">
        <v>302</v>
      </c>
      <c r="E302" s="32">
        <v>10</v>
      </c>
      <c r="F302" s="35">
        <v>2500</v>
      </c>
      <c r="G302" s="35">
        <v>25000</v>
      </c>
    </row>
    <row r="303" spans="1:7" x14ac:dyDescent="0.2">
      <c r="A303" s="4">
        <v>302</v>
      </c>
      <c r="B303" s="183">
        <v>45603</v>
      </c>
      <c r="C303" s="90" t="s">
        <v>343</v>
      </c>
      <c r="D303" s="90" t="s">
        <v>343</v>
      </c>
      <c r="E303" s="55">
        <v>5</v>
      </c>
      <c r="F303" s="35">
        <v>48000</v>
      </c>
      <c r="G303" s="35">
        <v>240000</v>
      </c>
    </row>
    <row r="304" spans="1:7" x14ac:dyDescent="0.2">
      <c r="A304" s="4">
        <v>303</v>
      </c>
      <c r="B304" s="183">
        <v>45606</v>
      </c>
      <c r="C304" s="4" t="s">
        <v>310</v>
      </c>
      <c r="D304" s="4" t="s">
        <v>311</v>
      </c>
      <c r="E304" s="32">
        <v>20</v>
      </c>
      <c r="F304" s="35">
        <v>2500</v>
      </c>
      <c r="G304" s="35">
        <v>50000</v>
      </c>
    </row>
    <row r="305" spans="1:7" x14ac:dyDescent="0.2">
      <c r="A305" s="4">
        <v>304</v>
      </c>
      <c r="B305" s="183">
        <v>45606</v>
      </c>
      <c r="C305" s="4" t="s">
        <v>346</v>
      </c>
      <c r="D305" s="4" t="s">
        <v>311</v>
      </c>
      <c r="E305" s="32">
        <v>4</v>
      </c>
      <c r="F305" s="35">
        <v>2500</v>
      </c>
      <c r="G305" s="35">
        <v>10000</v>
      </c>
    </row>
    <row r="306" spans="1:7" x14ac:dyDescent="0.2">
      <c r="A306" s="4">
        <v>305</v>
      </c>
      <c r="B306" s="183">
        <v>45607</v>
      </c>
      <c r="C306" s="4" t="s">
        <v>348</v>
      </c>
      <c r="D306" s="4" t="s">
        <v>302</v>
      </c>
      <c r="E306" s="32">
        <v>60</v>
      </c>
      <c r="F306" s="35">
        <v>2500</v>
      </c>
      <c r="G306" s="35">
        <v>150000</v>
      </c>
    </row>
    <row r="307" spans="1:7" x14ac:dyDescent="0.2">
      <c r="A307" s="4">
        <v>306</v>
      </c>
      <c r="B307" s="183">
        <v>45607</v>
      </c>
      <c r="C307" s="4" t="s">
        <v>350</v>
      </c>
      <c r="D307" s="90" t="s">
        <v>311</v>
      </c>
      <c r="E307" s="55">
        <v>20</v>
      </c>
      <c r="F307" s="35">
        <v>2500</v>
      </c>
      <c r="G307" s="35">
        <v>50000</v>
      </c>
    </row>
    <row r="308" spans="1:7" x14ac:dyDescent="0.2">
      <c r="A308" s="4">
        <v>307</v>
      </c>
      <c r="B308" s="183">
        <v>45609</v>
      </c>
      <c r="C308" s="4" t="s">
        <v>353</v>
      </c>
      <c r="D308" s="90" t="s">
        <v>305</v>
      </c>
      <c r="E308" s="32">
        <v>0.5</v>
      </c>
      <c r="F308" s="35">
        <v>24000</v>
      </c>
      <c r="G308" s="35">
        <v>12000</v>
      </c>
    </row>
    <row r="309" spans="1:7" x14ac:dyDescent="0.2">
      <c r="A309" s="4">
        <v>308</v>
      </c>
      <c r="B309" s="183">
        <v>45610</v>
      </c>
      <c r="C309" s="90" t="s">
        <v>355</v>
      </c>
      <c r="D309" s="90" t="s">
        <v>302</v>
      </c>
      <c r="E309" s="55">
        <v>20</v>
      </c>
      <c r="F309" s="89">
        <v>2000</v>
      </c>
      <c r="G309" s="89">
        <v>40000</v>
      </c>
    </row>
    <row r="310" spans="1:7" ht="16" x14ac:dyDescent="0.2">
      <c r="A310" s="4">
        <v>309</v>
      </c>
      <c r="B310" s="183">
        <v>45610</v>
      </c>
      <c r="C310" s="91" t="s">
        <v>356</v>
      </c>
      <c r="D310" s="90" t="s">
        <v>311</v>
      </c>
      <c r="E310" s="55">
        <v>10</v>
      </c>
      <c r="F310" s="35">
        <v>2500</v>
      </c>
      <c r="G310" s="35">
        <v>25000</v>
      </c>
    </row>
    <row r="311" spans="1:7" ht="16" x14ac:dyDescent="0.2">
      <c r="A311" s="4">
        <v>310</v>
      </c>
      <c r="B311" s="183">
        <v>45610</v>
      </c>
      <c r="C311" s="91" t="s">
        <v>358</v>
      </c>
      <c r="D311" s="90" t="s">
        <v>302</v>
      </c>
      <c r="E311" s="55">
        <v>40</v>
      </c>
      <c r="F311" s="89">
        <v>2500</v>
      </c>
      <c r="G311" s="89">
        <v>100000</v>
      </c>
    </row>
    <row r="312" spans="1:7" x14ac:dyDescent="0.2">
      <c r="A312" s="4">
        <v>311</v>
      </c>
      <c r="B312" s="183">
        <v>45610</v>
      </c>
      <c r="C312" s="90" t="s">
        <v>361</v>
      </c>
      <c r="D312" s="90" t="s">
        <v>311</v>
      </c>
      <c r="E312" s="55">
        <v>10</v>
      </c>
      <c r="F312" s="89">
        <v>2500</v>
      </c>
      <c r="G312" s="89">
        <v>25000</v>
      </c>
    </row>
    <row r="313" spans="1:7" x14ac:dyDescent="0.2">
      <c r="A313" s="4">
        <v>312</v>
      </c>
      <c r="B313" s="183">
        <v>45610</v>
      </c>
      <c r="C313" s="90" t="s">
        <v>332</v>
      </c>
      <c r="D313" s="90" t="s">
        <v>363</v>
      </c>
      <c r="E313" s="55">
        <v>20</v>
      </c>
      <c r="F313" s="89">
        <v>3350</v>
      </c>
      <c r="G313" s="89">
        <v>67000</v>
      </c>
    </row>
    <row r="314" spans="1:7" x14ac:dyDescent="0.2">
      <c r="A314" s="4">
        <v>313</v>
      </c>
      <c r="B314" s="183">
        <v>45610</v>
      </c>
      <c r="C314" s="90" t="s">
        <v>365</v>
      </c>
      <c r="D314" s="90" t="s">
        <v>363</v>
      </c>
      <c r="E314" s="55">
        <v>1</v>
      </c>
      <c r="F314" s="89">
        <v>10000</v>
      </c>
      <c r="G314" s="89">
        <v>10000</v>
      </c>
    </row>
    <row r="315" spans="1:7" x14ac:dyDescent="0.2">
      <c r="A315" s="4">
        <v>314</v>
      </c>
      <c r="B315" s="183">
        <v>45610</v>
      </c>
      <c r="C315" s="90" t="s">
        <v>367</v>
      </c>
      <c r="D315" s="90" t="s">
        <v>363</v>
      </c>
      <c r="E315" s="55">
        <v>1</v>
      </c>
      <c r="F315" s="89">
        <v>10000</v>
      </c>
      <c r="G315" s="89">
        <v>10000</v>
      </c>
    </row>
    <row r="316" spans="1:7" x14ac:dyDescent="0.2">
      <c r="A316" s="4">
        <v>315</v>
      </c>
      <c r="B316" s="183">
        <v>45610</v>
      </c>
      <c r="C316" s="90" t="s">
        <v>369</v>
      </c>
      <c r="D316" s="90" t="s">
        <v>363</v>
      </c>
      <c r="E316" s="55">
        <v>1</v>
      </c>
      <c r="F316" s="89">
        <v>10000</v>
      </c>
      <c r="G316" s="89">
        <v>10000</v>
      </c>
    </row>
    <row r="317" spans="1:7" x14ac:dyDescent="0.2">
      <c r="A317" s="4">
        <v>316</v>
      </c>
      <c r="B317" s="184">
        <v>45611</v>
      </c>
      <c r="C317" s="90" t="s">
        <v>322</v>
      </c>
      <c r="D317" s="90" t="s">
        <v>311</v>
      </c>
      <c r="E317" s="55">
        <v>10</v>
      </c>
      <c r="F317" s="89">
        <v>2500</v>
      </c>
      <c r="G317" s="89">
        <v>25000</v>
      </c>
    </row>
    <row r="318" spans="1:7" x14ac:dyDescent="0.2">
      <c r="A318" s="4">
        <v>317</v>
      </c>
      <c r="B318" s="184">
        <v>45611</v>
      </c>
      <c r="C318" s="90" t="s">
        <v>372</v>
      </c>
      <c r="D318" s="90" t="s">
        <v>311</v>
      </c>
      <c r="E318" s="55">
        <v>10</v>
      </c>
      <c r="F318" s="89">
        <v>2500</v>
      </c>
      <c r="G318" s="89">
        <v>25000</v>
      </c>
    </row>
    <row r="319" spans="1:7" x14ac:dyDescent="0.2">
      <c r="A319" s="4">
        <v>318</v>
      </c>
      <c r="B319" s="184">
        <v>45612</v>
      </c>
      <c r="C319" s="90" t="s">
        <v>375</v>
      </c>
      <c r="D319" s="90" t="s">
        <v>305</v>
      </c>
      <c r="E319" s="55">
        <v>2</v>
      </c>
      <c r="F319" s="89">
        <v>25000</v>
      </c>
      <c r="G319" s="89">
        <v>50000</v>
      </c>
    </row>
    <row r="320" spans="1:7" x14ac:dyDescent="0.2">
      <c r="A320" s="4">
        <v>319</v>
      </c>
      <c r="B320" s="184">
        <v>45612</v>
      </c>
      <c r="C320" s="90" t="s">
        <v>378</v>
      </c>
      <c r="D320" s="90" t="s">
        <v>305</v>
      </c>
      <c r="E320" s="55">
        <v>0.5</v>
      </c>
      <c r="F320" s="89">
        <v>20000</v>
      </c>
      <c r="G320" s="89">
        <v>10000</v>
      </c>
    </row>
    <row r="321" spans="1:7" x14ac:dyDescent="0.2">
      <c r="A321" s="4">
        <v>320</v>
      </c>
      <c r="B321" s="183">
        <v>45614</v>
      </c>
      <c r="C321" s="179" t="s">
        <v>380</v>
      </c>
      <c r="D321" s="90" t="s">
        <v>311</v>
      </c>
      <c r="E321" s="55">
        <v>30</v>
      </c>
      <c r="F321" s="89">
        <v>2500</v>
      </c>
      <c r="G321" s="89">
        <v>75000</v>
      </c>
    </row>
    <row r="322" spans="1:7" x14ac:dyDescent="0.2">
      <c r="A322" s="4">
        <v>321</v>
      </c>
      <c r="B322" s="183">
        <v>45614</v>
      </c>
      <c r="C322" s="179"/>
      <c r="D322" s="90" t="s">
        <v>302</v>
      </c>
      <c r="E322" s="55">
        <v>10</v>
      </c>
      <c r="F322" s="89">
        <v>2500</v>
      </c>
      <c r="G322" s="89">
        <v>25000</v>
      </c>
    </row>
    <row r="323" spans="1:7" x14ac:dyDescent="0.2">
      <c r="A323" s="4">
        <v>322</v>
      </c>
      <c r="B323" s="183">
        <v>45614</v>
      </c>
      <c r="C323" s="178" t="s">
        <v>383</v>
      </c>
      <c r="D323" s="90" t="s">
        <v>311</v>
      </c>
      <c r="E323" s="32">
        <v>10</v>
      </c>
      <c r="F323" s="35">
        <v>2500</v>
      </c>
      <c r="G323" s="35">
        <v>25000</v>
      </c>
    </row>
    <row r="324" spans="1:7" x14ac:dyDescent="0.2">
      <c r="A324" s="4">
        <v>323</v>
      </c>
      <c r="B324" s="183">
        <v>45614</v>
      </c>
      <c r="C324" s="178"/>
      <c r="D324" s="4" t="s">
        <v>302</v>
      </c>
      <c r="E324" s="32">
        <v>10</v>
      </c>
      <c r="F324" s="35">
        <v>2500</v>
      </c>
      <c r="G324" s="35">
        <v>25000</v>
      </c>
    </row>
    <row r="325" spans="1:7" x14ac:dyDescent="0.2">
      <c r="A325" s="4">
        <v>324</v>
      </c>
      <c r="B325" s="183">
        <v>45614</v>
      </c>
      <c r="C325" s="178" t="s">
        <v>386</v>
      </c>
      <c r="D325" s="4" t="s">
        <v>305</v>
      </c>
      <c r="E325" s="32">
        <v>1</v>
      </c>
      <c r="F325" s="35">
        <v>26000</v>
      </c>
      <c r="G325" s="35">
        <v>26000</v>
      </c>
    </row>
    <row r="326" spans="1:7" x14ac:dyDescent="0.2">
      <c r="A326" s="4">
        <v>325</v>
      </c>
      <c r="B326" s="183">
        <v>45614</v>
      </c>
      <c r="C326" s="178" t="s">
        <v>322</v>
      </c>
      <c r="D326" s="90" t="s">
        <v>311</v>
      </c>
      <c r="E326" s="32">
        <v>20</v>
      </c>
      <c r="F326" s="35">
        <v>2500</v>
      </c>
      <c r="G326" s="35">
        <v>50000</v>
      </c>
    </row>
    <row r="327" spans="1:7" x14ac:dyDescent="0.2">
      <c r="A327" s="4">
        <v>326</v>
      </c>
      <c r="B327" s="183">
        <v>45614</v>
      </c>
      <c r="C327" s="178" t="s">
        <v>389</v>
      </c>
      <c r="D327" s="4" t="s">
        <v>302</v>
      </c>
      <c r="E327" s="32">
        <v>10</v>
      </c>
      <c r="F327" s="35">
        <v>2500</v>
      </c>
      <c r="G327" s="35">
        <v>25000</v>
      </c>
    </row>
    <row r="328" spans="1:7" x14ac:dyDescent="0.2">
      <c r="A328" s="4">
        <v>327</v>
      </c>
      <c r="B328" s="183">
        <v>45615</v>
      </c>
      <c r="C328" s="4" t="s">
        <v>391</v>
      </c>
      <c r="D328" s="90" t="s">
        <v>311</v>
      </c>
      <c r="E328" s="32">
        <v>32</v>
      </c>
      <c r="F328" s="35">
        <v>2500</v>
      </c>
      <c r="G328" s="35">
        <v>80000</v>
      </c>
    </row>
    <row r="329" spans="1:7" x14ac:dyDescent="0.2">
      <c r="A329" s="4">
        <v>328</v>
      </c>
      <c r="B329" s="183">
        <v>45615</v>
      </c>
      <c r="C329" s="90" t="s">
        <v>394</v>
      </c>
      <c r="D329" s="90" t="s">
        <v>302</v>
      </c>
      <c r="E329" s="55">
        <v>10</v>
      </c>
      <c r="F329" s="89">
        <v>2500</v>
      </c>
      <c r="G329" s="89">
        <v>25000</v>
      </c>
    </row>
    <row r="330" spans="1:7" x14ac:dyDescent="0.2">
      <c r="A330" s="4">
        <v>329</v>
      </c>
      <c r="B330" s="183">
        <v>45615</v>
      </c>
      <c r="C330" s="4" t="s">
        <v>396</v>
      </c>
      <c r="D330" s="90" t="s">
        <v>311</v>
      </c>
      <c r="E330" s="32">
        <v>10</v>
      </c>
      <c r="F330" s="35">
        <v>2500</v>
      </c>
      <c r="G330" s="35">
        <v>25000</v>
      </c>
    </row>
    <row r="331" spans="1:7" x14ac:dyDescent="0.2">
      <c r="A331" s="4">
        <v>330</v>
      </c>
      <c r="B331" s="183">
        <v>45617</v>
      </c>
      <c r="C331" s="178" t="s">
        <v>398</v>
      </c>
      <c r="D331" s="90" t="s">
        <v>311</v>
      </c>
      <c r="E331" s="32">
        <v>10</v>
      </c>
      <c r="F331" s="35">
        <v>2500</v>
      </c>
      <c r="G331" s="35">
        <v>25000</v>
      </c>
    </row>
    <row r="332" spans="1:7" x14ac:dyDescent="0.2">
      <c r="A332" s="4">
        <v>331</v>
      </c>
      <c r="B332" s="183">
        <v>45617</v>
      </c>
      <c r="C332" s="178"/>
      <c r="D332" s="4" t="s">
        <v>302</v>
      </c>
      <c r="E332" s="32">
        <v>6</v>
      </c>
      <c r="F332" s="35">
        <v>2500</v>
      </c>
      <c r="G332" s="35">
        <v>15000</v>
      </c>
    </row>
    <row r="333" spans="1:7" x14ac:dyDescent="0.2">
      <c r="A333" s="4">
        <v>332</v>
      </c>
      <c r="B333" s="183">
        <v>45617</v>
      </c>
      <c r="C333" s="178"/>
      <c r="D333" s="4" t="s">
        <v>305</v>
      </c>
      <c r="E333" s="32">
        <v>1.25</v>
      </c>
      <c r="F333" s="35">
        <v>25000</v>
      </c>
      <c r="G333" s="35">
        <v>31000</v>
      </c>
    </row>
    <row r="334" spans="1:7" x14ac:dyDescent="0.2">
      <c r="A334" s="4">
        <v>333</v>
      </c>
      <c r="B334" s="183">
        <v>45617</v>
      </c>
      <c r="C334" s="179" t="s">
        <v>322</v>
      </c>
      <c r="D334" s="90" t="s">
        <v>311</v>
      </c>
      <c r="E334" s="55">
        <v>10</v>
      </c>
      <c r="F334" s="89">
        <v>2500</v>
      </c>
      <c r="G334" s="89">
        <v>25000</v>
      </c>
    </row>
    <row r="335" spans="1:7" x14ac:dyDescent="0.2">
      <c r="A335" s="4">
        <v>334</v>
      </c>
      <c r="B335" s="183">
        <v>45617</v>
      </c>
      <c r="C335" s="179"/>
      <c r="D335" s="90" t="s">
        <v>305</v>
      </c>
      <c r="E335" s="55">
        <v>1</v>
      </c>
      <c r="F335" s="89">
        <v>25000</v>
      </c>
      <c r="G335" s="89">
        <v>25000</v>
      </c>
    </row>
    <row r="336" spans="1:7" x14ac:dyDescent="0.2">
      <c r="A336" s="4">
        <v>335</v>
      </c>
      <c r="B336" s="183">
        <v>45617</v>
      </c>
      <c r="C336" s="90" t="s">
        <v>307</v>
      </c>
      <c r="D336" s="90" t="s">
        <v>302</v>
      </c>
      <c r="E336" s="55">
        <v>10</v>
      </c>
      <c r="F336" s="89">
        <v>2500</v>
      </c>
      <c r="G336" s="89">
        <v>25000</v>
      </c>
    </row>
    <row r="337" spans="1:7" x14ac:dyDescent="0.2">
      <c r="A337" s="4">
        <v>336</v>
      </c>
      <c r="B337" s="183">
        <v>45618</v>
      </c>
      <c r="C337" s="4" t="s">
        <v>402</v>
      </c>
      <c r="D337" s="4" t="s">
        <v>302</v>
      </c>
      <c r="E337" s="32">
        <v>10</v>
      </c>
      <c r="F337" s="89">
        <v>2500</v>
      </c>
      <c r="G337" s="89">
        <v>25000</v>
      </c>
    </row>
    <row r="338" spans="1:7" x14ac:dyDescent="0.2">
      <c r="A338" s="4">
        <v>337</v>
      </c>
      <c r="B338" s="183">
        <v>45619</v>
      </c>
      <c r="C338" s="4" t="s">
        <v>404</v>
      </c>
      <c r="D338" s="4" t="s">
        <v>404</v>
      </c>
      <c r="E338" s="32">
        <v>2</v>
      </c>
      <c r="F338" s="35">
        <v>50000</v>
      </c>
      <c r="G338" s="35">
        <v>100000</v>
      </c>
    </row>
    <row r="339" spans="1:7" x14ac:dyDescent="0.2">
      <c r="A339" s="4">
        <v>338</v>
      </c>
      <c r="B339" s="183">
        <v>45619</v>
      </c>
      <c r="C339" s="4" t="s">
        <v>405</v>
      </c>
      <c r="D339" s="4" t="s">
        <v>405</v>
      </c>
      <c r="E339" s="32">
        <v>2</v>
      </c>
      <c r="F339" s="35">
        <v>55000</v>
      </c>
      <c r="G339" s="35">
        <v>110000</v>
      </c>
    </row>
    <row r="340" spans="1:7" x14ac:dyDescent="0.2">
      <c r="A340" s="4">
        <v>339</v>
      </c>
      <c r="B340" s="183">
        <v>45619</v>
      </c>
      <c r="C340" s="4" t="s">
        <v>378</v>
      </c>
      <c r="D340" s="90" t="s">
        <v>305</v>
      </c>
      <c r="E340" s="32">
        <v>0.5</v>
      </c>
      <c r="F340" s="35">
        <v>24000</v>
      </c>
      <c r="G340" s="35">
        <v>12000</v>
      </c>
    </row>
    <row r="341" spans="1:7" x14ac:dyDescent="0.2">
      <c r="A341" s="4">
        <v>340</v>
      </c>
      <c r="B341" s="183">
        <v>45621</v>
      </c>
      <c r="C341" s="4" t="s">
        <v>406</v>
      </c>
      <c r="D341" s="90" t="s">
        <v>311</v>
      </c>
      <c r="E341" s="55">
        <v>20</v>
      </c>
      <c r="F341" s="89">
        <v>2500</v>
      </c>
      <c r="G341" s="89">
        <v>50000</v>
      </c>
    </row>
    <row r="342" spans="1:7" x14ac:dyDescent="0.2">
      <c r="A342" s="4">
        <v>341</v>
      </c>
      <c r="B342" s="183">
        <v>45621</v>
      </c>
      <c r="C342" s="4" t="s">
        <v>407</v>
      </c>
      <c r="D342" s="4" t="s">
        <v>311</v>
      </c>
      <c r="E342" s="32">
        <v>10</v>
      </c>
      <c r="F342" s="35">
        <v>2500</v>
      </c>
      <c r="G342" s="35">
        <v>25000</v>
      </c>
    </row>
    <row r="343" spans="1:7" x14ac:dyDescent="0.2">
      <c r="A343" s="4">
        <v>342</v>
      </c>
      <c r="B343" s="183">
        <v>45621</v>
      </c>
      <c r="C343" s="4" t="s">
        <v>408</v>
      </c>
      <c r="D343" s="90" t="s">
        <v>305</v>
      </c>
      <c r="E343" s="32">
        <v>2</v>
      </c>
      <c r="F343" s="35">
        <v>25000</v>
      </c>
      <c r="G343" s="35">
        <v>50000</v>
      </c>
    </row>
    <row r="344" spans="1:7" x14ac:dyDescent="0.2">
      <c r="A344" s="4">
        <v>343</v>
      </c>
      <c r="B344" s="183">
        <v>45621</v>
      </c>
      <c r="C344" s="178" t="s">
        <v>409</v>
      </c>
      <c r="D344" s="90" t="s">
        <v>302</v>
      </c>
      <c r="E344" s="55">
        <v>10</v>
      </c>
      <c r="F344" s="89">
        <v>2500</v>
      </c>
      <c r="G344" s="35">
        <v>25000</v>
      </c>
    </row>
    <row r="345" spans="1:7" x14ac:dyDescent="0.2">
      <c r="A345" s="4">
        <v>344</v>
      </c>
      <c r="B345" s="183">
        <v>45621</v>
      </c>
      <c r="C345" s="178"/>
      <c r="D345" s="90" t="s">
        <v>311</v>
      </c>
      <c r="E345" s="32">
        <v>10</v>
      </c>
      <c r="F345" s="35">
        <v>2500</v>
      </c>
      <c r="G345" s="35">
        <v>25000</v>
      </c>
    </row>
    <row r="346" spans="1:7" x14ac:dyDescent="0.2">
      <c r="A346" s="4">
        <v>345</v>
      </c>
      <c r="B346" s="183">
        <v>45622</v>
      </c>
      <c r="C346" s="4" t="s">
        <v>411</v>
      </c>
      <c r="D346" s="90" t="s">
        <v>311</v>
      </c>
      <c r="E346" s="32">
        <v>20</v>
      </c>
      <c r="F346" s="35">
        <v>2500</v>
      </c>
      <c r="G346" s="35">
        <v>50000</v>
      </c>
    </row>
    <row r="347" spans="1:7" x14ac:dyDescent="0.2">
      <c r="A347" s="4">
        <v>346</v>
      </c>
      <c r="B347" s="183">
        <v>45622</v>
      </c>
      <c r="C347" s="4" t="s">
        <v>329</v>
      </c>
      <c r="D347" s="90" t="s">
        <v>305</v>
      </c>
      <c r="E347" s="32">
        <v>0.25</v>
      </c>
      <c r="F347" s="35">
        <v>25000</v>
      </c>
      <c r="G347" s="35">
        <v>7000</v>
      </c>
    </row>
    <row r="348" spans="1:7" x14ac:dyDescent="0.2">
      <c r="A348" s="4">
        <v>347</v>
      </c>
      <c r="B348" s="183">
        <v>45628</v>
      </c>
      <c r="C348" s="171" t="s">
        <v>418</v>
      </c>
      <c r="D348" s="171" t="s">
        <v>302</v>
      </c>
      <c r="E348" s="32">
        <v>30</v>
      </c>
      <c r="F348" s="35">
        <v>2500</v>
      </c>
      <c r="G348" s="35">
        <f>E348*F348</f>
        <v>75000</v>
      </c>
    </row>
    <row r="349" spans="1:7" x14ac:dyDescent="0.2">
      <c r="A349" s="4">
        <v>348</v>
      </c>
      <c r="B349" s="183">
        <v>45628</v>
      </c>
      <c r="C349" s="4" t="s">
        <v>380</v>
      </c>
      <c r="D349" s="4" t="s">
        <v>302</v>
      </c>
      <c r="E349" s="32">
        <v>10</v>
      </c>
      <c r="F349" s="35">
        <v>2500</v>
      </c>
      <c r="G349" s="35">
        <f>E349*F349</f>
        <v>25000</v>
      </c>
    </row>
    <row r="350" spans="1:7" x14ac:dyDescent="0.2">
      <c r="A350" s="4">
        <v>349</v>
      </c>
      <c r="B350" s="183">
        <v>45628</v>
      </c>
      <c r="C350" s="4" t="s">
        <v>350</v>
      </c>
      <c r="D350" s="4" t="s">
        <v>311</v>
      </c>
      <c r="E350" s="32">
        <v>20</v>
      </c>
      <c r="F350" s="35">
        <v>2500</v>
      </c>
      <c r="G350" s="35">
        <f>E350*F350</f>
        <v>50000</v>
      </c>
    </row>
    <row r="351" spans="1:7" x14ac:dyDescent="0.2">
      <c r="A351" s="4">
        <v>350</v>
      </c>
      <c r="B351" s="183">
        <v>45628</v>
      </c>
      <c r="C351" s="4" t="s">
        <v>423</v>
      </c>
      <c r="D351" s="90" t="s">
        <v>305</v>
      </c>
      <c r="E351" s="32">
        <v>2</v>
      </c>
      <c r="F351" s="35">
        <v>24000</v>
      </c>
      <c r="G351" s="35">
        <f>E351*F351</f>
        <v>48000</v>
      </c>
    </row>
    <row r="352" spans="1:7" x14ac:dyDescent="0.2">
      <c r="A352" s="4">
        <v>351</v>
      </c>
      <c r="B352" s="183">
        <v>45629</v>
      </c>
      <c r="C352" s="4" t="s">
        <v>398</v>
      </c>
      <c r="D352" s="90" t="s">
        <v>305</v>
      </c>
      <c r="E352" s="32">
        <v>1</v>
      </c>
      <c r="F352" s="35">
        <v>24000</v>
      </c>
      <c r="G352" s="35">
        <f>E352*F352</f>
        <v>24000</v>
      </c>
    </row>
    <row r="353" spans="1:7" x14ac:dyDescent="0.2">
      <c r="A353" s="4">
        <v>352</v>
      </c>
      <c r="B353" s="183">
        <v>45629</v>
      </c>
      <c r="C353" s="4" t="s">
        <v>426</v>
      </c>
      <c r="D353" s="4" t="s">
        <v>302</v>
      </c>
      <c r="E353" s="32">
        <v>40</v>
      </c>
      <c r="F353" s="35">
        <v>2500</v>
      </c>
      <c r="G353" s="35">
        <f>E353*F353</f>
        <v>100000</v>
      </c>
    </row>
    <row r="354" spans="1:7" x14ac:dyDescent="0.2">
      <c r="A354" s="4">
        <v>353</v>
      </c>
      <c r="B354" s="183">
        <v>45630</v>
      </c>
      <c r="C354" s="189" t="s">
        <v>304</v>
      </c>
      <c r="D354" s="90" t="s">
        <v>311</v>
      </c>
      <c r="E354" s="32">
        <v>30</v>
      </c>
      <c r="F354" s="35">
        <v>2500</v>
      </c>
      <c r="G354" s="35">
        <f>E354*F354</f>
        <v>75000</v>
      </c>
    </row>
    <row r="355" spans="1:7" x14ac:dyDescent="0.2">
      <c r="A355" s="4">
        <v>354</v>
      </c>
      <c r="B355" s="183">
        <v>45630</v>
      </c>
      <c r="C355" s="189"/>
      <c r="D355" s="4" t="s">
        <v>363</v>
      </c>
      <c r="E355" s="32">
        <v>4</v>
      </c>
      <c r="F355" s="35">
        <v>3500</v>
      </c>
      <c r="G355" s="35">
        <f>E355*F355</f>
        <v>14000</v>
      </c>
    </row>
    <row r="356" spans="1:7" x14ac:dyDescent="0.2">
      <c r="A356" s="4">
        <v>355</v>
      </c>
      <c r="B356" s="183">
        <v>45630</v>
      </c>
      <c r="C356" s="181" t="s">
        <v>315</v>
      </c>
      <c r="D356" s="90" t="s">
        <v>311</v>
      </c>
      <c r="E356" s="55">
        <v>20</v>
      </c>
      <c r="F356" s="35">
        <v>2500</v>
      </c>
      <c r="G356" s="35">
        <f>E356*F356</f>
        <v>50000</v>
      </c>
    </row>
    <row r="357" spans="1:7" x14ac:dyDescent="0.2">
      <c r="A357" s="4">
        <v>356</v>
      </c>
      <c r="B357" s="183">
        <v>45630</v>
      </c>
      <c r="C357" s="171" t="s">
        <v>434</v>
      </c>
      <c r="D357" s="90" t="s">
        <v>302</v>
      </c>
      <c r="E357" s="32">
        <v>10</v>
      </c>
      <c r="F357" s="35">
        <v>2500</v>
      </c>
      <c r="G357" s="89">
        <f>E357*F357</f>
        <v>25000</v>
      </c>
    </row>
    <row r="358" spans="1:7" x14ac:dyDescent="0.2">
      <c r="A358" s="4">
        <v>357</v>
      </c>
      <c r="B358" s="183">
        <v>45630</v>
      </c>
      <c r="C358" s="171" t="s">
        <v>369</v>
      </c>
      <c r="D358" s="90" t="s">
        <v>311</v>
      </c>
      <c r="E358" s="32">
        <v>20</v>
      </c>
      <c r="F358" s="35">
        <v>2000</v>
      </c>
      <c r="G358" s="35">
        <f>E358*F358</f>
        <v>40000</v>
      </c>
    </row>
    <row r="359" spans="1:7" x14ac:dyDescent="0.2">
      <c r="A359" s="4">
        <v>358</v>
      </c>
      <c r="B359" s="183">
        <v>45630</v>
      </c>
      <c r="C359" s="171" t="s">
        <v>329</v>
      </c>
      <c r="D359" s="90" t="s">
        <v>311</v>
      </c>
      <c r="E359" s="32">
        <v>10</v>
      </c>
      <c r="F359" s="35">
        <v>2000</v>
      </c>
      <c r="G359" s="35">
        <f>E359*F359</f>
        <v>20000</v>
      </c>
    </row>
    <row r="360" spans="1:7" x14ac:dyDescent="0.2">
      <c r="A360" s="4">
        <v>359</v>
      </c>
      <c r="B360" s="183">
        <v>45630</v>
      </c>
      <c r="C360" s="180" t="s">
        <v>438</v>
      </c>
      <c r="D360" s="90" t="s">
        <v>311</v>
      </c>
      <c r="E360" s="32">
        <v>10</v>
      </c>
      <c r="F360" s="35">
        <v>2000</v>
      </c>
      <c r="G360" s="35">
        <f>E360*F360</f>
        <v>20000</v>
      </c>
    </row>
    <row r="361" spans="1:7" x14ac:dyDescent="0.2">
      <c r="A361" s="4">
        <v>360</v>
      </c>
      <c r="B361" s="183">
        <v>45630</v>
      </c>
      <c r="C361" s="180" t="s">
        <v>441</v>
      </c>
      <c r="D361" s="4" t="s">
        <v>363</v>
      </c>
      <c r="E361" s="32">
        <v>6</v>
      </c>
      <c r="F361" s="35">
        <v>3500</v>
      </c>
      <c r="G361" s="35">
        <f>E361*F361</f>
        <v>21000</v>
      </c>
    </row>
    <row r="362" spans="1:7" x14ac:dyDescent="0.2">
      <c r="A362" s="4">
        <v>361</v>
      </c>
      <c r="B362" s="183">
        <v>45630</v>
      </c>
      <c r="C362" s="191" t="s">
        <v>443</v>
      </c>
      <c r="D362" s="90" t="s">
        <v>311</v>
      </c>
      <c r="E362" s="32">
        <v>4</v>
      </c>
      <c r="F362" s="35">
        <v>2500</v>
      </c>
      <c r="G362" s="35">
        <f>E362*F362</f>
        <v>10000</v>
      </c>
    </row>
    <row r="363" spans="1:7" x14ac:dyDescent="0.2">
      <c r="A363" s="4">
        <v>362</v>
      </c>
      <c r="B363" s="183">
        <v>45630</v>
      </c>
      <c r="C363" s="191"/>
      <c r="D363" s="4" t="s">
        <v>363</v>
      </c>
      <c r="E363" s="32">
        <v>4</v>
      </c>
      <c r="F363" s="35">
        <v>3500</v>
      </c>
      <c r="G363" s="35">
        <f>E363*F363</f>
        <v>14000</v>
      </c>
    </row>
    <row r="364" spans="1:7" x14ac:dyDescent="0.2">
      <c r="A364" s="4">
        <v>363</v>
      </c>
      <c r="B364" s="183">
        <v>45630</v>
      </c>
      <c r="C364" s="4" t="s">
        <v>369</v>
      </c>
      <c r="D364" s="4" t="s">
        <v>363</v>
      </c>
      <c r="E364" s="32">
        <v>6</v>
      </c>
      <c r="F364" s="35">
        <v>3500</v>
      </c>
      <c r="G364" s="35">
        <f>E364*F364</f>
        <v>21000</v>
      </c>
    </row>
    <row r="365" spans="1:7" x14ac:dyDescent="0.2">
      <c r="A365" s="4">
        <v>364</v>
      </c>
      <c r="B365" s="183">
        <v>45630</v>
      </c>
      <c r="C365" s="4" t="s">
        <v>380</v>
      </c>
      <c r="D365" s="4" t="s">
        <v>363</v>
      </c>
      <c r="E365" s="32">
        <v>7</v>
      </c>
      <c r="F365" s="35">
        <v>3000</v>
      </c>
      <c r="G365" s="35">
        <f>E365*F365</f>
        <v>21000</v>
      </c>
    </row>
    <row r="366" spans="1:7" x14ac:dyDescent="0.2">
      <c r="A366" s="4">
        <v>365</v>
      </c>
      <c r="B366" s="183">
        <v>45630</v>
      </c>
      <c r="C366" s="4" t="s">
        <v>398</v>
      </c>
      <c r="D366" s="90" t="s">
        <v>305</v>
      </c>
      <c r="E366" s="32">
        <v>1</v>
      </c>
      <c r="F366" s="35">
        <v>24000</v>
      </c>
      <c r="G366" s="35">
        <f>E366*F366</f>
        <v>24000</v>
      </c>
    </row>
    <row r="367" spans="1:7" x14ac:dyDescent="0.2">
      <c r="A367" s="4">
        <v>366</v>
      </c>
      <c r="B367" s="183">
        <v>45630</v>
      </c>
      <c r="C367" s="189" t="s">
        <v>449</v>
      </c>
      <c r="D367" s="90" t="s">
        <v>305</v>
      </c>
      <c r="E367" s="32">
        <v>1</v>
      </c>
      <c r="F367" s="35">
        <v>25000</v>
      </c>
      <c r="G367" s="35">
        <f>E367*F367</f>
        <v>25000</v>
      </c>
    </row>
    <row r="368" spans="1:7" x14ac:dyDescent="0.2">
      <c r="A368" s="4">
        <v>367</v>
      </c>
      <c r="B368" s="183">
        <v>45630</v>
      </c>
      <c r="C368" s="189"/>
      <c r="D368" s="4" t="s">
        <v>363</v>
      </c>
      <c r="E368" s="32">
        <v>6</v>
      </c>
      <c r="F368" s="35">
        <v>3500</v>
      </c>
      <c r="G368" s="35">
        <f>E368*F368</f>
        <v>21000</v>
      </c>
    </row>
    <row r="369" spans="1:7" x14ac:dyDescent="0.2">
      <c r="A369" s="4">
        <v>368</v>
      </c>
      <c r="B369" s="183">
        <v>45631</v>
      </c>
      <c r="C369" s="190" t="s">
        <v>452</v>
      </c>
      <c r="D369" s="90" t="s">
        <v>302</v>
      </c>
      <c r="E369" s="55">
        <v>36</v>
      </c>
      <c r="F369" s="35">
        <v>2500</v>
      </c>
      <c r="G369" s="35">
        <f>E369*F369</f>
        <v>90000</v>
      </c>
    </row>
    <row r="370" spans="1:7" x14ac:dyDescent="0.2">
      <c r="A370" s="4">
        <v>369</v>
      </c>
      <c r="B370" s="183">
        <v>45631</v>
      </c>
      <c r="C370" s="190"/>
      <c r="D370" s="90" t="s">
        <v>311</v>
      </c>
      <c r="E370" s="55">
        <v>38</v>
      </c>
      <c r="F370" s="35">
        <v>2500</v>
      </c>
      <c r="G370" s="35">
        <f>E370*F370</f>
        <v>95000</v>
      </c>
    </row>
    <row r="371" spans="1:7" x14ac:dyDescent="0.2">
      <c r="A371" s="4">
        <v>370</v>
      </c>
      <c r="B371" s="183">
        <v>45631</v>
      </c>
      <c r="C371" s="190"/>
      <c r="D371" s="4" t="s">
        <v>305</v>
      </c>
      <c r="E371" s="32">
        <v>1</v>
      </c>
      <c r="F371" s="35">
        <v>24000</v>
      </c>
      <c r="G371" s="35">
        <f>E371*F371</f>
        <v>24000</v>
      </c>
    </row>
    <row r="372" spans="1:7" x14ac:dyDescent="0.2">
      <c r="A372" s="4">
        <v>371</v>
      </c>
      <c r="B372" s="183">
        <v>45631</v>
      </c>
      <c r="C372" s="90" t="s">
        <v>343</v>
      </c>
      <c r="D372" s="4" t="s">
        <v>457</v>
      </c>
      <c r="E372" s="32">
        <v>24</v>
      </c>
      <c r="F372" s="35">
        <v>31875</v>
      </c>
      <c r="G372" s="35">
        <f>E372*F372</f>
        <v>765000</v>
      </c>
    </row>
    <row r="373" spans="1:7" x14ac:dyDescent="0.2">
      <c r="A373" s="4">
        <v>372</v>
      </c>
      <c r="B373" s="183">
        <v>45639</v>
      </c>
      <c r="C373" s="188" t="s">
        <v>365</v>
      </c>
      <c r="D373" s="90" t="s">
        <v>305</v>
      </c>
      <c r="E373" s="32">
        <v>1</v>
      </c>
      <c r="F373" s="35">
        <v>28000</v>
      </c>
      <c r="G373" s="35">
        <f>E373*F373</f>
        <v>28000</v>
      </c>
    </row>
    <row r="374" spans="1:7" x14ac:dyDescent="0.2">
      <c r="A374" s="4">
        <v>373</v>
      </c>
      <c r="B374" s="183">
        <v>45639</v>
      </c>
      <c r="C374" s="188"/>
      <c r="D374" s="4" t="s">
        <v>363</v>
      </c>
      <c r="E374" s="32">
        <v>10</v>
      </c>
      <c r="F374" s="35">
        <v>3500</v>
      </c>
      <c r="G374" s="35">
        <f>E374*F374</f>
        <v>35000</v>
      </c>
    </row>
    <row r="375" spans="1:7" x14ac:dyDescent="0.2">
      <c r="A375" s="4">
        <v>374</v>
      </c>
      <c r="B375" s="183">
        <v>45639</v>
      </c>
      <c r="C375" s="189" t="s">
        <v>461</v>
      </c>
      <c r="D375" s="90" t="s">
        <v>302</v>
      </c>
      <c r="E375" s="32">
        <v>10</v>
      </c>
      <c r="F375" s="35">
        <v>2500</v>
      </c>
      <c r="G375" s="35">
        <f>E375*F375</f>
        <v>25000</v>
      </c>
    </row>
    <row r="376" spans="1:7" x14ac:dyDescent="0.2">
      <c r="A376" s="4">
        <v>375</v>
      </c>
      <c r="B376" s="183">
        <v>45639</v>
      </c>
      <c r="C376" s="189"/>
      <c r="D376" s="90" t="s">
        <v>305</v>
      </c>
      <c r="E376" s="32">
        <v>0.5</v>
      </c>
      <c r="F376" s="35">
        <v>28000</v>
      </c>
      <c r="G376" s="35">
        <f>E376*F376</f>
        <v>14000</v>
      </c>
    </row>
    <row r="377" spans="1:7" x14ac:dyDescent="0.2">
      <c r="A377" s="4">
        <v>376</v>
      </c>
      <c r="B377" s="183">
        <v>45639</v>
      </c>
      <c r="C377" s="189" t="s">
        <v>463</v>
      </c>
      <c r="D377" s="90" t="s">
        <v>363</v>
      </c>
      <c r="E377" s="55">
        <v>10</v>
      </c>
      <c r="F377" s="35">
        <v>3500</v>
      </c>
      <c r="G377" s="35">
        <f>E377*F377</f>
        <v>35000</v>
      </c>
    </row>
    <row r="378" spans="1:7" x14ac:dyDescent="0.2">
      <c r="A378" s="4">
        <v>377</v>
      </c>
      <c r="B378" s="183">
        <v>45639</v>
      </c>
      <c r="C378" s="189"/>
      <c r="D378" s="4" t="s">
        <v>311</v>
      </c>
      <c r="E378" s="32">
        <v>10</v>
      </c>
      <c r="F378" s="35">
        <v>2500</v>
      </c>
      <c r="G378" s="35">
        <f>E378*F378</f>
        <v>25000</v>
      </c>
    </row>
    <row r="379" spans="1:7" x14ac:dyDescent="0.2">
      <c r="A379" s="4">
        <v>378</v>
      </c>
      <c r="B379" s="183">
        <v>45639</v>
      </c>
      <c r="C379" s="181" t="s">
        <v>307</v>
      </c>
      <c r="D379" s="90" t="s">
        <v>363</v>
      </c>
      <c r="E379" s="32">
        <v>6</v>
      </c>
      <c r="F379" s="35">
        <v>3500</v>
      </c>
      <c r="G379" s="35">
        <f>E379*F379</f>
        <v>21000</v>
      </c>
    </row>
    <row r="380" spans="1:7" ht="16" x14ac:dyDescent="0.2">
      <c r="A380" s="4">
        <v>379</v>
      </c>
      <c r="B380" s="183">
        <v>45642</v>
      </c>
      <c r="C380" s="91" t="s">
        <v>367</v>
      </c>
      <c r="D380" s="90" t="s">
        <v>305</v>
      </c>
      <c r="E380" s="32">
        <v>0.5</v>
      </c>
      <c r="F380" s="35">
        <v>30000</v>
      </c>
      <c r="G380" s="35">
        <f>E380*F380</f>
        <v>15000</v>
      </c>
    </row>
    <row r="381" spans="1:7" ht="16" x14ac:dyDescent="0.2">
      <c r="A381" s="4">
        <v>380</v>
      </c>
      <c r="B381" s="183">
        <v>45642</v>
      </c>
      <c r="C381" s="91" t="s">
        <v>468</v>
      </c>
      <c r="D381" s="90" t="s">
        <v>305</v>
      </c>
      <c r="E381" s="32">
        <v>0.5</v>
      </c>
      <c r="F381" s="35">
        <v>30000</v>
      </c>
      <c r="G381" s="35">
        <f>E381*F381</f>
        <v>15000</v>
      </c>
    </row>
    <row r="382" spans="1:7" x14ac:dyDescent="0.2">
      <c r="A382" s="4">
        <v>381</v>
      </c>
      <c r="B382" s="183">
        <v>45642</v>
      </c>
      <c r="C382" s="90" t="s">
        <v>470</v>
      </c>
      <c r="D382" s="90" t="s">
        <v>305</v>
      </c>
      <c r="E382" s="32">
        <v>0.3</v>
      </c>
      <c r="F382" s="35">
        <v>30000</v>
      </c>
      <c r="G382" s="35">
        <f>E382*F382</f>
        <v>9000</v>
      </c>
    </row>
    <row r="383" spans="1:7" x14ac:dyDescent="0.2">
      <c r="A383" s="4">
        <v>382</v>
      </c>
      <c r="B383" s="183">
        <v>45642</v>
      </c>
      <c r="C383" s="90" t="s">
        <v>472</v>
      </c>
      <c r="D383" s="90" t="s">
        <v>302</v>
      </c>
      <c r="E383" s="32">
        <v>10</v>
      </c>
      <c r="F383" s="35">
        <v>2500</v>
      </c>
      <c r="G383" s="35">
        <f>E383*F383</f>
        <v>25000</v>
      </c>
    </row>
    <row r="384" spans="1:7" x14ac:dyDescent="0.2">
      <c r="A384" s="4">
        <v>383</v>
      </c>
      <c r="B384" s="183">
        <v>45642</v>
      </c>
      <c r="C384" s="188" t="s">
        <v>474</v>
      </c>
      <c r="D384" s="4" t="s">
        <v>311</v>
      </c>
      <c r="E384" s="32">
        <v>12</v>
      </c>
      <c r="F384" s="35">
        <v>2500</v>
      </c>
      <c r="G384" s="35">
        <f>E384*F384</f>
        <v>30000</v>
      </c>
    </row>
    <row r="385" spans="1:7" x14ac:dyDescent="0.2">
      <c r="A385" s="4">
        <v>384</v>
      </c>
      <c r="B385" s="183">
        <v>45642</v>
      </c>
      <c r="C385" s="188"/>
      <c r="D385" s="4" t="s">
        <v>476</v>
      </c>
      <c r="E385" s="32">
        <v>8</v>
      </c>
      <c r="F385" s="35">
        <v>2000</v>
      </c>
      <c r="G385" s="35">
        <f>E385*F385</f>
        <v>16000</v>
      </c>
    </row>
    <row r="386" spans="1:7" x14ac:dyDescent="0.2">
      <c r="A386" s="4">
        <v>385</v>
      </c>
      <c r="B386" s="183">
        <v>45643</v>
      </c>
      <c r="C386" s="90" t="s">
        <v>478</v>
      </c>
      <c r="D386" s="90" t="s">
        <v>302</v>
      </c>
      <c r="E386" s="32">
        <v>10</v>
      </c>
      <c r="F386" s="35">
        <v>2500</v>
      </c>
      <c r="G386" s="35">
        <f>E386*F386</f>
        <v>25000</v>
      </c>
    </row>
    <row r="387" spans="1:7" x14ac:dyDescent="0.2">
      <c r="A387" s="4">
        <v>386</v>
      </c>
      <c r="B387" s="183">
        <v>45643</v>
      </c>
      <c r="C387" s="90" t="s">
        <v>480</v>
      </c>
      <c r="D387" s="90" t="s">
        <v>302</v>
      </c>
      <c r="E387" s="32">
        <v>10</v>
      </c>
      <c r="F387" s="35">
        <v>2500</v>
      </c>
      <c r="G387" s="35">
        <f>E387*F387</f>
        <v>25000</v>
      </c>
    </row>
    <row r="388" spans="1:7" x14ac:dyDescent="0.2">
      <c r="A388" s="4">
        <v>387</v>
      </c>
      <c r="B388" s="183">
        <v>45643</v>
      </c>
      <c r="C388" s="90" t="s">
        <v>482</v>
      </c>
      <c r="D388" s="90" t="s">
        <v>302</v>
      </c>
      <c r="E388" s="32">
        <v>10</v>
      </c>
      <c r="F388" s="35">
        <v>2500</v>
      </c>
      <c r="G388" s="35">
        <f>E388*F388</f>
        <v>25000</v>
      </c>
    </row>
    <row r="389" spans="1:7" x14ac:dyDescent="0.2">
      <c r="A389" s="4">
        <v>388</v>
      </c>
      <c r="B389" s="184">
        <v>45644</v>
      </c>
      <c r="C389" s="90" t="s">
        <v>484</v>
      </c>
      <c r="D389" s="90" t="s">
        <v>302</v>
      </c>
      <c r="E389" s="55">
        <v>12</v>
      </c>
      <c r="F389" s="35">
        <v>2500</v>
      </c>
      <c r="G389" s="35">
        <f>E389*F389</f>
        <v>30000</v>
      </c>
    </row>
    <row r="390" spans="1:7" x14ac:dyDescent="0.2">
      <c r="A390" s="4">
        <v>389</v>
      </c>
      <c r="B390" s="184">
        <v>45645</v>
      </c>
      <c r="C390" s="90" t="s">
        <v>486</v>
      </c>
      <c r="D390" s="90" t="s">
        <v>305</v>
      </c>
      <c r="E390" s="55">
        <v>1</v>
      </c>
      <c r="F390" s="89">
        <v>28000</v>
      </c>
      <c r="G390" s="35">
        <f>E390*F390</f>
        <v>28000</v>
      </c>
    </row>
    <row r="391" spans="1:7" x14ac:dyDescent="0.2">
      <c r="A391" s="4">
        <v>390</v>
      </c>
      <c r="B391" s="184">
        <v>45645</v>
      </c>
      <c r="C391" s="188" t="s">
        <v>380</v>
      </c>
      <c r="D391" s="90" t="s">
        <v>311</v>
      </c>
      <c r="E391" s="32">
        <v>20</v>
      </c>
      <c r="F391" s="35">
        <v>2500</v>
      </c>
      <c r="G391" s="35">
        <f>E391*F391</f>
        <v>50000</v>
      </c>
    </row>
    <row r="392" spans="1:7" x14ac:dyDescent="0.2">
      <c r="A392" s="4">
        <v>391</v>
      </c>
      <c r="B392" s="184">
        <v>45645</v>
      </c>
      <c r="C392" s="188"/>
      <c r="D392" s="4" t="s">
        <v>302</v>
      </c>
      <c r="E392" s="32">
        <v>10</v>
      </c>
      <c r="F392" s="35">
        <v>2500</v>
      </c>
      <c r="G392" s="35">
        <f>E392*F392</f>
        <v>25000</v>
      </c>
    </row>
    <row r="393" spans="1:7" x14ac:dyDescent="0.2">
      <c r="A393" s="4">
        <v>392</v>
      </c>
      <c r="B393" s="184">
        <v>45646</v>
      </c>
      <c r="C393" s="90" t="s">
        <v>358</v>
      </c>
      <c r="D393" s="90" t="s">
        <v>302</v>
      </c>
      <c r="E393" s="55">
        <v>50</v>
      </c>
      <c r="F393" s="35">
        <v>2500</v>
      </c>
      <c r="G393" s="35">
        <f>E393*F393</f>
        <v>125000</v>
      </c>
    </row>
    <row r="394" spans="1:7" x14ac:dyDescent="0.2">
      <c r="A394" s="4">
        <v>393</v>
      </c>
      <c r="B394" s="184">
        <v>45646</v>
      </c>
      <c r="C394" s="179" t="s">
        <v>489</v>
      </c>
      <c r="D394" s="90" t="s">
        <v>305</v>
      </c>
      <c r="E394" s="55">
        <v>1</v>
      </c>
      <c r="F394" s="89">
        <v>28000</v>
      </c>
      <c r="G394" s="35">
        <f>E394*F394</f>
        <v>28000</v>
      </c>
    </row>
    <row r="395" spans="1:7" x14ac:dyDescent="0.2">
      <c r="A395" s="4">
        <v>394</v>
      </c>
      <c r="B395" s="184">
        <v>45647</v>
      </c>
      <c r="C395" s="179" t="s">
        <v>491</v>
      </c>
      <c r="D395" s="90" t="s">
        <v>305</v>
      </c>
      <c r="E395" s="55">
        <v>1</v>
      </c>
      <c r="F395" s="89">
        <v>28000</v>
      </c>
      <c r="G395" s="35">
        <f>E395*F395</f>
        <v>28000</v>
      </c>
    </row>
    <row r="396" spans="1:7" x14ac:dyDescent="0.2">
      <c r="A396" s="4">
        <v>395</v>
      </c>
      <c r="B396" s="184">
        <v>45648</v>
      </c>
      <c r="C396" s="179" t="s">
        <v>380</v>
      </c>
      <c r="D396" s="90" t="s">
        <v>311</v>
      </c>
      <c r="E396" s="32">
        <v>10</v>
      </c>
      <c r="F396" s="35">
        <v>2500</v>
      </c>
      <c r="G396" s="35">
        <f>E396*F396</f>
        <v>25000</v>
      </c>
    </row>
    <row r="397" spans="1:7" x14ac:dyDescent="0.2">
      <c r="A397" s="4">
        <v>396</v>
      </c>
      <c r="B397" s="184">
        <v>45650</v>
      </c>
      <c r="C397" s="179" t="s">
        <v>474</v>
      </c>
      <c r="D397" s="90" t="s">
        <v>311</v>
      </c>
      <c r="E397" s="55">
        <v>20</v>
      </c>
      <c r="F397" s="89">
        <v>2500</v>
      </c>
      <c r="G397" s="89">
        <f>E397*F397</f>
        <v>50000</v>
      </c>
    </row>
    <row r="398" spans="1:7" x14ac:dyDescent="0.2">
      <c r="A398" s="4">
        <v>397</v>
      </c>
      <c r="B398" s="184">
        <v>45650</v>
      </c>
      <c r="C398" s="188" t="s">
        <v>495</v>
      </c>
      <c r="D398" s="90" t="s">
        <v>311</v>
      </c>
      <c r="E398" s="55">
        <v>10</v>
      </c>
      <c r="F398" s="89">
        <v>2500</v>
      </c>
      <c r="G398" s="89">
        <f>E398*F398</f>
        <v>25000</v>
      </c>
    </row>
    <row r="399" spans="1:7" x14ac:dyDescent="0.2">
      <c r="A399" s="4">
        <v>398</v>
      </c>
      <c r="B399" s="184">
        <v>45650</v>
      </c>
      <c r="C399" s="188"/>
      <c r="D399" s="90" t="s">
        <v>302</v>
      </c>
      <c r="E399" s="55">
        <v>10</v>
      </c>
      <c r="F399" s="89">
        <v>2500</v>
      </c>
      <c r="G399" s="89">
        <f>E399*F399</f>
        <v>25000</v>
      </c>
    </row>
    <row r="400" spans="1:7" x14ac:dyDescent="0.2">
      <c r="A400" s="4">
        <v>399</v>
      </c>
      <c r="B400" s="184">
        <v>45650</v>
      </c>
      <c r="C400" s="188" t="s">
        <v>498</v>
      </c>
      <c r="D400" s="90" t="s">
        <v>302</v>
      </c>
      <c r="E400" s="55">
        <v>30</v>
      </c>
      <c r="F400" s="89">
        <v>2500</v>
      </c>
      <c r="G400" s="35">
        <f>E400*F400</f>
        <v>75000</v>
      </c>
    </row>
    <row r="401" spans="1:7" x14ac:dyDescent="0.2">
      <c r="A401" s="4">
        <v>400</v>
      </c>
      <c r="B401" s="184">
        <v>45650</v>
      </c>
      <c r="C401" s="188"/>
      <c r="D401" s="90" t="s">
        <v>311</v>
      </c>
      <c r="E401" s="55">
        <v>10</v>
      </c>
      <c r="F401" s="89">
        <v>2500</v>
      </c>
      <c r="G401" s="35">
        <f>E401*F401</f>
        <v>25000</v>
      </c>
    </row>
    <row r="402" spans="1:7" x14ac:dyDescent="0.2">
      <c r="A402" s="4">
        <v>401</v>
      </c>
      <c r="B402" s="184">
        <v>45650</v>
      </c>
      <c r="C402" s="179" t="s">
        <v>307</v>
      </c>
      <c r="D402" s="90" t="s">
        <v>363</v>
      </c>
      <c r="E402" s="55">
        <v>30</v>
      </c>
      <c r="F402" s="89">
        <v>3500</v>
      </c>
      <c r="G402" s="35">
        <f>E402*F402</f>
        <v>105000</v>
      </c>
    </row>
    <row r="403" spans="1:7" x14ac:dyDescent="0.2">
      <c r="A403" s="4">
        <v>402</v>
      </c>
      <c r="B403" s="184">
        <v>45650</v>
      </c>
      <c r="C403" s="90" t="s">
        <v>500</v>
      </c>
      <c r="D403" s="90" t="s">
        <v>363</v>
      </c>
      <c r="E403" s="55">
        <v>10</v>
      </c>
      <c r="F403" s="89">
        <v>3500</v>
      </c>
      <c r="G403" s="35">
        <f>E403*F403</f>
        <v>35000</v>
      </c>
    </row>
    <row r="404" spans="1:7" x14ac:dyDescent="0.2">
      <c r="A404" s="4">
        <v>403</v>
      </c>
      <c r="B404" s="184">
        <v>45650</v>
      </c>
      <c r="C404" s="90" t="s">
        <v>501</v>
      </c>
      <c r="D404" s="90" t="s">
        <v>363</v>
      </c>
      <c r="E404" s="55">
        <v>6</v>
      </c>
      <c r="F404" s="89">
        <v>3500</v>
      </c>
      <c r="G404" s="35">
        <f>E404*F404</f>
        <v>21000</v>
      </c>
    </row>
    <row r="405" spans="1:7" x14ac:dyDescent="0.2">
      <c r="A405" s="4">
        <v>404</v>
      </c>
      <c r="B405" s="184">
        <v>45650</v>
      </c>
      <c r="C405" s="90" t="s">
        <v>367</v>
      </c>
      <c r="D405" s="90" t="s">
        <v>363</v>
      </c>
      <c r="E405" s="55">
        <v>4</v>
      </c>
      <c r="F405" s="89">
        <v>3500</v>
      </c>
      <c r="G405" s="35">
        <f>E405*F405</f>
        <v>14000</v>
      </c>
    </row>
    <row r="406" spans="1:7" x14ac:dyDescent="0.2">
      <c r="A406" s="4">
        <v>405</v>
      </c>
      <c r="B406" s="183">
        <v>45653</v>
      </c>
      <c r="C406" s="178" t="s">
        <v>474</v>
      </c>
      <c r="D406" s="90" t="s">
        <v>311</v>
      </c>
      <c r="E406" s="32">
        <v>20</v>
      </c>
      <c r="F406" s="35">
        <v>2500</v>
      </c>
      <c r="G406" s="35">
        <f>E406*F406</f>
        <v>50000</v>
      </c>
    </row>
    <row r="407" spans="1:7" x14ac:dyDescent="0.2">
      <c r="A407" s="4">
        <v>406</v>
      </c>
      <c r="B407" s="183">
        <v>45654</v>
      </c>
      <c r="C407" s="178" t="s">
        <v>502</v>
      </c>
      <c r="D407" s="90" t="s">
        <v>311</v>
      </c>
      <c r="E407" s="32">
        <v>20</v>
      </c>
      <c r="F407" s="35">
        <v>2500</v>
      </c>
      <c r="G407" s="35">
        <f>E407*F407</f>
        <v>50000</v>
      </c>
    </row>
    <row r="408" spans="1:7" x14ac:dyDescent="0.2">
      <c r="A408" s="4">
        <v>407</v>
      </c>
      <c r="B408" s="183">
        <v>45655</v>
      </c>
      <c r="C408" s="178" t="s">
        <v>502</v>
      </c>
      <c r="D408" s="90" t="s">
        <v>311</v>
      </c>
      <c r="E408" s="32">
        <v>10</v>
      </c>
      <c r="F408" s="35">
        <v>2500</v>
      </c>
      <c r="G408" s="35">
        <f>E408*F408</f>
        <v>25000</v>
      </c>
    </row>
    <row r="409" spans="1:7" x14ac:dyDescent="0.2">
      <c r="A409" s="4">
        <v>408</v>
      </c>
      <c r="B409" s="183">
        <v>45655</v>
      </c>
      <c r="C409" s="179" t="s">
        <v>365</v>
      </c>
      <c r="D409" s="90" t="s">
        <v>305</v>
      </c>
      <c r="E409" s="55">
        <v>2</v>
      </c>
      <c r="F409" s="89">
        <v>28000</v>
      </c>
      <c r="G409" s="35">
        <f>E409*F409</f>
        <v>56000</v>
      </c>
    </row>
    <row r="410" spans="1:7" x14ac:dyDescent="0.2">
      <c r="A410" s="4">
        <v>409</v>
      </c>
      <c r="B410" s="183">
        <v>45655</v>
      </c>
      <c r="C410" s="179" t="s">
        <v>461</v>
      </c>
      <c r="D410" s="90" t="s">
        <v>305</v>
      </c>
      <c r="E410" s="55">
        <v>1</v>
      </c>
      <c r="F410" s="89">
        <v>28000</v>
      </c>
      <c r="G410" s="35">
        <f>E410*F410</f>
        <v>28000</v>
      </c>
    </row>
    <row r="411" spans="1:7" x14ac:dyDescent="0.2">
      <c r="A411" s="4">
        <v>410</v>
      </c>
      <c r="B411" s="183">
        <v>45655</v>
      </c>
      <c r="C411" s="90" t="s">
        <v>505</v>
      </c>
      <c r="D411" s="90" t="s">
        <v>311</v>
      </c>
      <c r="E411" s="32">
        <v>11</v>
      </c>
      <c r="F411" s="35">
        <v>2500</v>
      </c>
      <c r="G411" s="35">
        <f>E411*F411</f>
        <v>27500</v>
      </c>
    </row>
    <row r="412" spans="1:7" x14ac:dyDescent="0.2">
      <c r="A412" s="4">
        <v>411</v>
      </c>
      <c r="B412" s="183">
        <v>45656</v>
      </c>
      <c r="C412" s="178" t="s">
        <v>502</v>
      </c>
      <c r="D412" s="90" t="s">
        <v>311</v>
      </c>
      <c r="E412" s="32">
        <v>40</v>
      </c>
      <c r="F412" s="35">
        <v>2500</v>
      </c>
      <c r="G412" s="35">
        <f>E412*F412</f>
        <v>100000</v>
      </c>
    </row>
    <row r="413" spans="1:7" x14ac:dyDescent="0.2">
      <c r="A413" s="4">
        <v>412</v>
      </c>
      <c r="B413" s="183">
        <v>45656</v>
      </c>
      <c r="C413" s="4" t="s">
        <v>367</v>
      </c>
      <c r="D413" s="90" t="s">
        <v>305</v>
      </c>
      <c r="E413" s="55">
        <v>0.75</v>
      </c>
      <c r="F413" s="35">
        <v>28000</v>
      </c>
      <c r="G413" s="35">
        <f>E413*F413</f>
        <v>21000</v>
      </c>
    </row>
    <row r="414" spans="1:7" x14ac:dyDescent="0.2">
      <c r="A414" s="4">
        <v>413</v>
      </c>
      <c r="B414" s="183">
        <v>45657</v>
      </c>
      <c r="C414" s="4" t="s">
        <v>506</v>
      </c>
      <c r="D414" s="90" t="s">
        <v>302</v>
      </c>
      <c r="E414" s="55">
        <v>10</v>
      </c>
      <c r="F414" s="89">
        <v>2500</v>
      </c>
      <c r="G414" s="89">
        <f>E414*F414</f>
        <v>25000</v>
      </c>
    </row>
  </sheetData>
  <mergeCells count="11">
    <mergeCell ref="C354:C355"/>
    <mergeCell ref="C362:C363"/>
    <mergeCell ref="C398:C399"/>
    <mergeCell ref="C400:C401"/>
    <mergeCell ref="C384:C385"/>
    <mergeCell ref="C391:C392"/>
    <mergeCell ref="C367:C368"/>
    <mergeCell ref="C369:C371"/>
    <mergeCell ref="C373:C374"/>
    <mergeCell ref="C375:C376"/>
    <mergeCell ref="C377:C3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workbookViewId="0">
      <selection activeCell="A3" sqref="A3:L21"/>
    </sheetView>
  </sheetViews>
  <sheetFormatPr baseColWidth="10" defaultColWidth="8.83203125" defaultRowHeight="15" x14ac:dyDescent="0.2"/>
  <cols>
    <col min="1" max="1" width="3.83203125" bestFit="1" customWidth="1"/>
    <col min="2" max="2" width="19.6640625" bestFit="1" customWidth="1"/>
    <col min="3" max="3" width="38.1640625" bestFit="1" customWidth="1"/>
    <col min="4" max="4" width="11.5" bestFit="1" customWidth="1"/>
    <col min="5" max="5" width="8.6640625" bestFit="1" customWidth="1"/>
    <col min="6" max="6" width="4.5" bestFit="1" customWidth="1"/>
    <col min="7" max="7" width="12" bestFit="1" customWidth="1"/>
    <col min="8" max="8" width="11.6640625" bestFit="1" customWidth="1"/>
    <col min="9" max="9" width="9.5" bestFit="1" customWidth="1"/>
    <col min="10" max="10" width="9.1640625" bestFit="1" customWidth="1"/>
    <col min="11" max="11" width="27.1640625" bestFit="1" customWidth="1"/>
    <col min="12" max="12" width="6.83203125" bestFit="1" customWidth="1"/>
    <col min="14" max="14" width="25.1640625" customWidth="1"/>
    <col min="15" max="15" width="16.5" customWidth="1"/>
    <col min="16" max="16" width="15.5" customWidth="1"/>
    <col min="17" max="17" width="12.83203125" bestFit="1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526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525</v>
      </c>
      <c r="O5" s="158" t="e">
        <f>'0124'!Q9</f>
        <v>#REF!</v>
      </c>
      <c r="P5" s="159">
        <v>0</v>
      </c>
      <c r="Q5" s="159" t="e">
        <f>O5</f>
        <v>#REF!</v>
      </c>
    </row>
    <row r="6" spans="1:17" ht="16" x14ac:dyDescent="0.2">
      <c r="N6" s="160" t="s">
        <v>527</v>
      </c>
      <c r="O6" s="158" t="e">
        <f>H23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528</v>
      </c>
      <c r="O7" s="161">
        <v>0</v>
      </c>
      <c r="P7" s="10">
        <f>G37</f>
        <v>1944500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529</v>
      </c>
      <c r="O9" s="169" t="e">
        <f>SUM(O5:O8)</f>
        <v>#REF!</v>
      </c>
      <c r="P9" s="163">
        <f>SUM(P5:P8)</f>
        <v>1944500</v>
      </c>
      <c r="Q9" s="163" t="e">
        <f>Q7</f>
        <v>#REF!</v>
      </c>
    </row>
    <row r="22" spans="2:10" x14ac:dyDescent="0.2">
      <c r="E22" s="1"/>
      <c r="F22" s="1"/>
      <c r="G22" s="2"/>
    </row>
    <row r="23" spans="2:10" x14ac:dyDescent="0.2">
      <c r="B23" s="11" t="s">
        <v>507</v>
      </c>
      <c r="C23" s="11"/>
      <c r="D23" s="11"/>
      <c r="E23" s="12"/>
      <c r="F23" s="12"/>
      <c r="G23" s="13"/>
      <c r="H23" s="14" t="e">
        <f>Combined!#REF!</f>
        <v>#REF!</v>
      </c>
      <c r="I23" s="11"/>
      <c r="J23" s="14"/>
    </row>
    <row r="24" spans="2:10" x14ac:dyDescent="0.2">
      <c r="B24" s="11" t="s">
        <v>509</v>
      </c>
      <c r="C24" s="11"/>
      <c r="E24" s="1"/>
      <c r="F24" s="1"/>
      <c r="J24" s="8"/>
    </row>
    <row r="25" spans="2:10" x14ac:dyDescent="0.2">
      <c r="B25" s="15">
        <v>45328</v>
      </c>
      <c r="C25" t="s">
        <v>61</v>
      </c>
      <c r="E25" s="1"/>
      <c r="F25" s="1"/>
      <c r="G25" s="18">
        <v>450000</v>
      </c>
      <c r="H25" t="s">
        <v>35</v>
      </c>
      <c r="J25" s="8"/>
    </row>
    <row r="26" spans="2:10" x14ac:dyDescent="0.2">
      <c r="B26" s="15">
        <v>45328</v>
      </c>
      <c r="C26" t="s">
        <v>31</v>
      </c>
      <c r="E26" s="1"/>
      <c r="F26" s="1"/>
      <c r="G26" s="18">
        <v>100000</v>
      </c>
      <c r="H26" t="s">
        <v>62</v>
      </c>
      <c r="J26" s="8"/>
    </row>
    <row r="27" spans="2:10" x14ac:dyDescent="0.2">
      <c r="B27" s="15">
        <v>45328</v>
      </c>
      <c r="C27" t="s">
        <v>63</v>
      </c>
      <c r="E27" s="1"/>
      <c r="F27" s="1"/>
      <c r="G27" s="18">
        <v>94000</v>
      </c>
      <c r="H27" t="s">
        <v>64</v>
      </c>
      <c r="J27" s="8"/>
    </row>
    <row r="28" spans="2:10" x14ac:dyDescent="0.2">
      <c r="B28" s="15">
        <v>45335</v>
      </c>
      <c r="C28" t="s">
        <v>65</v>
      </c>
      <c r="E28" s="1"/>
      <c r="F28" s="1"/>
      <c r="G28" s="18">
        <v>280000</v>
      </c>
      <c r="H28" t="s">
        <v>26</v>
      </c>
      <c r="J28" s="8"/>
    </row>
    <row r="29" spans="2:10" x14ac:dyDescent="0.2">
      <c r="B29" s="15">
        <v>45341</v>
      </c>
      <c r="C29" t="s">
        <v>66</v>
      </c>
      <c r="E29" s="1"/>
      <c r="F29" s="1"/>
      <c r="G29" s="18">
        <v>310000</v>
      </c>
      <c r="H29" t="s">
        <v>26</v>
      </c>
      <c r="J29" s="8"/>
    </row>
    <row r="30" spans="2:10" x14ac:dyDescent="0.2">
      <c r="B30" s="15">
        <v>45341</v>
      </c>
      <c r="C30" t="s">
        <v>67</v>
      </c>
      <c r="E30" s="1"/>
      <c r="F30" s="1"/>
      <c r="G30" s="18">
        <v>97000</v>
      </c>
      <c r="H30" t="s">
        <v>62</v>
      </c>
      <c r="J30" s="8"/>
    </row>
    <row r="31" spans="2:10" x14ac:dyDescent="0.2">
      <c r="B31" s="15">
        <v>45345</v>
      </c>
      <c r="C31" t="s">
        <v>68</v>
      </c>
      <c r="E31" s="1"/>
      <c r="F31" s="1"/>
      <c r="G31" s="18">
        <v>308000</v>
      </c>
      <c r="H31" t="s">
        <v>26</v>
      </c>
      <c r="J31" s="8"/>
    </row>
    <row r="32" spans="2:10" x14ac:dyDescent="0.2">
      <c r="B32" s="15">
        <v>45345</v>
      </c>
      <c r="C32" t="s">
        <v>69</v>
      </c>
      <c r="E32" s="1"/>
      <c r="F32" s="1"/>
      <c r="G32" s="18">
        <v>35500</v>
      </c>
      <c r="H32" t="s">
        <v>41</v>
      </c>
      <c r="J32" s="8"/>
    </row>
    <row r="33" spans="2:11" x14ac:dyDescent="0.2">
      <c r="B33" s="15">
        <v>45348</v>
      </c>
      <c r="C33" t="s">
        <v>31</v>
      </c>
      <c r="E33" s="1"/>
      <c r="F33" s="1"/>
      <c r="G33" s="18">
        <v>50000</v>
      </c>
      <c r="H33" t="s">
        <v>70</v>
      </c>
      <c r="J33" s="8"/>
    </row>
    <row r="34" spans="2:11" x14ac:dyDescent="0.2">
      <c r="B34" s="15">
        <v>45351</v>
      </c>
      <c r="C34" t="s">
        <v>71</v>
      </c>
      <c r="E34" s="1"/>
      <c r="F34" s="1"/>
      <c r="G34" s="18">
        <v>170000</v>
      </c>
      <c r="H34" t="s">
        <v>64</v>
      </c>
      <c r="J34" s="8"/>
    </row>
    <row r="35" spans="2:11" x14ac:dyDescent="0.2">
      <c r="B35" s="15">
        <v>45351</v>
      </c>
      <c r="C35" t="s">
        <v>31</v>
      </c>
      <c r="E35" s="1"/>
      <c r="F35" s="1"/>
      <c r="G35" s="18">
        <v>50000</v>
      </c>
      <c r="H35" t="s">
        <v>70</v>
      </c>
      <c r="J35" s="8"/>
    </row>
    <row r="36" spans="2:11" ht="16" thickBot="1" x14ac:dyDescent="0.25">
      <c r="B36" s="15"/>
      <c r="E36" s="1"/>
      <c r="F36" s="1"/>
      <c r="G36" s="19"/>
      <c r="J36" s="8"/>
    </row>
    <row r="37" spans="2:11" ht="16" thickTop="1" x14ac:dyDescent="0.2">
      <c r="B37" s="11"/>
      <c r="C37" s="11"/>
      <c r="E37" s="1"/>
      <c r="F37" s="1"/>
      <c r="G37" s="14">
        <f>SUM(G25:G36)</f>
        <v>1944500</v>
      </c>
      <c r="J37" s="8"/>
    </row>
    <row r="38" spans="2:11" ht="16" thickBot="1" x14ac:dyDescent="0.25">
      <c r="E38" s="1"/>
      <c r="F38" s="1"/>
      <c r="H38" s="20"/>
    </row>
    <row r="39" spans="2:11" x14ac:dyDescent="0.2">
      <c r="B39" s="11" t="s">
        <v>48</v>
      </c>
      <c r="C39" s="11"/>
      <c r="E39" s="1"/>
      <c r="F39" s="1"/>
      <c r="H39" s="14" t="e">
        <f>H23-G37</f>
        <v>#REF!</v>
      </c>
      <c r="K39" s="21"/>
    </row>
  </sheetData>
  <mergeCells count="2">
    <mergeCell ref="N1:Q3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workbookViewId="0">
      <selection activeCell="A3" sqref="A3:L28"/>
    </sheetView>
  </sheetViews>
  <sheetFormatPr baseColWidth="10" defaultColWidth="8.83203125" defaultRowHeight="15" x14ac:dyDescent="0.2"/>
  <cols>
    <col min="1" max="1" width="3.83203125" bestFit="1" customWidth="1"/>
    <col min="2" max="2" width="22.5" bestFit="1" customWidth="1"/>
    <col min="3" max="3" width="23.83203125" bestFit="1" customWidth="1"/>
    <col min="4" max="4" width="11.5" bestFit="1" customWidth="1"/>
    <col min="5" max="5" width="8.6640625" bestFit="1" customWidth="1"/>
    <col min="6" max="6" width="4.5" bestFit="1" customWidth="1"/>
    <col min="7" max="7" width="12" bestFit="1" customWidth="1"/>
    <col min="8" max="8" width="10.6640625" bestFit="1" customWidth="1"/>
    <col min="9" max="9" width="9.5" bestFit="1" customWidth="1"/>
    <col min="10" max="10" width="9.1640625" bestFit="1" customWidth="1"/>
    <col min="11" max="11" width="13.1640625" bestFit="1" customWidth="1"/>
    <col min="12" max="12" width="6.83203125" bestFit="1" customWidth="1"/>
    <col min="14" max="14" width="24.5" bestFit="1" customWidth="1"/>
    <col min="15" max="15" width="20" customWidth="1"/>
    <col min="16" max="16" width="16.1640625" customWidth="1"/>
    <col min="17" max="17" width="16.6640625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535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529</v>
      </c>
      <c r="O5" s="158" t="e">
        <f>'0224'!Q9</f>
        <v>#REF!</v>
      </c>
      <c r="P5" s="161">
        <v>0</v>
      </c>
      <c r="Q5" s="159" t="e">
        <f>O5</f>
        <v>#REF!</v>
      </c>
    </row>
    <row r="6" spans="1:17" ht="16" x14ac:dyDescent="0.2">
      <c r="N6" s="160" t="s">
        <v>530</v>
      </c>
      <c r="O6" s="158" t="e">
        <f>Combined!#REF!</f>
        <v>#REF!</v>
      </c>
      <c r="P6" s="161">
        <v>0</v>
      </c>
      <c r="Q6" s="159" t="e">
        <f>Q5+O6-P6</f>
        <v>#REF!</v>
      </c>
    </row>
    <row r="7" spans="1:17" ht="16" x14ac:dyDescent="0.2">
      <c r="N7" s="4" t="s">
        <v>533</v>
      </c>
      <c r="O7" s="158">
        <v>2000000</v>
      </c>
      <c r="P7" s="161">
        <v>0</v>
      </c>
      <c r="Q7" s="159" t="e">
        <f>Q6+O7-P7</f>
        <v>#REF!</v>
      </c>
    </row>
    <row r="8" spans="1:17" ht="16" x14ac:dyDescent="0.2">
      <c r="N8" s="4" t="s">
        <v>534</v>
      </c>
      <c r="O8" s="158">
        <v>200000</v>
      </c>
      <c r="P8" s="161">
        <v>0</v>
      </c>
      <c r="Q8" s="159" t="e">
        <f t="shared" ref="Q8:Q9" si="0">Q7+O8-P8</f>
        <v>#REF!</v>
      </c>
    </row>
    <row r="9" spans="1:17" x14ac:dyDescent="0.2">
      <c r="N9" s="4" t="s">
        <v>531</v>
      </c>
      <c r="O9" s="161">
        <v>0</v>
      </c>
      <c r="P9" s="10">
        <f>G40</f>
        <v>2844000</v>
      </c>
      <c r="Q9" s="159" t="e">
        <f t="shared" si="0"/>
        <v>#REF!</v>
      </c>
    </row>
    <row r="10" spans="1:17" x14ac:dyDescent="0.2">
      <c r="N10" s="4"/>
      <c r="O10" s="4"/>
      <c r="P10" s="4"/>
      <c r="Q10" s="4"/>
    </row>
    <row r="11" spans="1:17" x14ac:dyDescent="0.2">
      <c r="N11" s="162" t="s">
        <v>532</v>
      </c>
      <c r="O11" s="169" t="e">
        <f>SUM(O5:O10)</f>
        <v>#REF!</v>
      </c>
      <c r="P11" s="163">
        <f>SUM(P5:P10)</f>
        <v>2844000</v>
      </c>
      <c r="Q11" s="163" t="e">
        <f>Q9</f>
        <v>#REF!</v>
      </c>
    </row>
    <row r="29" spans="2:10" x14ac:dyDescent="0.2">
      <c r="E29" s="1"/>
      <c r="F29" s="1"/>
      <c r="G29" s="2"/>
    </row>
    <row r="30" spans="2:10" x14ac:dyDescent="0.2">
      <c r="B30" s="11" t="s">
        <v>508</v>
      </c>
      <c r="E30" s="1"/>
      <c r="F30" s="1"/>
      <c r="G30" s="2"/>
    </row>
    <row r="31" spans="2:10" x14ac:dyDescent="0.2">
      <c r="B31" s="11" t="s">
        <v>60</v>
      </c>
      <c r="C31" s="11"/>
      <c r="D31" s="11"/>
      <c r="E31" s="12"/>
      <c r="F31" s="12"/>
      <c r="G31" s="13"/>
      <c r="H31" s="14">
        <v>2000000</v>
      </c>
      <c r="I31" s="11"/>
      <c r="J31" s="14"/>
    </row>
    <row r="32" spans="2:10" x14ac:dyDescent="0.2">
      <c r="B32" s="11" t="s">
        <v>84</v>
      </c>
      <c r="C32" s="11"/>
      <c r="D32" s="11"/>
      <c r="E32" s="12"/>
      <c r="F32" s="12"/>
      <c r="G32" s="13"/>
      <c r="H32" s="14">
        <v>200000</v>
      </c>
      <c r="I32" s="11"/>
      <c r="J32" s="14"/>
    </row>
    <row r="33" spans="2:11" x14ac:dyDescent="0.2">
      <c r="B33" s="11" t="s">
        <v>510</v>
      </c>
      <c r="C33" s="11"/>
      <c r="E33" s="1"/>
      <c r="F33" s="1"/>
      <c r="J33" s="8"/>
    </row>
    <row r="34" spans="2:11" x14ac:dyDescent="0.2">
      <c r="B34" s="15">
        <v>45352</v>
      </c>
      <c r="C34" t="s">
        <v>85</v>
      </c>
      <c r="E34" s="1"/>
      <c r="F34" s="1"/>
      <c r="G34" s="18">
        <v>40000</v>
      </c>
      <c r="H34" t="s">
        <v>70</v>
      </c>
      <c r="J34" s="8"/>
    </row>
    <row r="35" spans="2:11" x14ac:dyDescent="0.2">
      <c r="B35" s="15">
        <v>45352</v>
      </c>
      <c r="C35" t="s">
        <v>86</v>
      </c>
      <c r="E35" s="1"/>
      <c r="F35" s="1"/>
      <c r="G35" s="18">
        <v>97000</v>
      </c>
      <c r="H35" t="s">
        <v>57</v>
      </c>
      <c r="J35" s="8"/>
    </row>
    <row r="36" spans="2:11" x14ac:dyDescent="0.2">
      <c r="B36" s="15">
        <v>45356</v>
      </c>
      <c r="C36" t="s">
        <v>87</v>
      </c>
      <c r="E36" s="1"/>
      <c r="F36" s="1"/>
      <c r="G36" s="18">
        <v>310000</v>
      </c>
      <c r="H36" t="s">
        <v>57</v>
      </c>
      <c r="J36" s="8"/>
    </row>
    <row r="37" spans="2:11" x14ac:dyDescent="0.2">
      <c r="B37" s="15">
        <v>45372</v>
      </c>
      <c r="C37" t="s">
        <v>86</v>
      </c>
      <c r="E37" s="1"/>
      <c r="F37" s="1"/>
      <c r="G37" s="18">
        <v>97000</v>
      </c>
      <c r="H37" t="s">
        <v>88</v>
      </c>
      <c r="J37" s="8"/>
    </row>
    <row r="38" spans="2:11" x14ac:dyDescent="0.2">
      <c r="B38" s="15">
        <v>45382</v>
      </c>
      <c r="C38" t="s">
        <v>89</v>
      </c>
      <c r="E38" s="1"/>
      <c r="F38" s="1"/>
      <c r="G38" s="18">
        <v>2300000</v>
      </c>
      <c r="J38" s="8"/>
    </row>
    <row r="39" spans="2:11" ht="16" thickBot="1" x14ac:dyDescent="0.25">
      <c r="B39" s="15"/>
      <c r="E39" s="1"/>
      <c r="F39" s="1"/>
      <c r="G39" s="19"/>
      <c r="J39" s="8"/>
    </row>
    <row r="40" spans="2:11" ht="16" thickTop="1" x14ac:dyDescent="0.2">
      <c r="B40" s="11"/>
      <c r="C40" s="11"/>
      <c r="E40" s="1"/>
      <c r="F40" s="1"/>
      <c r="G40" s="14">
        <f>SUM(G34:G39)</f>
        <v>2844000</v>
      </c>
      <c r="J40" s="8"/>
    </row>
    <row r="41" spans="2:11" ht="16" thickBot="1" x14ac:dyDescent="0.25">
      <c r="E41" s="1"/>
      <c r="F41" s="1"/>
      <c r="G41" s="2"/>
      <c r="J41" s="20"/>
    </row>
    <row r="42" spans="2:11" x14ac:dyDescent="0.2">
      <c r="B42" s="11" t="s">
        <v>48</v>
      </c>
      <c r="C42" s="11"/>
      <c r="E42" s="1"/>
      <c r="F42" s="1"/>
      <c r="G42" s="2"/>
      <c r="J42" s="14" t="e">
        <f>Combined!#REF!+H31+H32-G40</f>
        <v>#REF!</v>
      </c>
      <c r="K42" s="21"/>
    </row>
  </sheetData>
  <mergeCells count="2">
    <mergeCell ref="N1:Q3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"/>
  <sheetViews>
    <sheetView workbookViewId="0">
      <selection activeCell="L31" sqref="A3:L31"/>
    </sheetView>
  </sheetViews>
  <sheetFormatPr baseColWidth="10" defaultColWidth="8.83203125" defaultRowHeight="15" x14ac:dyDescent="0.2"/>
  <cols>
    <col min="1" max="1" width="3.83203125" bestFit="1" customWidth="1"/>
    <col min="2" max="2" width="20.83203125" bestFit="1" customWidth="1"/>
    <col min="3" max="3" width="22.5" bestFit="1" customWidth="1"/>
    <col min="4" max="4" width="11.5" bestFit="1" customWidth="1"/>
    <col min="5" max="5" width="8.6640625" bestFit="1" customWidth="1"/>
    <col min="6" max="6" width="4.5" bestFit="1" customWidth="1"/>
    <col min="7" max="7" width="12" bestFit="1" customWidth="1"/>
    <col min="8" max="8" width="11.6640625" bestFit="1" customWidth="1"/>
    <col min="9" max="9" width="9.5" bestFit="1" customWidth="1"/>
    <col min="10" max="10" width="9.1640625" bestFit="1" customWidth="1"/>
    <col min="11" max="11" width="13.1640625" bestFit="1" customWidth="1"/>
    <col min="12" max="12" width="6.83203125" bestFit="1" customWidth="1"/>
    <col min="14" max="14" width="23.33203125" bestFit="1" customWidth="1"/>
    <col min="15" max="15" width="14.1640625" bestFit="1" customWidth="1"/>
    <col min="16" max="16" width="13.5" customWidth="1"/>
    <col min="17" max="17" width="14.33203125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536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532</v>
      </c>
      <c r="O5" s="158" t="e">
        <f>'0324'!Q11</f>
        <v>#REF!</v>
      </c>
      <c r="P5" s="161">
        <v>0</v>
      </c>
      <c r="Q5" s="159" t="e">
        <f>O5</f>
        <v>#REF!</v>
      </c>
    </row>
    <row r="6" spans="1:17" ht="16" x14ac:dyDescent="0.2">
      <c r="N6" s="160" t="s">
        <v>537</v>
      </c>
      <c r="O6" s="158" t="e">
        <f>H33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538</v>
      </c>
      <c r="O7" s="161">
        <v>0</v>
      </c>
      <c r="P7" s="10">
        <f>G43</f>
        <v>692000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539</v>
      </c>
      <c r="O9" s="169" t="e">
        <f>SUM(O5:O8)</f>
        <v>#REF!</v>
      </c>
      <c r="P9" s="163">
        <f>SUM(P5:P8)</f>
        <v>692000</v>
      </c>
      <c r="Q9" s="163" t="e">
        <f>Q7</f>
        <v>#REF!</v>
      </c>
    </row>
    <row r="32" spans="5:7" x14ac:dyDescent="0.2">
      <c r="E32" s="1"/>
      <c r="F32" s="1"/>
      <c r="G32" s="2"/>
    </row>
    <row r="33" spans="2:11" x14ac:dyDescent="0.2">
      <c r="B33" s="11" t="s">
        <v>511</v>
      </c>
      <c r="C33" s="11"/>
      <c r="D33" s="11"/>
      <c r="E33" s="12"/>
      <c r="F33" s="12"/>
      <c r="G33" s="13"/>
      <c r="H33" s="14" t="e">
        <f>Combined!#REF!</f>
        <v>#REF!</v>
      </c>
      <c r="I33" s="11"/>
      <c r="J33" s="14"/>
    </row>
    <row r="34" spans="2:11" x14ac:dyDescent="0.2">
      <c r="B34" s="11" t="s">
        <v>512</v>
      </c>
      <c r="C34" s="11"/>
      <c r="E34" s="1"/>
      <c r="F34" s="1"/>
      <c r="J34" s="8"/>
    </row>
    <row r="35" spans="2:11" x14ac:dyDescent="0.2">
      <c r="B35" s="11"/>
      <c r="C35" s="11"/>
      <c r="E35" s="1"/>
      <c r="F35" s="1"/>
      <c r="J35" s="8"/>
    </row>
    <row r="36" spans="2:11" x14ac:dyDescent="0.2">
      <c r="B36" s="15">
        <v>45415</v>
      </c>
      <c r="C36" t="s">
        <v>102</v>
      </c>
      <c r="E36" s="1"/>
      <c r="F36" s="1"/>
      <c r="G36" s="18">
        <v>300000</v>
      </c>
      <c r="H36" t="s">
        <v>103</v>
      </c>
      <c r="J36" s="8"/>
    </row>
    <row r="37" spans="2:11" x14ac:dyDescent="0.2">
      <c r="B37" s="15">
        <v>45421</v>
      </c>
      <c r="C37" t="s">
        <v>104</v>
      </c>
      <c r="E37" s="1"/>
      <c r="F37" s="1"/>
      <c r="G37" s="18">
        <v>90000</v>
      </c>
      <c r="H37" t="s">
        <v>41</v>
      </c>
      <c r="J37" s="8"/>
    </row>
    <row r="38" spans="2:11" x14ac:dyDescent="0.2">
      <c r="B38" s="15">
        <v>45426</v>
      </c>
      <c r="C38" t="s">
        <v>105</v>
      </c>
      <c r="E38" s="1"/>
      <c r="F38" s="1"/>
      <c r="G38" s="18">
        <v>75000</v>
      </c>
      <c r="H38" t="s">
        <v>35</v>
      </c>
      <c r="J38" s="8"/>
    </row>
    <row r="39" spans="2:11" x14ac:dyDescent="0.2">
      <c r="B39" s="15">
        <v>45432</v>
      </c>
      <c r="C39" t="s">
        <v>27</v>
      </c>
      <c r="E39" s="1"/>
      <c r="F39" s="1"/>
      <c r="G39" s="18">
        <v>100000</v>
      </c>
      <c r="H39" t="s">
        <v>106</v>
      </c>
      <c r="J39" s="8"/>
    </row>
    <row r="40" spans="2:11" x14ac:dyDescent="0.2">
      <c r="B40" s="15">
        <v>45434</v>
      </c>
      <c r="C40" t="s">
        <v>107</v>
      </c>
      <c r="G40" s="18">
        <v>30000</v>
      </c>
      <c r="H40" t="s">
        <v>62</v>
      </c>
      <c r="J40" s="8"/>
    </row>
    <row r="41" spans="2:11" x14ac:dyDescent="0.2">
      <c r="B41" s="15">
        <v>45440</v>
      </c>
      <c r="C41" t="s">
        <v>27</v>
      </c>
      <c r="E41" s="1"/>
      <c r="F41" s="1"/>
      <c r="G41" s="18">
        <v>97000</v>
      </c>
      <c r="H41" t="s">
        <v>106</v>
      </c>
      <c r="J41" s="8"/>
    </row>
    <row r="42" spans="2:11" ht="16" thickBot="1" x14ac:dyDescent="0.25">
      <c r="B42" s="15"/>
      <c r="E42" s="1"/>
      <c r="F42" s="1"/>
      <c r="G42" s="19"/>
      <c r="J42" s="8"/>
    </row>
    <row r="43" spans="2:11" ht="16" thickTop="1" x14ac:dyDescent="0.2">
      <c r="B43" s="11"/>
      <c r="C43" s="11"/>
      <c r="E43" s="1"/>
      <c r="F43" s="1"/>
      <c r="G43" s="14">
        <f>SUM(G36:G42)</f>
        <v>692000</v>
      </c>
      <c r="J43" s="8"/>
    </row>
    <row r="44" spans="2:11" ht="16" thickBot="1" x14ac:dyDescent="0.25">
      <c r="E44" s="1"/>
      <c r="F44" s="1"/>
      <c r="G44" s="2"/>
      <c r="J44" s="20"/>
    </row>
    <row r="45" spans="2:11" x14ac:dyDescent="0.2">
      <c r="B45" s="11" t="s">
        <v>48</v>
      </c>
      <c r="C45" s="11"/>
      <c r="E45" s="1"/>
      <c r="F45" s="1"/>
      <c r="G45" s="2"/>
      <c r="J45" s="14" t="e">
        <f>H33-G43</f>
        <v>#REF!</v>
      </c>
      <c r="K45" s="21"/>
    </row>
  </sheetData>
  <mergeCells count="2">
    <mergeCell ref="N1:Q3"/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workbookViewId="0">
      <selection activeCell="A3" sqref="A3:L32"/>
    </sheetView>
  </sheetViews>
  <sheetFormatPr baseColWidth="10" defaultColWidth="8.83203125" defaultRowHeight="15" x14ac:dyDescent="0.2"/>
  <cols>
    <col min="1" max="1" width="3.83203125" bestFit="1" customWidth="1"/>
    <col min="2" max="2" width="20.83203125" bestFit="1" customWidth="1"/>
    <col min="3" max="3" width="49.83203125" bestFit="1" customWidth="1"/>
    <col min="4" max="4" width="11.5" bestFit="1" customWidth="1"/>
    <col min="5" max="5" width="8.6640625" bestFit="1" customWidth="1"/>
    <col min="6" max="6" width="4.5" bestFit="1" customWidth="1"/>
    <col min="7" max="7" width="12" bestFit="1" customWidth="1"/>
    <col min="8" max="8" width="10.6640625" bestFit="1" customWidth="1"/>
    <col min="9" max="9" width="9.5" bestFit="1" customWidth="1"/>
    <col min="10" max="10" width="9.1640625" bestFit="1" customWidth="1"/>
    <col min="11" max="11" width="13.1640625" bestFit="1" customWidth="1"/>
    <col min="12" max="12" width="6.83203125" bestFit="1" customWidth="1"/>
    <col min="14" max="14" width="24.1640625" customWidth="1"/>
    <col min="15" max="15" width="20.1640625" customWidth="1"/>
    <col min="16" max="16" width="14.5" customWidth="1"/>
    <col min="17" max="17" width="17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540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539</v>
      </c>
      <c r="O5" s="158" t="e">
        <f>'0524'!Q9</f>
        <v>#REF!</v>
      </c>
      <c r="P5" s="161">
        <v>0</v>
      </c>
      <c r="Q5" s="159" t="e">
        <f>O5</f>
        <v>#REF!</v>
      </c>
    </row>
    <row r="6" spans="1:17" ht="16" x14ac:dyDescent="0.2">
      <c r="N6" s="160" t="s">
        <v>541</v>
      </c>
      <c r="O6" s="158" t="e">
        <f>H34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542</v>
      </c>
      <c r="O7" s="161">
        <v>0</v>
      </c>
      <c r="P7" s="10">
        <f>G53</f>
        <v>1048500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543</v>
      </c>
      <c r="O9" s="169" t="e">
        <f>SUM(O5:O8)</f>
        <v>#REF!</v>
      </c>
      <c r="P9" s="163">
        <f>SUM(P5:P8)</f>
        <v>1048500</v>
      </c>
      <c r="Q9" s="163" t="e">
        <f>Q7</f>
        <v>#REF!</v>
      </c>
    </row>
    <row r="33" spans="2:10" x14ac:dyDescent="0.2">
      <c r="B33" s="192"/>
      <c r="C33" s="192"/>
      <c r="D33" s="192"/>
      <c r="E33" s="192"/>
      <c r="F33" s="192"/>
      <c r="G33" s="192"/>
      <c r="H33" s="21"/>
      <c r="I33" s="21"/>
      <c r="J33" s="21"/>
    </row>
    <row r="34" spans="2:10" x14ac:dyDescent="0.2">
      <c r="B34" s="11" t="s">
        <v>513</v>
      </c>
      <c r="C34" s="11"/>
      <c r="D34" s="11"/>
      <c r="E34" s="12"/>
      <c r="F34" s="12"/>
      <c r="G34" s="13"/>
      <c r="H34" s="14" t="e">
        <f>Combined!#REF!</f>
        <v>#REF!</v>
      </c>
      <c r="I34" s="11"/>
      <c r="J34" s="14"/>
    </row>
    <row r="35" spans="2:10" x14ac:dyDescent="0.2">
      <c r="B35" s="11" t="s">
        <v>514</v>
      </c>
      <c r="C35" s="11"/>
      <c r="E35" s="1"/>
      <c r="F35" s="1"/>
      <c r="J35" s="8"/>
    </row>
    <row r="36" spans="2:10" x14ac:dyDescent="0.2">
      <c r="B36" s="11"/>
      <c r="C36" s="11"/>
      <c r="E36" s="1"/>
      <c r="F36" s="1"/>
      <c r="J36" s="8"/>
    </row>
    <row r="37" spans="2:10" x14ac:dyDescent="0.2">
      <c r="B37" s="15">
        <v>45448</v>
      </c>
      <c r="C37" t="s">
        <v>27</v>
      </c>
      <c r="E37" s="1"/>
      <c r="F37" s="1"/>
      <c r="G37" s="18">
        <v>97000</v>
      </c>
      <c r="H37" t="s">
        <v>106</v>
      </c>
      <c r="J37" s="8"/>
    </row>
    <row r="38" spans="2:10" x14ac:dyDescent="0.2">
      <c r="B38" s="15">
        <v>45448</v>
      </c>
      <c r="C38" t="s">
        <v>113</v>
      </c>
      <c r="E38" s="1"/>
      <c r="F38" s="1"/>
      <c r="G38" s="18">
        <v>64000</v>
      </c>
      <c r="H38" t="s">
        <v>41</v>
      </c>
      <c r="J38" s="8"/>
    </row>
    <row r="39" spans="2:10" x14ac:dyDescent="0.2">
      <c r="B39" s="15">
        <v>45448</v>
      </c>
      <c r="C39" t="s">
        <v>114</v>
      </c>
      <c r="E39" s="1"/>
      <c r="F39" s="1"/>
      <c r="G39" s="18">
        <v>105000</v>
      </c>
      <c r="H39" t="s">
        <v>41</v>
      </c>
      <c r="J39" s="8"/>
    </row>
    <row r="40" spans="2:10" x14ac:dyDescent="0.2">
      <c r="B40" s="15">
        <v>45448</v>
      </c>
      <c r="C40" t="s">
        <v>115</v>
      </c>
      <c r="E40" s="1"/>
      <c r="F40" s="1"/>
      <c r="G40" s="18">
        <v>10000</v>
      </c>
      <c r="H40" t="s">
        <v>41</v>
      </c>
      <c r="J40" s="8"/>
    </row>
    <row r="41" spans="2:10" x14ac:dyDescent="0.2">
      <c r="B41" s="15">
        <v>45451</v>
      </c>
      <c r="C41" t="s">
        <v>116</v>
      </c>
      <c r="E41" s="1"/>
      <c r="F41" s="1"/>
      <c r="G41" s="18">
        <v>45000</v>
      </c>
      <c r="H41" t="s">
        <v>106</v>
      </c>
      <c r="J41" s="8"/>
    </row>
    <row r="42" spans="2:10" x14ac:dyDescent="0.2">
      <c r="B42" s="15">
        <v>45457</v>
      </c>
      <c r="C42" t="s">
        <v>117</v>
      </c>
      <c r="E42" s="1"/>
      <c r="F42" s="1"/>
      <c r="G42" s="18">
        <v>25000</v>
      </c>
      <c r="H42" t="s">
        <v>41</v>
      </c>
      <c r="J42" s="8"/>
    </row>
    <row r="43" spans="2:10" x14ac:dyDescent="0.2">
      <c r="B43" s="15">
        <v>45446</v>
      </c>
      <c r="C43" t="s">
        <v>118</v>
      </c>
      <c r="E43" s="1"/>
      <c r="F43" s="1"/>
      <c r="G43" s="18">
        <v>36000</v>
      </c>
      <c r="H43" t="s">
        <v>64</v>
      </c>
      <c r="J43" s="8"/>
    </row>
    <row r="44" spans="2:10" x14ac:dyDescent="0.2">
      <c r="B44" s="15">
        <v>45456</v>
      </c>
      <c r="C44" t="s">
        <v>27</v>
      </c>
      <c r="E44" s="1"/>
      <c r="F44" s="1"/>
      <c r="G44" s="18">
        <v>97000</v>
      </c>
      <c r="H44" t="s">
        <v>106</v>
      </c>
      <c r="J44" s="8"/>
    </row>
    <row r="45" spans="2:10" x14ac:dyDescent="0.2">
      <c r="B45" s="15">
        <v>45446</v>
      </c>
      <c r="C45" t="s">
        <v>27</v>
      </c>
      <c r="E45" s="1"/>
      <c r="F45" s="1"/>
      <c r="G45" s="18">
        <v>18000</v>
      </c>
      <c r="H45" t="s">
        <v>106</v>
      </c>
      <c r="J45" s="8"/>
    </row>
    <row r="46" spans="2:10" x14ac:dyDescent="0.2">
      <c r="B46" s="15">
        <v>45463</v>
      </c>
      <c r="C46" t="s">
        <v>119</v>
      </c>
      <c r="E46" s="1"/>
      <c r="F46" s="1"/>
      <c r="G46" s="18">
        <v>142000</v>
      </c>
      <c r="H46" t="s">
        <v>41</v>
      </c>
      <c r="J46" s="8"/>
    </row>
    <row r="47" spans="2:10" x14ac:dyDescent="0.2">
      <c r="B47" s="15">
        <v>45468</v>
      </c>
      <c r="C47" t="s">
        <v>120</v>
      </c>
      <c r="E47" s="1"/>
      <c r="F47" s="1"/>
      <c r="G47" s="18">
        <v>55000</v>
      </c>
      <c r="H47" t="s">
        <v>41</v>
      </c>
      <c r="J47" s="8"/>
    </row>
    <row r="48" spans="2:10" x14ac:dyDescent="0.2">
      <c r="B48" s="15">
        <v>45469</v>
      </c>
      <c r="C48" t="s">
        <v>121</v>
      </c>
      <c r="E48" s="1"/>
      <c r="F48" s="1"/>
      <c r="G48" s="18">
        <v>150000</v>
      </c>
      <c r="H48" t="s">
        <v>64</v>
      </c>
      <c r="J48" s="8"/>
    </row>
    <row r="49" spans="2:11" x14ac:dyDescent="0.2">
      <c r="B49" s="15">
        <v>45470</v>
      </c>
      <c r="C49" t="s">
        <v>122</v>
      </c>
      <c r="E49" s="1"/>
      <c r="F49" s="1"/>
      <c r="G49" s="18">
        <v>50000</v>
      </c>
      <c r="H49" t="s">
        <v>64</v>
      </c>
      <c r="J49" s="8"/>
    </row>
    <row r="50" spans="2:11" x14ac:dyDescent="0.2">
      <c r="B50" s="15">
        <v>45470</v>
      </c>
      <c r="C50" t="s">
        <v>27</v>
      </c>
      <c r="E50" s="1"/>
      <c r="F50" s="1"/>
      <c r="G50" s="18">
        <v>97000</v>
      </c>
      <c r="H50" t="s">
        <v>64</v>
      </c>
      <c r="J50" s="8"/>
    </row>
    <row r="51" spans="2:11" x14ac:dyDescent="0.2">
      <c r="B51" s="15">
        <v>45470</v>
      </c>
      <c r="C51" t="s">
        <v>123</v>
      </c>
      <c r="E51" s="1"/>
      <c r="F51" s="1"/>
      <c r="G51" s="18">
        <v>57500</v>
      </c>
      <c r="H51" t="s">
        <v>41</v>
      </c>
      <c r="J51" s="8"/>
    </row>
    <row r="52" spans="2:11" ht="16" thickBot="1" x14ac:dyDescent="0.25">
      <c r="E52" s="1"/>
      <c r="F52" s="1"/>
      <c r="G52" s="19"/>
      <c r="J52" s="8"/>
    </row>
    <row r="53" spans="2:11" ht="16" thickTop="1" x14ac:dyDescent="0.2">
      <c r="B53" s="11"/>
      <c r="C53" s="11"/>
      <c r="E53" s="1"/>
      <c r="F53" s="1"/>
      <c r="G53" s="14">
        <f>SUM(G37:G52)</f>
        <v>1048500</v>
      </c>
      <c r="J53" s="8"/>
    </row>
    <row r="54" spans="2:11" ht="16" thickBot="1" x14ac:dyDescent="0.25">
      <c r="E54" s="1"/>
      <c r="F54" s="1"/>
      <c r="G54" s="2"/>
      <c r="J54" s="20"/>
    </row>
    <row r="55" spans="2:11" x14ac:dyDescent="0.2">
      <c r="B55" s="11" t="s">
        <v>48</v>
      </c>
      <c r="C55" s="11"/>
      <c r="E55" s="1"/>
      <c r="F55" s="1"/>
      <c r="G55" s="2"/>
      <c r="J55" s="14" t="e">
        <f>H34-G53</f>
        <v>#REF!</v>
      </c>
      <c r="K55" s="21"/>
    </row>
  </sheetData>
  <mergeCells count="3">
    <mergeCell ref="N1:Q3"/>
    <mergeCell ref="B33:G33"/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7"/>
  <sheetViews>
    <sheetView workbookViewId="0">
      <selection activeCell="A3" sqref="A3:L64"/>
    </sheetView>
  </sheetViews>
  <sheetFormatPr baseColWidth="10" defaultColWidth="8.83203125" defaultRowHeight="15" x14ac:dyDescent="0.2"/>
  <cols>
    <col min="1" max="1" width="3.83203125" bestFit="1" customWidth="1"/>
    <col min="2" max="2" width="22.33203125" bestFit="1" customWidth="1"/>
    <col min="3" max="3" width="23.83203125" bestFit="1" customWidth="1"/>
    <col min="4" max="4" width="20" bestFit="1" customWidth="1"/>
    <col min="5" max="5" width="8.6640625" bestFit="1" customWidth="1"/>
    <col min="6" max="6" width="4.5" bestFit="1" customWidth="1"/>
    <col min="7" max="7" width="12" bestFit="1" customWidth="1"/>
    <col min="8" max="8" width="12.5" bestFit="1" customWidth="1"/>
    <col min="9" max="9" width="10.6640625" customWidth="1"/>
    <col min="10" max="10" width="11.33203125" bestFit="1" customWidth="1"/>
    <col min="11" max="11" width="18.6640625" bestFit="1" customWidth="1"/>
    <col min="12" max="12" width="6.83203125" bestFit="1" customWidth="1"/>
    <col min="14" max="14" width="26.1640625" customWidth="1"/>
    <col min="15" max="15" width="18.1640625" customWidth="1"/>
    <col min="16" max="16" width="12.83203125" customWidth="1"/>
    <col min="17" max="17" width="17.1640625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547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543</v>
      </c>
      <c r="O5" s="158" t="e">
        <f>'0624'!Q9</f>
        <v>#REF!</v>
      </c>
      <c r="P5" s="161">
        <v>0</v>
      </c>
      <c r="Q5" s="159" t="e">
        <f>O5</f>
        <v>#REF!</v>
      </c>
    </row>
    <row r="6" spans="1:17" ht="16" x14ac:dyDescent="0.2">
      <c r="N6" s="160" t="s">
        <v>544</v>
      </c>
      <c r="O6" s="158" t="e">
        <f>H66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545</v>
      </c>
      <c r="O7" s="161">
        <v>0</v>
      </c>
      <c r="P7" s="10">
        <f>G85</f>
        <v>936500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546</v>
      </c>
      <c r="O9" s="169" t="e">
        <f>SUM(O5:O8)</f>
        <v>#REF!</v>
      </c>
      <c r="P9" s="163">
        <f>SUM(P5:P8)</f>
        <v>936500</v>
      </c>
      <c r="Q9" s="163" t="e">
        <f>Q7</f>
        <v>#REF!</v>
      </c>
    </row>
    <row r="65" spans="2:10" x14ac:dyDescent="0.2">
      <c r="B65" s="192"/>
      <c r="C65" s="192"/>
      <c r="D65" s="192"/>
      <c r="E65" s="192"/>
      <c r="F65" s="192"/>
      <c r="G65" s="192"/>
      <c r="H65" s="21"/>
      <c r="I65" s="21"/>
      <c r="J65" s="21"/>
    </row>
    <row r="66" spans="2:10" x14ac:dyDescent="0.2">
      <c r="B66" s="11" t="s">
        <v>515</v>
      </c>
      <c r="C66" s="11"/>
      <c r="D66" s="11"/>
      <c r="E66" s="12"/>
      <c r="F66" s="12"/>
      <c r="G66" s="13"/>
      <c r="H66" s="14" t="e">
        <f>Combined!#REF!</f>
        <v>#REF!</v>
      </c>
      <c r="I66" s="11"/>
      <c r="J66" s="14"/>
    </row>
    <row r="67" spans="2:10" x14ac:dyDescent="0.2">
      <c r="B67" s="11" t="s">
        <v>516</v>
      </c>
      <c r="C67" s="11"/>
      <c r="E67" s="1"/>
      <c r="F67" s="1"/>
      <c r="J67" s="8"/>
    </row>
    <row r="68" spans="2:10" x14ac:dyDescent="0.2">
      <c r="B68" s="11"/>
      <c r="C68" s="11"/>
      <c r="E68" s="1"/>
      <c r="F68" s="1"/>
      <c r="J68" s="8"/>
    </row>
    <row r="69" spans="2:10" x14ac:dyDescent="0.2">
      <c r="B69" s="15">
        <v>45474</v>
      </c>
      <c r="C69" t="s">
        <v>121</v>
      </c>
      <c r="E69" s="1"/>
      <c r="F69" s="1"/>
      <c r="G69" s="18">
        <v>50000</v>
      </c>
      <c r="H69" t="s">
        <v>106</v>
      </c>
      <c r="J69" s="8"/>
    </row>
    <row r="70" spans="2:10" x14ac:dyDescent="0.2">
      <c r="B70" s="15">
        <v>45477</v>
      </c>
      <c r="C70" t="s">
        <v>142</v>
      </c>
      <c r="E70" s="1"/>
      <c r="F70" s="1"/>
      <c r="G70" s="18">
        <v>21500</v>
      </c>
      <c r="H70" t="s">
        <v>41</v>
      </c>
      <c r="J70" s="8"/>
    </row>
    <row r="71" spans="2:10" x14ac:dyDescent="0.2">
      <c r="B71" s="15">
        <v>45479</v>
      </c>
      <c r="C71" t="s">
        <v>27</v>
      </c>
      <c r="E71" s="1"/>
      <c r="F71" s="1"/>
      <c r="G71" s="18">
        <v>100000</v>
      </c>
      <c r="H71" t="s">
        <v>106</v>
      </c>
      <c r="J71" s="8"/>
    </row>
    <row r="72" spans="2:10" x14ac:dyDescent="0.2">
      <c r="B72" s="15">
        <v>45481</v>
      </c>
      <c r="C72" t="s">
        <v>143</v>
      </c>
      <c r="E72" s="1"/>
      <c r="F72" s="1"/>
      <c r="G72" s="18">
        <v>30000</v>
      </c>
      <c r="H72" t="s">
        <v>106</v>
      </c>
      <c r="J72" s="8"/>
    </row>
    <row r="73" spans="2:10" x14ac:dyDescent="0.2">
      <c r="B73" s="15">
        <v>45482</v>
      </c>
      <c r="C73" t="s">
        <v>143</v>
      </c>
      <c r="E73" s="1"/>
      <c r="F73" s="1"/>
      <c r="G73" s="18">
        <v>25000</v>
      </c>
      <c r="H73" t="s">
        <v>106</v>
      </c>
      <c r="J73" s="8"/>
    </row>
    <row r="74" spans="2:10" x14ac:dyDescent="0.2">
      <c r="B74" s="15">
        <v>45482</v>
      </c>
      <c r="C74" t="s">
        <v>144</v>
      </c>
      <c r="E74" s="1"/>
      <c r="F74" s="1"/>
      <c r="G74" s="18">
        <v>100000</v>
      </c>
      <c r="H74" t="s">
        <v>145</v>
      </c>
      <c r="J74" s="8"/>
    </row>
    <row r="75" spans="2:10" x14ac:dyDescent="0.2">
      <c r="B75" s="15">
        <v>45485</v>
      </c>
      <c r="C75" t="s">
        <v>146</v>
      </c>
      <c r="E75" s="1"/>
      <c r="F75" s="1"/>
      <c r="G75" s="18">
        <v>45000</v>
      </c>
      <c r="H75" t="s">
        <v>106</v>
      </c>
      <c r="J75" s="8"/>
    </row>
    <row r="76" spans="2:10" x14ac:dyDescent="0.2">
      <c r="B76" s="15">
        <v>45485</v>
      </c>
      <c r="C76" t="s">
        <v>147</v>
      </c>
      <c r="E76" s="1"/>
      <c r="F76" s="1"/>
      <c r="G76" s="18">
        <v>40000</v>
      </c>
      <c r="H76" t="s">
        <v>106</v>
      </c>
      <c r="J76" s="8"/>
    </row>
    <row r="77" spans="2:10" x14ac:dyDescent="0.2">
      <c r="B77" s="15">
        <v>45486</v>
      </c>
      <c r="C77" t="s">
        <v>27</v>
      </c>
      <c r="E77" s="1"/>
      <c r="F77" s="1"/>
      <c r="G77" s="18">
        <v>100000</v>
      </c>
      <c r="H77" t="s">
        <v>106</v>
      </c>
      <c r="J77" s="8"/>
    </row>
    <row r="78" spans="2:10" x14ac:dyDescent="0.2">
      <c r="B78" s="15">
        <v>45488</v>
      </c>
      <c r="C78" t="s">
        <v>148</v>
      </c>
      <c r="E78" s="1"/>
      <c r="F78" s="1"/>
      <c r="G78" s="18">
        <v>45000</v>
      </c>
      <c r="H78" t="s">
        <v>106</v>
      </c>
      <c r="J78" s="8"/>
    </row>
    <row r="79" spans="2:10" x14ac:dyDescent="0.2">
      <c r="B79" s="15">
        <v>45491</v>
      </c>
      <c r="C79" t="s">
        <v>27</v>
      </c>
      <c r="E79" s="1"/>
      <c r="F79" s="1"/>
      <c r="G79" s="18">
        <v>100000</v>
      </c>
      <c r="H79" t="s">
        <v>106</v>
      </c>
      <c r="J79" s="8"/>
    </row>
    <row r="80" spans="2:10" x14ac:dyDescent="0.2">
      <c r="B80" s="15">
        <v>45494</v>
      </c>
      <c r="C80" t="s">
        <v>27</v>
      </c>
      <c r="E80" s="1"/>
      <c r="F80" s="1"/>
      <c r="G80" s="18">
        <v>100000</v>
      </c>
      <c r="H80" t="s">
        <v>62</v>
      </c>
      <c r="J80" s="8"/>
    </row>
    <row r="81" spans="2:11" x14ac:dyDescent="0.2">
      <c r="B81" s="15">
        <v>45496</v>
      </c>
      <c r="C81" t="s">
        <v>149</v>
      </c>
      <c r="E81" s="1"/>
      <c r="F81" s="1"/>
      <c r="G81" s="18">
        <v>30000</v>
      </c>
      <c r="H81" t="s">
        <v>106</v>
      </c>
      <c r="J81" s="8"/>
    </row>
    <row r="82" spans="2:11" x14ac:dyDescent="0.2">
      <c r="B82" s="15">
        <v>45504</v>
      </c>
      <c r="C82" t="s">
        <v>150</v>
      </c>
      <c r="E82" s="1"/>
      <c r="F82" s="1"/>
      <c r="G82" s="18">
        <v>100000</v>
      </c>
      <c r="H82" t="s">
        <v>106</v>
      </c>
      <c r="J82" s="8"/>
    </row>
    <row r="83" spans="2:11" x14ac:dyDescent="0.2">
      <c r="B83" s="15">
        <v>45504</v>
      </c>
      <c r="C83" t="s">
        <v>143</v>
      </c>
      <c r="E83" s="1"/>
      <c r="F83" s="1"/>
      <c r="G83" s="18">
        <v>50000</v>
      </c>
      <c r="H83" t="s">
        <v>106</v>
      </c>
      <c r="J83" s="8"/>
    </row>
    <row r="84" spans="2:11" ht="16" thickBot="1" x14ac:dyDescent="0.25">
      <c r="E84" s="1"/>
      <c r="F84" s="1"/>
      <c r="G84" s="19"/>
      <c r="J84" s="8"/>
    </row>
    <row r="85" spans="2:11" ht="16" thickTop="1" x14ac:dyDescent="0.2">
      <c r="B85" s="11"/>
      <c r="C85" s="11"/>
      <c r="E85" s="1"/>
      <c r="F85" s="1"/>
      <c r="G85" s="14">
        <f>SUM(G69:G84)</f>
        <v>936500</v>
      </c>
      <c r="J85" s="8"/>
    </row>
    <row r="86" spans="2:11" ht="16" thickBot="1" x14ac:dyDescent="0.25">
      <c r="E86" s="1"/>
      <c r="F86" s="1"/>
      <c r="G86" s="2"/>
      <c r="J86" s="20"/>
    </row>
    <row r="87" spans="2:11" x14ac:dyDescent="0.2">
      <c r="B87" s="11" t="s">
        <v>48</v>
      </c>
      <c r="C87" s="11"/>
      <c r="E87" s="1"/>
      <c r="F87" s="1"/>
      <c r="G87" s="2"/>
      <c r="J87" s="14" t="e">
        <f>H66-G85</f>
        <v>#REF!</v>
      </c>
      <c r="K87" s="21"/>
    </row>
  </sheetData>
  <mergeCells count="3">
    <mergeCell ref="N1:Q3"/>
    <mergeCell ref="B65:G65"/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3"/>
  <sheetViews>
    <sheetView workbookViewId="0">
      <selection activeCell="A3" sqref="A3:L63"/>
    </sheetView>
  </sheetViews>
  <sheetFormatPr baseColWidth="10" defaultColWidth="8.83203125" defaultRowHeight="15" x14ac:dyDescent="0.2"/>
  <cols>
    <col min="1" max="1" width="3.83203125" bestFit="1" customWidth="1"/>
    <col min="2" max="2" width="22.33203125" bestFit="1" customWidth="1"/>
    <col min="3" max="3" width="23.83203125" bestFit="1" customWidth="1"/>
    <col min="4" max="4" width="24" bestFit="1" customWidth="1"/>
    <col min="5" max="5" width="10.5" bestFit="1" customWidth="1"/>
    <col min="6" max="6" width="4.5" bestFit="1" customWidth="1"/>
    <col min="7" max="7" width="12" bestFit="1" customWidth="1"/>
    <col min="8" max="8" width="14" bestFit="1" customWidth="1"/>
    <col min="9" max="9" width="10.6640625" customWidth="1"/>
    <col min="10" max="10" width="11.33203125" bestFit="1" customWidth="1"/>
    <col min="11" max="11" width="13.1640625" bestFit="1" customWidth="1"/>
    <col min="12" max="12" width="6.83203125" bestFit="1" customWidth="1"/>
    <col min="14" max="14" width="23.5" bestFit="1" customWidth="1"/>
    <col min="15" max="15" width="17.5" customWidth="1"/>
    <col min="16" max="16" width="14.83203125" customWidth="1"/>
    <col min="17" max="17" width="19.1640625" customWidth="1"/>
  </cols>
  <sheetData>
    <row r="1" spans="1:17" ht="24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N1" s="186" t="s">
        <v>548</v>
      </c>
      <c r="O1" s="186"/>
      <c r="P1" s="186"/>
      <c r="Q1" s="186"/>
    </row>
    <row r="2" spans="1:17" x14ac:dyDescent="0.2">
      <c r="E2" s="1"/>
      <c r="F2" s="1"/>
      <c r="G2" s="2"/>
      <c r="N2" s="186"/>
      <c r="O2" s="186"/>
      <c r="P2" s="186"/>
      <c r="Q2" s="186"/>
    </row>
    <row r="3" spans="1:17" x14ac:dyDescent="0.2">
      <c r="N3" s="186"/>
      <c r="O3" s="186"/>
      <c r="P3" s="186"/>
      <c r="Q3" s="186"/>
    </row>
    <row r="4" spans="1:17" x14ac:dyDescent="0.2">
      <c r="N4" s="155" t="s">
        <v>49</v>
      </c>
      <c r="O4" s="156" t="s">
        <v>519</v>
      </c>
      <c r="P4" s="156" t="s">
        <v>520</v>
      </c>
      <c r="Q4" s="156" t="s">
        <v>50</v>
      </c>
    </row>
    <row r="5" spans="1:17" ht="16" x14ac:dyDescent="0.2">
      <c r="N5" s="157" t="s">
        <v>546</v>
      </c>
      <c r="O5" s="158" t="e">
        <f>'0724'!Q9</f>
        <v>#REF!</v>
      </c>
      <c r="P5" s="161">
        <v>0</v>
      </c>
      <c r="Q5" s="159" t="e">
        <f>O5</f>
        <v>#REF!</v>
      </c>
    </row>
    <row r="6" spans="1:17" ht="16" x14ac:dyDescent="0.2">
      <c r="N6" s="160" t="s">
        <v>549</v>
      </c>
      <c r="O6" s="158" t="e">
        <f>H65</f>
        <v>#REF!</v>
      </c>
      <c r="P6" s="161">
        <v>0</v>
      </c>
      <c r="Q6" s="159" t="e">
        <f>Q5+O6-P6</f>
        <v>#REF!</v>
      </c>
    </row>
    <row r="7" spans="1:17" x14ac:dyDescent="0.2">
      <c r="N7" s="4" t="s">
        <v>550</v>
      </c>
      <c r="O7" s="161">
        <v>0</v>
      </c>
      <c r="P7" s="10">
        <f>G111</f>
        <v>7040900</v>
      </c>
      <c r="Q7" s="159" t="e">
        <f>Q6+O7-P7</f>
        <v>#REF!</v>
      </c>
    </row>
    <row r="8" spans="1:17" x14ac:dyDescent="0.2">
      <c r="N8" s="4"/>
      <c r="O8" s="4"/>
      <c r="P8" s="4"/>
      <c r="Q8" s="4"/>
    </row>
    <row r="9" spans="1:17" x14ac:dyDescent="0.2">
      <c r="N9" s="162" t="s">
        <v>551</v>
      </c>
      <c r="O9" s="169" t="e">
        <f>SUM(O5:O8)</f>
        <v>#REF!</v>
      </c>
      <c r="P9" s="163">
        <f>SUM(P5:P8)</f>
        <v>7040900</v>
      </c>
      <c r="Q9" s="163" t="e">
        <f>Q7</f>
        <v>#REF!</v>
      </c>
    </row>
    <row r="64" spans="2:10" x14ac:dyDescent="0.2">
      <c r="B64" s="192"/>
      <c r="C64" s="192"/>
      <c r="D64" s="192"/>
      <c r="E64" s="192"/>
      <c r="F64" s="192"/>
      <c r="G64" s="192"/>
      <c r="H64" s="21"/>
      <c r="I64" s="21"/>
      <c r="J64" s="21"/>
    </row>
    <row r="65" spans="2:10" x14ac:dyDescent="0.2">
      <c r="B65" s="11" t="s">
        <v>517</v>
      </c>
      <c r="C65" s="11"/>
      <c r="D65" s="11"/>
      <c r="E65" s="12"/>
      <c r="F65" s="12"/>
      <c r="G65" s="13"/>
      <c r="H65" s="14" t="e">
        <f>Combined!#REF!</f>
        <v>#REF!</v>
      </c>
      <c r="I65" s="11"/>
      <c r="J65" s="14"/>
    </row>
    <row r="66" spans="2:10" x14ac:dyDescent="0.2">
      <c r="B66" s="11" t="s">
        <v>518</v>
      </c>
      <c r="C66" s="11"/>
      <c r="E66" s="1"/>
      <c r="F66" s="1"/>
      <c r="J66" s="8"/>
    </row>
    <row r="67" spans="2:10" x14ac:dyDescent="0.2">
      <c r="B67" s="11"/>
      <c r="C67" s="11"/>
      <c r="E67" s="1"/>
      <c r="F67" s="1"/>
      <c r="J67" s="8"/>
    </row>
    <row r="68" spans="2:10" x14ac:dyDescent="0.2">
      <c r="B68" s="15">
        <v>45505</v>
      </c>
      <c r="C68" t="s">
        <v>177</v>
      </c>
      <c r="D68" s="8"/>
      <c r="E68" s="18">
        <v>17000</v>
      </c>
      <c r="F68" s="1">
        <v>2</v>
      </c>
      <c r="G68" s="17">
        <f t="shared" ref="G68:G109" si="0">E68*F68</f>
        <v>34000</v>
      </c>
      <c r="H68" t="s">
        <v>41</v>
      </c>
      <c r="J68" s="8"/>
    </row>
    <row r="69" spans="2:10" x14ac:dyDescent="0.2">
      <c r="B69" s="15">
        <v>45505</v>
      </c>
      <c r="C69" t="s">
        <v>178</v>
      </c>
      <c r="E69" s="18">
        <v>5000</v>
      </c>
      <c r="F69" s="1">
        <v>2</v>
      </c>
      <c r="G69" s="17">
        <f t="shared" si="0"/>
        <v>10000</v>
      </c>
      <c r="H69" t="s">
        <v>41</v>
      </c>
      <c r="J69" s="8"/>
    </row>
    <row r="70" spans="2:10" x14ac:dyDescent="0.2">
      <c r="B70" s="15">
        <v>45505</v>
      </c>
      <c r="C70" t="s">
        <v>179</v>
      </c>
      <c r="E70" s="18">
        <v>6000</v>
      </c>
      <c r="F70" s="1">
        <v>2</v>
      </c>
      <c r="G70" s="17">
        <f t="shared" si="0"/>
        <v>12000</v>
      </c>
      <c r="H70" t="s">
        <v>180</v>
      </c>
      <c r="J70" s="8"/>
    </row>
    <row r="71" spans="2:10" x14ac:dyDescent="0.2">
      <c r="B71" s="15">
        <v>45506</v>
      </c>
      <c r="C71" t="s">
        <v>181</v>
      </c>
      <c r="E71" s="18">
        <v>50000</v>
      </c>
      <c r="F71" s="1">
        <v>3</v>
      </c>
      <c r="G71" s="17">
        <f t="shared" si="0"/>
        <v>150000</v>
      </c>
      <c r="H71" t="s">
        <v>70</v>
      </c>
      <c r="J71" s="8"/>
    </row>
    <row r="72" spans="2:10" x14ac:dyDescent="0.2">
      <c r="B72" s="15">
        <v>45507</v>
      </c>
      <c r="C72" t="s">
        <v>182</v>
      </c>
      <c r="E72" s="18">
        <v>150000</v>
      </c>
      <c r="F72" s="1">
        <v>1</v>
      </c>
      <c r="G72" s="17">
        <f t="shared" si="0"/>
        <v>150000</v>
      </c>
      <c r="H72" t="s">
        <v>183</v>
      </c>
      <c r="J72" s="8"/>
    </row>
    <row r="73" spans="2:10" x14ac:dyDescent="0.2">
      <c r="B73" s="15">
        <v>45507</v>
      </c>
      <c r="C73" t="s">
        <v>184</v>
      </c>
      <c r="E73" s="18">
        <v>25000</v>
      </c>
      <c r="F73" s="1">
        <v>1</v>
      </c>
      <c r="G73" s="17">
        <f t="shared" si="0"/>
        <v>25000</v>
      </c>
      <c r="H73" t="s">
        <v>183</v>
      </c>
      <c r="J73" s="8"/>
    </row>
    <row r="74" spans="2:10" x14ac:dyDescent="0.2">
      <c r="B74" s="15">
        <v>45507</v>
      </c>
      <c r="C74" t="s">
        <v>185</v>
      </c>
      <c r="E74" s="18">
        <v>22500</v>
      </c>
      <c r="F74" s="1">
        <v>2</v>
      </c>
      <c r="G74" s="17">
        <f t="shared" si="0"/>
        <v>45000</v>
      </c>
      <c r="H74" t="s">
        <v>186</v>
      </c>
      <c r="J74" s="8"/>
    </row>
    <row r="75" spans="2:10" x14ac:dyDescent="0.2">
      <c r="B75" s="15">
        <v>45507</v>
      </c>
      <c r="C75" t="s">
        <v>187</v>
      </c>
      <c r="E75" s="18">
        <v>170000</v>
      </c>
      <c r="F75" s="1">
        <v>1</v>
      </c>
      <c r="G75" s="17">
        <f t="shared" si="0"/>
        <v>170000</v>
      </c>
      <c r="H75" t="s">
        <v>26</v>
      </c>
      <c r="J75" s="8"/>
    </row>
    <row r="76" spans="2:10" x14ac:dyDescent="0.2">
      <c r="B76" s="15">
        <v>45508</v>
      </c>
      <c r="C76" t="s">
        <v>188</v>
      </c>
      <c r="E76" s="18">
        <v>116000</v>
      </c>
      <c r="F76" s="1">
        <v>1</v>
      </c>
      <c r="G76" s="17">
        <f t="shared" si="0"/>
        <v>116000</v>
      </c>
      <c r="H76" t="s">
        <v>70</v>
      </c>
      <c r="J76" s="8"/>
    </row>
    <row r="77" spans="2:10" x14ac:dyDescent="0.2">
      <c r="B77" s="15">
        <v>45508</v>
      </c>
      <c r="C77" t="s">
        <v>189</v>
      </c>
      <c r="E77" s="18">
        <v>50000</v>
      </c>
      <c r="F77" s="1">
        <v>1</v>
      </c>
      <c r="G77" s="17">
        <f t="shared" si="0"/>
        <v>50000</v>
      </c>
      <c r="H77" t="s">
        <v>62</v>
      </c>
      <c r="J77" s="8"/>
    </row>
    <row r="78" spans="2:10" x14ac:dyDescent="0.2">
      <c r="B78" s="15">
        <v>45508</v>
      </c>
      <c r="C78" t="s">
        <v>190</v>
      </c>
      <c r="E78" s="18">
        <v>40000</v>
      </c>
      <c r="F78" s="1">
        <v>1</v>
      </c>
      <c r="G78" s="17">
        <f t="shared" si="0"/>
        <v>40000</v>
      </c>
      <c r="H78" t="s">
        <v>180</v>
      </c>
      <c r="J78" s="8"/>
    </row>
    <row r="79" spans="2:10" x14ac:dyDescent="0.2">
      <c r="B79" s="15">
        <v>45511</v>
      </c>
      <c r="C79" t="s">
        <v>191</v>
      </c>
      <c r="E79" s="18">
        <v>945000</v>
      </c>
      <c r="F79" s="1">
        <v>1</v>
      </c>
      <c r="G79" s="17">
        <f t="shared" si="0"/>
        <v>945000</v>
      </c>
      <c r="H79" t="s">
        <v>106</v>
      </c>
      <c r="J79" s="8"/>
    </row>
    <row r="80" spans="2:10" x14ac:dyDescent="0.2">
      <c r="B80" s="15">
        <v>45511</v>
      </c>
      <c r="C80" t="s">
        <v>192</v>
      </c>
      <c r="E80" s="18">
        <v>100000</v>
      </c>
      <c r="F80" s="1">
        <v>1</v>
      </c>
      <c r="G80" s="17">
        <f t="shared" si="0"/>
        <v>100000</v>
      </c>
      <c r="H80" t="s">
        <v>106</v>
      </c>
      <c r="J80" s="8"/>
    </row>
    <row r="81" spans="2:10" x14ac:dyDescent="0.2">
      <c r="B81" s="15">
        <v>45514</v>
      </c>
      <c r="C81" t="s">
        <v>27</v>
      </c>
      <c r="E81" s="18">
        <v>110000</v>
      </c>
      <c r="F81" s="1">
        <v>1</v>
      </c>
      <c r="G81" s="17">
        <f t="shared" si="0"/>
        <v>110000</v>
      </c>
      <c r="H81" t="s">
        <v>106</v>
      </c>
      <c r="J81" s="8"/>
    </row>
    <row r="82" spans="2:10" x14ac:dyDescent="0.2">
      <c r="B82" s="15">
        <v>45514</v>
      </c>
      <c r="C82" t="s">
        <v>193</v>
      </c>
      <c r="E82" s="18">
        <v>180000</v>
      </c>
      <c r="F82" s="1">
        <v>1</v>
      </c>
      <c r="G82" s="17">
        <f t="shared" si="0"/>
        <v>180000</v>
      </c>
      <c r="H82" t="s">
        <v>41</v>
      </c>
      <c r="J82" s="8"/>
    </row>
    <row r="83" spans="2:10" x14ac:dyDescent="0.2">
      <c r="B83" s="15">
        <v>45514</v>
      </c>
      <c r="C83" t="s">
        <v>194</v>
      </c>
      <c r="E83" s="18">
        <v>75000</v>
      </c>
      <c r="F83" s="1">
        <v>1</v>
      </c>
      <c r="G83" s="17">
        <f t="shared" si="0"/>
        <v>75000</v>
      </c>
      <c r="H83" t="s">
        <v>41</v>
      </c>
      <c r="J83" s="8"/>
    </row>
    <row r="84" spans="2:10" x14ac:dyDescent="0.2">
      <c r="B84" s="15">
        <v>45514</v>
      </c>
      <c r="C84" t="s">
        <v>195</v>
      </c>
      <c r="E84" s="18">
        <v>5300</v>
      </c>
      <c r="F84" s="1">
        <v>3</v>
      </c>
      <c r="G84" s="17">
        <f t="shared" si="0"/>
        <v>15900</v>
      </c>
      <c r="H84" t="s">
        <v>41</v>
      </c>
      <c r="J84" s="8"/>
    </row>
    <row r="85" spans="2:10" x14ac:dyDescent="0.2">
      <c r="B85" s="15">
        <v>45519</v>
      </c>
      <c r="C85" t="s">
        <v>192</v>
      </c>
      <c r="E85" s="18">
        <v>100000</v>
      </c>
      <c r="F85" s="1">
        <v>1</v>
      </c>
      <c r="G85" s="17">
        <f t="shared" si="0"/>
        <v>100000</v>
      </c>
      <c r="H85" t="s">
        <v>106</v>
      </c>
      <c r="J85" s="8"/>
    </row>
    <row r="86" spans="2:10" x14ac:dyDescent="0.2">
      <c r="B86" s="15">
        <v>45523</v>
      </c>
      <c r="C86" t="s">
        <v>27</v>
      </c>
      <c r="E86" s="18">
        <v>97000</v>
      </c>
      <c r="F86" s="1">
        <v>1</v>
      </c>
      <c r="G86" s="17">
        <f t="shared" si="0"/>
        <v>97000</v>
      </c>
      <c r="H86" t="s">
        <v>106</v>
      </c>
      <c r="J86" s="8"/>
    </row>
    <row r="87" spans="2:10" x14ac:dyDescent="0.2">
      <c r="B87" s="15">
        <v>45524</v>
      </c>
      <c r="C87" t="s">
        <v>196</v>
      </c>
      <c r="E87" s="18">
        <v>75000</v>
      </c>
      <c r="F87" s="1">
        <v>1</v>
      </c>
      <c r="G87" s="17">
        <f t="shared" si="0"/>
        <v>75000</v>
      </c>
      <c r="H87" t="s">
        <v>64</v>
      </c>
      <c r="J87" s="8"/>
    </row>
    <row r="88" spans="2:10" x14ac:dyDescent="0.2">
      <c r="B88" s="15">
        <v>45524</v>
      </c>
      <c r="C88" t="s">
        <v>197</v>
      </c>
      <c r="E88" s="18">
        <v>200000</v>
      </c>
      <c r="F88" s="1">
        <v>1</v>
      </c>
      <c r="G88" s="17">
        <f t="shared" si="0"/>
        <v>200000</v>
      </c>
      <c r="H88" t="s">
        <v>26</v>
      </c>
      <c r="J88" s="8"/>
    </row>
    <row r="89" spans="2:10" x14ac:dyDescent="0.2">
      <c r="B89" s="15">
        <v>45527</v>
      </c>
      <c r="C89" t="s">
        <v>198</v>
      </c>
      <c r="E89" s="18">
        <v>15000</v>
      </c>
      <c r="F89" s="1">
        <v>1</v>
      </c>
      <c r="G89" s="17">
        <f t="shared" si="0"/>
        <v>15000</v>
      </c>
      <c r="H89" t="s">
        <v>106</v>
      </c>
      <c r="J89" s="8"/>
    </row>
    <row r="90" spans="2:10" x14ac:dyDescent="0.2">
      <c r="B90" s="15">
        <v>45527</v>
      </c>
      <c r="C90" t="s">
        <v>199</v>
      </c>
      <c r="E90" s="18">
        <v>100000</v>
      </c>
      <c r="F90" s="1">
        <v>1</v>
      </c>
      <c r="G90" s="17">
        <f t="shared" si="0"/>
        <v>100000</v>
      </c>
      <c r="H90" t="s">
        <v>64</v>
      </c>
      <c r="J90" s="8"/>
    </row>
    <row r="91" spans="2:10" x14ac:dyDescent="0.2">
      <c r="B91" s="15">
        <v>45527</v>
      </c>
      <c r="C91" t="s">
        <v>200</v>
      </c>
      <c r="E91" s="18">
        <v>350000</v>
      </c>
      <c r="F91" s="1">
        <v>1</v>
      </c>
      <c r="G91" s="17">
        <f t="shared" si="0"/>
        <v>350000</v>
      </c>
      <c r="H91" t="s">
        <v>129</v>
      </c>
      <c r="J91" s="8"/>
    </row>
    <row r="92" spans="2:10" x14ac:dyDescent="0.2">
      <c r="B92" s="15">
        <v>45527</v>
      </c>
      <c r="C92" t="s">
        <v>187</v>
      </c>
      <c r="E92" s="18">
        <v>250000</v>
      </c>
      <c r="F92" s="1">
        <v>1</v>
      </c>
      <c r="G92" s="17">
        <f t="shared" si="0"/>
        <v>250000</v>
      </c>
      <c r="H92" t="s">
        <v>26</v>
      </c>
      <c r="J92" s="8"/>
    </row>
    <row r="93" spans="2:10" x14ac:dyDescent="0.2">
      <c r="B93" s="15">
        <v>45528</v>
      </c>
      <c r="C93" t="s">
        <v>201</v>
      </c>
      <c r="E93" s="18">
        <v>69000</v>
      </c>
      <c r="F93" s="1">
        <v>1</v>
      </c>
      <c r="G93" s="17">
        <f t="shared" si="0"/>
        <v>69000</v>
      </c>
      <c r="H93" t="s">
        <v>59</v>
      </c>
      <c r="J93" s="8"/>
    </row>
    <row r="94" spans="2:10" x14ac:dyDescent="0.2">
      <c r="B94" s="15">
        <v>45528</v>
      </c>
      <c r="C94" t="s">
        <v>189</v>
      </c>
      <c r="E94" s="18">
        <v>50000</v>
      </c>
      <c r="F94" s="1">
        <v>1</v>
      </c>
      <c r="G94" s="17">
        <f t="shared" si="0"/>
        <v>50000</v>
      </c>
      <c r="H94" t="s">
        <v>70</v>
      </c>
      <c r="J94" s="8"/>
    </row>
    <row r="95" spans="2:10" x14ac:dyDescent="0.2">
      <c r="B95" s="15">
        <v>45528</v>
      </c>
      <c r="C95" t="s">
        <v>187</v>
      </c>
      <c r="E95" s="18">
        <v>317000</v>
      </c>
      <c r="F95" s="1">
        <v>1</v>
      </c>
      <c r="G95" s="17">
        <f t="shared" si="0"/>
        <v>317000</v>
      </c>
      <c r="H95" t="s">
        <v>26</v>
      </c>
      <c r="J95" s="8"/>
    </row>
    <row r="96" spans="2:10" x14ac:dyDescent="0.2">
      <c r="B96" s="15">
        <v>45528</v>
      </c>
      <c r="C96" t="s">
        <v>196</v>
      </c>
      <c r="E96" s="18">
        <v>215000</v>
      </c>
      <c r="F96" s="1">
        <v>1</v>
      </c>
      <c r="G96" s="17">
        <f t="shared" si="0"/>
        <v>215000</v>
      </c>
      <c r="H96" t="s">
        <v>106</v>
      </c>
      <c r="J96" s="8"/>
    </row>
    <row r="97" spans="2:10" x14ac:dyDescent="0.2">
      <c r="B97" s="15">
        <v>45530</v>
      </c>
      <c r="C97" t="s">
        <v>202</v>
      </c>
      <c r="E97" s="18">
        <v>50000</v>
      </c>
      <c r="F97" s="1">
        <v>1</v>
      </c>
      <c r="G97" s="17">
        <f t="shared" si="0"/>
        <v>50000</v>
      </c>
      <c r="H97" t="s">
        <v>95</v>
      </c>
      <c r="J97" s="8"/>
    </row>
    <row r="98" spans="2:10" x14ac:dyDescent="0.2">
      <c r="B98" s="15">
        <v>45530</v>
      </c>
      <c r="C98" t="s">
        <v>199</v>
      </c>
      <c r="E98" s="18">
        <v>50000</v>
      </c>
      <c r="F98" s="1">
        <v>1</v>
      </c>
      <c r="G98" s="17">
        <f t="shared" si="0"/>
        <v>50000</v>
      </c>
      <c r="H98" t="s">
        <v>70</v>
      </c>
      <c r="J98" s="8"/>
    </row>
    <row r="99" spans="2:10" x14ac:dyDescent="0.2">
      <c r="B99" s="15">
        <v>45530</v>
      </c>
      <c r="C99" t="s">
        <v>203</v>
      </c>
      <c r="E99" s="18">
        <v>150000</v>
      </c>
      <c r="F99" s="1">
        <v>1</v>
      </c>
      <c r="G99" s="17">
        <f t="shared" si="0"/>
        <v>150000</v>
      </c>
      <c r="H99" t="s">
        <v>106</v>
      </c>
      <c r="J99" s="8"/>
    </row>
    <row r="100" spans="2:10" x14ac:dyDescent="0.2">
      <c r="B100" s="15">
        <v>45531</v>
      </c>
      <c r="C100" t="s">
        <v>204</v>
      </c>
      <c r="E100" s="18">
        <v>22000</v>
      </c>
      <c r="F100" s="1">
        <v>1</v>
      </c>
      <c r="G100" s="17">
        <f t="shared" si="0"/>
        <v>22000</v>
      </c>
      <c r="H100" t="s">
        <v>62</v>
      </c>
      <c r="J100" s="8"/>
    </row>
    <row r="101" spans="2:10" x14ac:dyDescent="0.2">
      <c r="B101" s="15">
        <v>45531</v>
      </c>
      <c r="C101" t="s">
        <v>192</v>
      </c>
      <c r="E101" s="18">
        <v>100000</v>
      </c>
      <c r="F101" s="1">
        <v>1</v>
      </c>
      <c r="G101" s="17">
        <f t="shared" si="0"/>
        <v>100000</v>
      </c>
      <c r="H101" t="s">
        <v>95</v>
      </c>
      <c r="J101" s="8"/>
    </row>
    <row r="102" spans="2:10" x14ac:dyDescent="0.2">
      <c r="B102" s="15">
        <v>45531</v>
      </c>
      <c r="C102" t="s">
        <v>205</v>
      </c>
      <c r="E102" s="18">
        <v>24000</v>
      </c>
      <c r="F102" s="1">
        <v>1</v>
      </c>
      <c r="G102" s="17">
        <f t="shared" si="0"/>
        <v>24000</v>
      </c>
      <c r="H102" t="s">
        <v>41</v>
      </c>
      <c r="J102" s="8"/>
    </row>
    <row r="103" spans="2:10" x14ac:dyDescent="0.2">
      <c r="B103" s="15">
        <v>45531</v>
      </c>
      <c r="C103" t="s">
        <v>146</v>
      </c>
      <c r="E103" s="18">
        <v>30000</v>
      </c>
      <c r="F103" s="1">
        <v>1</v>
      </c>
      <c r="G103" s="17">
        <f t="shared" si="0"/>
        <v>30000</v>
      </c>
      <c r="H103" t="s">
        <v>183</v>
      </c>
      <c r="J103" s="8"/>
    </row>
    <row r="104" spans="2:10" x14ac:dyDescent="0.2">
      <c r="B104" s="15">
        <v>45531</v>
      </c>
      <c r="C104" t="s">
        <v>192</v>
      </c>
      <c r="E104" s="18">
        <v>100000</v>
      </c>
      <c r="F104" s="1">
        <v>1</v>
      </c>
      <c r="G104" s="17">
        <f t="shared" si="0"/>
        <v>100000</v>
      </c>
      <c r="H104" t="s">
        <v>64</v>
      </c>
      <c r="J104" s="8"/>
    </row>
    <row r="105" spans="2:10" x14ac:dyDescent="0.2">
      <c r="B105" s="15">
        <v>45532</v>
      </c>
      <c r="C105" t="s">
        <v>206</v>
      </c>
      <c r="E105" s="18">
        <v>50000</v>
      </c>
      <c r="F105" s="1">
        <v>1</v>
      </c>
      <c r="G105" s="18">
        <f t="shared" si="0"/>
        <v>50000</v>
      </c>
      <c r="H105" t="s">
        <v>106</v>
      </c>
      <c r="J105" s="8"/>
    </row>
    <row r="106" spans="2:10" x14ac:dyDescent="0.2">
      <c r="B106" s="15">
        <v>45532</v>
      </c>
      <c r="C106" t="s">
        <v>191</v>
      </c>
      <c r="E106" s="18">
        <v>679000</v>
      </c>
      <c r="F106" s="1">
        <v>1</v>
      </c>
      <c r="G106" s="18">
        <f t="shared" si="0"/>
        <v>679000</v>
      </c>
      <c r="H106" t="s">
        <v>106</v>
      </c>
      <c r="J106" s="8"/>
    </row>
    <row r="107" spans="2:10" x14ac:dyDescent="0.2">
      <c r="B107" s="15">
        <v>45532</v>
      </c>
      <c r="C107" t="s">
        <v>207</v>
      </c>
      <c r="E107" s="18">
        <v>323000</v>
      </c>
      <c r="F107" s="1">
        <v>1</v>
      </c>
      <c r="G107" s="18">
        <f t="shared" si="0"/>
        <v>323000</v>
      </c>
      <c r="H107" t="s">
        <v>62</v>
      </c>
      <c r="J107" s="8"/>
    </row>
    <row r="108" spans="2:10" x14ac:dyDescent="0.2">
      <c r="B108" s="15">
        <v>45533</v>
      </c>
      <c r="C108" t="s">
        <v>208</v>
      </c>
      <c r="E108" s="18">
        <v>1300000</v>
      </c>
      <c r="F108" s="1">
        <v>1</v>
      </c>
      <c r="G108" s="18">
        <f t="shared" si="0"/>
        <v>1300000</v>
      </c>
      <c r="H108" t="s">
        <v>41</v>
      </c>
      <c r="J108" s="8"/>
    </row>
    <row r="109" spans="2:10" x14ac:dyDescent="0.2">
      <c r="B109" s="15">
        <v>45534</v>
      </c>
      <c r="C109" t="s">
        <v>27</v>
      </c>
      <c r="E109" s="18">
        <v>97000</v>
      </c>
      <c r="F109" s="1">
        <v>1</v>
      </c>
      <c r="G109" s="18">
        <f t="shared" si="0"/>
        <v>97000</v>
      </c>
      <c r="H109" t="s">
        <v>106</v>
      </c>
      <c r="J109" s="8"/>
    </row>
    <row r="110" spans="2:10" ht="16" thickBot="1" x14ac:dyDescent="0.25">
      <c r="E110" s="1"/>
      <c r="F110" s="1"/>
      <c r="G110" s="19"/>
      <c r="J110" s="8"/>
    </row>
    <row r="111" spans="2:10" ht="16" thickTop="1" x14ac:dyDescent="0.2">
      <c r="B111" s="11"/>
      <c r="C111" s="11"/>
      <c r="E111" s="1"/>
      <c r="F111" s="1"/>
      <c r="G111" s="14">
        <f>SUM(G68:G110)</f>
        <v>7040900</v>
      </c>
      <c r="J111" s="8"/>
    </row>
    <row r="112" spans="2:10" ht="16" thickBot="1" x14ac:dyDescent="0.25">
      <c r="E112" s="1"/>
      <c r="F112" s="1"/>
      <c r="G112" s="2"/>
      <c r="J112" s="20"/>
    </row>
    <row r="113" spans="2:11" x14ac:dyDescent="0.2">
      <c r="B113" s="11" t="s">
        <v>48</v>
      </c>
      <c r="C113" s="11"/>
      <c r="E113" s="1"/>
      <c r="F113" s="1"/>
      <c r="G113" s="2"/>
      <c r="J113" s="14" t="e">
        <f>H65-G111</f>
        <v>#REF!</v>
      </c>
      <c r="K113" s="21"/>
    </row>
  </sheetData>
  <mergeCells count="3">
    <mergeCell ref="N1:Q3"/>
    <mergeCell ref="B64:G64"/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3"/>
  <sheetViews>
    <sheetView workbookViewId="0">
      <selection activeCell="A3" sqref="A3:J41"/>
    </sheetView>
  </sheetViews>
  <sheetFormatPr baseColWidth="10" defaultColWidth="8.83203125" defaultRowHeight="15" x14ac:dyDescent="0.2"/>
  <cols>
    <col min="1" max="1" width="3.83203125" bestFit="1" customWidth="1"/>
    <col min="2" max="2" width="14.6640625" bestFit="1" customWidth="1"/>
    <col min="3" max="3" width="13.5" bestFit="1" customWidth="1"/>
    <col min="4" max="4" width="20" bestFit="1" customWidth="1"/>
    <col min="5" max="5" width="4.5" bestFit="1" customWidth="1"/>
    <col min="6" max="6" width="12" bestFit="1" customWidth="1"/>
    <col min="7" max="8" width="11.5" bestFit="1" customWidth="1"/>
    <col min="9" max="9" width="12.5" bestFit="1" customWidth="1"/>
    <col min="10" max="10" width="16.5" bestFit="1" customWidth="1"/>
    <col min="12" max="12" width="28.83203125" customWidth="1"/>
    <col min="13" max="13" width="17.5" customWidth="1"/>
    <col min="14" max="14" width="20.5" customWidth="1"/>
    <col min="15" max="15" width="24.33203125" customWidth="1"/>
  </cols>
  <sheetData>
    <row r="1" spans="1:15" ht="24" x14ac:dyDescent="0.3">
      <c r="A1" s="187" t="s">
        <v>209</v>
      </c>
      <c r="B1" s="187"/>
      <c r="C1" s="187"/>
      <c r="D1" s="187"/>
      <c r="E1" s="187"/>
      <c r="F1" s="187"/>
      <c r="G1" s="187"/>
      <c r="H1" s="187"/>
      <c r="I1" s="187"/>
      <c r="J1" s="187"/>
      <c r="L1" s="186" t="s">
        <v>552</v>
      </c>
      <c r="M1" s="186"/>
      <c r="N1" s="186"/>
      <c r="O1" s="186"/>
    </row>
    <row r="2" spans="1:15" x14ac:dyDescent="0.2">
      <c r="E2" s="1"/>
      <c r="F2" s="2"/>
      <c r="L2" s="186"/>
      <c r="M2" s="186"/>
      <c r="N2" s="186"/>
      <c r="O2" s="186"/>
    </row>
    <row r="3" spans="1:15" x14ac:dyDescent="0.2">
      <c r="L3" s="186"/>
      <c r="M3" s="186"/>
      <c r="N3" s="186"/>
      <c r="O3" s="186"/>
    </row>
    <row r="4" spans="1:15" x14ac:dyDescent="0.2">
      <c r="L4" s="155" t="s">
        <v>49</v>
      </c>
      <c r="M4" s="156" t="s">
        <v>519</v>
      </c>
      <c r="N4" s="156" t="s">
        <v>520</v>
      </c>
      <c r="O4" s="156" t="s">
        <v>50</v>
      </c>
    </row>
    <row r="5" spans="1:15" ht="16" x14ac:dyDescent="0.2">
      <c r="L5" s="157" t="s">
        <v>551</v>
      </c>
      <c r="M5" s="158" t="e">
        <f>'0824'!Q9</f>
        <v>#REF!</v>
      </c>
      <c r="N5" s="161">
        <v>0</v>
      </c>
      <c r="O5" s="159" t="e">
        <f>M5</f>
        <v>#REF!</v>
      </c>
    </row>
    <row r="6" spans="1:15" ht="16" x14ac:dyDescent="0.2">
      <c r="L6" s="160" t="s">
        <v>553</v>
      </c>
      <c r="M6" s="158" t="e">
        <f>Combined!#REF!</f>
        <v>#REF!</v>
      </c>
      <c r="N6" s="161">
        <v>0</v>
      </c>
      <c r="O6" s="159" t="e">
        <f>O5+M6-N6</f>
        <v>#REF!</v>
      </c>
    </row>
    <row r="7" spans="1:15" x14ac:dyDescent="0.2">
      <c r="L7" s="4" t="s">
        <v>554</v>
      </c>
      <c r="M7" s="161">
        <v>0</v>
      </c>
      <c r="N7" s="10">
        <f>I61</f>
        <v>2688500</v>
      </c>
      <c r="O7" s="159" t="e">
        <f>O6+M7-N7</f>
        <v>#REF!</v>
      </c>
    </row>
    <row r="8" spans="1:15" x14ac:dyDescent="0.2">
      <c r="L8" s="4"/>
      <c r="M8" s="4"/>
      <c r="N8" s="4"/>
      <c r="O8" s="4"/>
    </row>
    <row r="9" spans="1:15" x14ac:dyDescent="0.2">
      <c r="L9" s="162" t="s">
        <v>555</v>
      </c>
      <c r="M9" s="169" t="e">
        <f>SUM(M5:M8)</f>
        <v>#REF!</v>
      </c>
      <c r="N9" s="163">
        <f>SUM(N5:N8)</f>
        <v>2688500</v>
      </c>
      <c r="O9" s="163" t="e">
        <f>O7</f>
        <v>#REF!</v>
      </c>
    </row>
    <row r="41" spans="1:12" x14ac:dyDescent="0.2">
      <c r="L41" s="14"/>
    </row>
    <row r="43" spans="1:12" ht="24" x14ac:dyDescent="0.3">
      <c r="A43" s="187" t="s">
        <v>210</v>
      </c>
      <c r="B43" s="187"/>
      <c r="C43" s="187"/>
      <c r="D43" s="187"/>
      <c r="E43" s="187"/>
      <c r="F43" s="187"/>
      <c r="G43" s="187"/>
      <c r="H43" s="187"/>
      <c r="I43" s="187"/>
      <c r="J43" s="187"/>
    </row>
    <row r="44" spans="1:12" x14ac:dyDescent="0.2">
      <c r="I44" t="s">
        <v>230</v>
      </c>
    </row>
    <row r="45" spans="1:12" x14ac:dyDescent="0.2">
      <c r="A45" s="3" t="s">
        <v>1</v>
      </c>
      <c r="B45" s="3" t="s">
        <v>2</v>
      </c>
      <c r="C45" s="3" t="s">
        <v>211</v>
      </c>
      <c r="D45" s="202" t="s">
        <v>49</v>
      </c>
      <c r="E45" s="203"/>
      <c r="F45" s="203"/>
      <c r="G45" s="203"/>
      <c r="H45" s="204"/>
      <c r="I45" s="6" t="s">
        <v>8</v>
      </c>
      <c r="J45" s="3" t="s">
        <v>9</v>
      </c>
    </row>
    <row r="46" spans="1:12" x14ac:dyDescent="0.2">
      <c r="A46" s="4"/>
      <c r="B46" s="4"/>
      <c r="C46" s="4"/>
      <c r="D46" s="199"/>
      <c r="E46" s="200"/>
      <c r="F46" s="200"/>
      <c r="G46" s="200"/>
      <c r="H46" s="201"/>
      <c r="I46" s="7"/>
      <c r="J46" s="4"/>
    </row>
    <row r="47" spans="1:12" x14ac:dyDescent="0.2">
      <c r="A47" s="4">
        <v>1</v>
      </c>
      <c r="B47" s="5">
        <v>45532</v>
      </c>
      <c r="C47" s="4" t="s">
        <v>41</v>
      </c>
      <c r="D47" s="196" t="s">
        <v>213</v>
      </c>
      <c r="E47" s="197" t="s">
        <v>213</v>
      </c>
      <c r="F47" s="197" t="s">
        <v>213</v>
      </c>
      <c r="G47" s="197" t="s">
        <v>213</v>
      </c>
      <c r="H47" s="198" t="s">
        <v>213</v>
      </c>
      <c r="I47" s="7">
        <v>102500</v>
      </c>
      <c r="J47" s="4"/>
    </row>
    <row r="48" spans="1:12" x14ac:dyDescent="0.2">
      <c r="A48" s="4">
        <v>2</v>
      </c>
      <c r="B48" s="5">
        <v>45542</v>
      </c>
      <c r="C48" s="4" t="s">
        <v>106</v>
      </c>
      <c r="D48" s="196" t="s">
        <v>214</v>
      </c>
      <c r="E48" s="197" t="s">
        <v>214</v>
      </c>
      <c r="F48" s="197" t="s">
        <v>214</v>
      </c>
      <c r="G48" s="197" t="s">
        <v>214</v>
      </c>
      <c r="H48" s="198" t="s">
        <v>214</v>
      </c>
      <c r="I48" s="7">
        <v>53500</v>
      </c>
      <c r="J48" s="4"/>
    </row>
    <row r="49" spans="1:10" x14ac:dyDescent="0.2">
      <c r="A49" s="4">
        <v>3</v>
      </c>
      <c r="B49" s="5">
        <v>45544</v>
      </c>
      <c r="C49" s="4" t="s">
        <v>64</v>
      </c>
      <c r="D49" s="196" t="s">
        <v>215</v>
      </c>
      <c r="E49" s="197" t="s">
        <v>215</v>
      </c>
      <c r="F49" s="197" t="s">
        <v>215</v>
      </c>
      <c r="G49" s="197" t="s">
        <v>215</v>
      </c>
      <c r="H49" s="198" t="s">
        <v>215</v>
      </c>
      <c r="I49" s="7">
        <v>76000</v>
      </c>
      <c r="J49" s="4"/>
    </row>
    <row r="50" spans="1:10" x14ac:dyDescent="0.2">
      <c r="A50" s="4">
        <v>4</v>
      </c>
      <c r="B50" s="5">
        <v>45545</v>
      </c>
      <c r="C50" s="4" t="s">
        <v>106</v>
      </c>
      <c r="D50" s="196" t="s">
        <v>216</v>
      </c>
      <c r="E50" s="197" t="s">
        <v>216</v>
      </c>
      <c r="F50" s="197" t="s">
        <v>216</v>
      </c>
      <c r="G50" s="197" t="s">
        <v>216</v>
      </c>
      <c r="H50" s="198" t="s">
        <v>216</v>
      </c>
      <c r="I50" s="7">
        <v>97000</v>
      </c>
      <c r="J50" s="4"/>
    </row>
    <row r="51" spans="1:10" x14ac:dyDescent="0.2">
      <c r="A51" s="4">
        <v>5</v>
      </c>
      <c r="B51" s="5">
        <v>45546</v>
      </c>
      <c r="C51" s="4" t="s">
        <v>106</v>
      </c>
      <c r="D51" s="196" t="s">
        <v>218</v>
      </c>
      <c r="E51" s="197" t="s">
        <v>218</v>
      </c>
      <c r="F51" s="197" t="s">
        <v>218</v>
      </c>
      <c r="G51" s="197" t="s">
        <v>218</v>
      </c>
      <c r="H51" s="198" t="s">
        <v>218</v>
      </c>
      <c r="I51" s="7">
        <v>701500</v>
      </c>
      <c r="J51" s="4"/>
    </row>
    <row r="52" spans="1:10" x14ac:dyDescent="0.2">
      <c r="A52" s="4">
        <v>6</v>
      </c>
      <c r="B52" s="5">
        <v>45549</v>
      </c>
      <c r="C52" s="4" t="s">
        <v>106</v>
      </c>
      <c r="D52" s="196" t="s">
        <v>214</v>
      </c>
      <c r="E52" s="197" t="s">
        <v>214</v>
      </c>
      <c r="F52" s="197" t="s">
        <v>214</v>
      </c>
      <c r="G52" s="197" t="s">
        <v>214</v>
      </c>
      <c r="H52" s="198" t="s">
        <v>214</v>
      </c>
      <c r="I52" s="7">
        <v>100000</v>
      </c>
      <c r="J52" s="4"/>
    </row>
    <row r="53" spans="1:10" x14ac:dyDescent="0.2">
      <c r="A53" s="4">
        <v>7</v>
      </c>
      <c r="B53" s="5">
        <v>45551</v>
      </c>
      <c r="C53" s="4" t="s">
        <v>106</v>
      </c>
      <c r="D53" s="196" t="s">
        <v>216</v>
      </c>
      <c r="E53" s="197" t="s">
        <v>216</v>
      </c>
      <c r="F53" s="197" t="s">
        <v>216</v>
      </c>
      <c r="G53" s="197" t="s">
        <v>216</v>
      </c>
      <c r="H53" s="198" t="s">
        <v>216</v>
      </c>
      <c r="I53" s="7">
        <v>100000</v>
      </c>
      <c r="J53" s="4"/>
    </row>
    <row r="54" spans="1:10" x14ac:dyDescent="0.2">
      <c r="A54" s="4">
        <v>8</v>
      </c>
      <c r="B54" s="5">
        <v>45555</v>
      </c>
      <c r="C54" s="4" t="s">
        <v>106</v>
      </c>
      <c r="D54" s="196" t="s">
        <v>218</v>
      </c>
      <c r="E54" s="197" t="s">
        <v>218</v>
      </c>
      <c r="F54" s="197" t="s">
        <v>218</v>
      </c>
      <c r="G54" s="197" t="s">
        <v>218</v>
      </c>
      <c r="H54" s="198" t="s">
        <v>218</v>
      </c>
      <c r="I54" s="7">
        <v>698000</v>
      </c>
      <c r="J54" s="4"/>
    </row>
    <row r="55" spans="1:10" x14ac:dyDescent="0.2">
      <c r="A55" s="4">
        <v>9</v>
      </c>
      <c r="B55" s="5">
        <v>45556</v>
      </c>
      <c r="C55" s="5" t="s">
        <v>106</v>
      </c>
      <c r="D55" s="196" t="s">
        <v>214</v>
      </c>
      <c r="E55" s="197" t="s">
        <v>214</v>
      </c>
      <c r="F55" s="197" t="s">
        <v>214</v>
      </c>
      <c r="G55" s="197" t="s">
        <v>214</v>
      </c>
      <c r="H55" s="198" t="s">
        <v>214</v>
      </c>
      <c r="I55" s="7">
        <v>50000</v>
      </c>
      <c r="J55" s="4"/>
    </row>
    <row r="56" spans="1:10" x14ac:dyDescent="0.2">
      <c r="A56" s="4">
        <v>10</v>
      </c>
      <c r="B56" s="5">
        <v>45558</v>
      </c>
      <c r="C56" s="5" t="s">
        <v>106</v>
      </c>
      <c r="D56" s="196" t="s">
        <v>214</v>
      </c>
      <c r="E56" s="197" t="s">
        <v>214</v>
      </c>
      <c r="F56" s="197" t="s">
        <v>214</v>
      </c>
      <c r="G56" s="197" t="s">
        <v>214</v>
      </c>
      <c r="H56" s="198" t="s">
        <v>214</v>
      </c>
      <c r="I56" s="7">
        <v>25000</v>
      </c>
      <c r="J56" s="4"/>
    </row>
    <row r="57" spans="1:10" x14ac:dyDescent="0.2">
      <c r="A57" s="4">
        <v>11</v>
      </c>
      <c r="B57" s="5">
        <v>45561</v>
      </c>
      <c r="C57" s="5" t="s">
        <v>106</v>
      </c>
      <c r="D57" s="196" t="s">
        <v>214</v>
      </c>
      <c r="E57" s="197" t="s">
        <v>214</v>
      </c>
      <c r="F57" s="197" t="s">
        <v>214</v>
      </c>
      <c r="G57" s="197" t="s">
        <v>214</v>
      </c>
      <c r="H57" s="198" t="s">
        <v>214</v>
      </c>
      <c r="I57" s="7">
        <v>35000</v>
      </c>
      <c r="J57" s="4"/>
    </row>
    <row r="58" spans="1:10" x14ac:dyDescent="0.2">
      <c r="A58" s="4">
        <v>12</v>
      </c>
      <c r="B58" s="5">
        <v>45563</v>
      </c>
      <c r="C58" s="5" t="s">
        <v>106</v>
      </c>
      <c r="D58" s="196" t="s">
        <v>214</v>
      </c>
      <c r="E58" s="197" t="s">
        <v>214</v>
      </c>
      <c r="F58" s="197" t="s">
        <v>214</v>
      </c>
      <c r="G58" s="197" t="s">
        <v>214</v>
      </c>
      <c r="H58" s="198" t="s">
        <v>214</v>
      </c>
      <c r="I58" s="7">
        <v>100000</v>
      </c>
      <c r="J58" s="4"/>
    </row>
    <row r="59" spans="1:10" x14ac:dyDescent="0.2">
      <c r="A59" s="4">
        <v>13</v>
      </c>
      <c r="B59" s="5">
        <v>45565</v>
      </c>
      <c r="C59" s="5" t="s">
        <v>106</v>
      </c>
      <c r="D59" s="196" t="s">
        <v>224</v>
      </c>
      <c r="E59" s="197" t="s">
        <v>224</v>
      </c>
      <c r="F59" s="197" t="s">
        <v>224</v>
      </c>
      <c r="G59" s="197" t="s">
        <v>224</v>
      </c>
      <c r="H59" s="198" t="s">
        <v>224</v>
      </c>
      <c r="I59" s="7">
        <v>550000</v>
      </c>
      <c r="J59" s="4"/>
    </row>
    <row r="60" spans="1:10" x14ac:dyDescent="0.2">
      <c r="A60" s="4"/>
      <c r="B60" s="4"/>
      <c r="C60" s="4"/>
      <c r="D60" s="196"/>
      <c r="E60" s="197"/>
      <c r="F60" s="197"/>
      <c r="G60" s="197"/>
      <c r="H60" s="198"/>
      <c r="I60" s="4"/>
      <c r="J60" s="4"/>
    </row>
    <row r="61" spans="1:10" x14ac:dyDescent="0.2">
      <c r="A61" s="4"/>
      <c r="B61" s="4"/>
      <c r="C61" s="4"/>
      <c r="D61" s="193" t="s">
        <v>559</v>
      </c>
      <c r="E61" s="194"/>
      <c r="F61" s="194"/>
      <c r="G61" s="194"/>
      <c r="H61" s="195"/>
      <c r="I61" s="166">
        <f>SUM(I47:I60)</f>
        <v>2688500</v>
      </c>
      <c r="J61" s="4"/>
    </row>
    <row r="63" spans="1:10" x14ac:dyDescent="0.2">
      <c r="H63" s="11" t="s">
        <v>48</v>
      </c>
      <c r="I63" s="14" t="e">
        <f>Combined!#REF!-I61</f>
        <v>#REF!</v>
      </c>
    </row>
  </sheetData>
  <mergeCells count="20">
    <mergeCell ref="A1:J1"/>
    <mergeCell ref="L1:O3"/>
    <mergeCell ref="A43:J43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61:H61"/>
    <mergeCell ref="D56:H56"/>
    <mergeCell ref="D57:H57"/>
    <mergeCell ref="D58:H58"/>
    <mergeCell ref="D59:H59"/>
    <mergeCell ref="D60:H60"/>
  </mergeCell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0124</vt:lpstr>
      <vt:lpstr>Combined</vt:lpstr>
      <vt:lpstr>0224</vt:lpstr>
      <vt:lpstr>0324</vt:lpstr>
      <vt:lpstr>0524</vt:lpstr>
      <vt:lpstr>0624</vt:lpstr>
      <vt:lpstr>0724</vt:lpstr>
      <vt:lpstr>0824</vt:lpstr>
      <vt:lpstr>0924</vt:lpstr>
      <vt:lpstr>1024</vt:lpstr>
      <vt:lpstr>1124</vt:lpstr>
      <vt:lpstr>1224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 - Lim Zhiyu, Kendrix</cp:lastModifiedBy>
  <dcterms:created xsi:type="dcterms:W3CDTF">2025-01-08T03:41:55Z</dcterms:created>
  <dcterms:modified xsi:type="dcterms:W3CDTF">2025-01-16T05:13:27Z</dcterms:modified>
</cp:coreProperties>
</file>