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A\Project\"/>
    </mc:Choice>
  </mc:AlternateContent>
  <xr:revisionPtr revIDLastSave="0" documentId="13_ncr:1_{DF5E6B78-DB6D-4BB9-A388-E5D436CEBB8B}" xr6:coauthVersionLast="47" xr6:coauthVersionMax="47" xr10:uidLastSave="{00000000-0000-0000-0000-000000000000}"/>
  <bookViews>
    <workbookView xWindow="0" yWindow="0" windowWidth="14400" windowHeight="15600" firstSheet="5" activeTab="5" xr2:uid="{4FA199AC-582E-470B-99CB-1BFEDB670965}"/>
  </bookViews>
  <sheets>
    <sheet name="NVDA_balance_sheet" sheetId="1" r:id="rId1"/>
    <sheet name="NVDA_income_statement" sheetId="3" r:id="rId2"/>
    <sheet name="NVDA_cashflow_statement" sheetId="2" r:id="rId3"/>
    <sheet name="Dividend" sheetId="4" r:id="rId4"/>
    <sheet name="Sheet3" sheetId="10" r:id="rId5"/>
    <sheet name="CAPM &amp; WACC" sheetId="8" r:id="rId6"/>
    <sheet name="Ratio Analysi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7" i="8" l="1"/>
  <c r="H25" i="8"/>
  <c r="H26" i="8" s="1"/>
  <c r="H28" i="8" s="1"/>
  <c r="H20" i="8"/>
  <c r="H29" i="8" l="1"/>
  <c r="H31" i="8" s="1"/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3" i="8"/>
  <c r="H7" i="8" l="1"/>
  <c r="H8" i="8"/>
  <c r="H9" i="8" s="1"/>
  <c r="H19" i="8"/>
  <c r="H14" i="8" l="1"/>
  <c r="F17" i="6"/>
  <c r="F10" i="6"/>
  <c r="F11" i="6"/>
  <c r="F31" i="6"/>
  <c r="F32" i="6"/>
  <c r="F8" i="6"/>
  <c r="F7" i="6"/>
  <c r="F27" i="6"/>
  <c r="F26" i="6"/>
  <c r="B6" i="4"/>
  <c r="F25" i="6"/>
  <c r="F22" i="6"/>
  <c r="F21" i="6"/>
  <c r="F20" i="6"/>
  <c r="F16" i="6"/>
  <c r="F28" i="6" s="1"/>
  <c r="F15" i="6"/>
  <c r="F14" i="6"/>
  <c r="F6" i="6"/>
  <c r="F5" i="6"/>
  <c r="I7" i="1"/>
  <c r="I8" i="1"/>
</calcChain>
</file>

<file path=xl/sharedStrings.xml><?xml version="1.0" encoding="utf-8"?>
<sst xmlns="http://schemas.openxmlformats.org/spreadsheetml/2006/main" count="300" uniqueCount="271">
  <si>
    <t>Treasury Shares Number</t>
  </si>
  <si>
    <t>Ordinary Shares Number</t>
  </si>
  <si>
    <t>Share Issued</t>
  </si>
  <si>
    <t>Net Debt</t>
  </si>
  <si>
    <t>Total Debt</t>
  </si>
  <si>
    <t>Tangible Book Value</t>
  </si>
  <si>
    <t>Invested Capital</t>
  </si>
  <si>
    <t>Working Capital</t>
  </si>
  <si>
    <t>Net Tangible Assets</t>
  </si>
  <si>
    <t>Capital Lease Obligations</t>
  </si>
  <si>
    <t>Common Stock Equity</t>
  </si>
  <si>
    <t>Total Capitalization</t>
  </si>
  <si>
    <t>Total Equity Gross Minority Interest</t>
  </si>
  <si>
    <t>Stockholders Equity</t>
  </si>
  <si>
    <t>Gains Losses Not Affecting Retained Earnings</t>
  </si>
  <si>
    <t>Other Equity Adjustments</t>
  </si>
  <si>
    <t>Treasury Stock</t>
  </si>
  <si>
    <t>Retained Earnings</t>
  </si>
  <si>
    <t>Additional Paid In Capital</t>
  </si>
  <si>
    <t>Capital Stock</t>
  </si>
  <si>
    <t>Common Stock</t>
  </si>
  <si>
    <t>Preferred Stock</t>
  </si>
  <si>
    <t>Total Liabilities Net Minority Interest</t>
  </si>
  <si>
    <t>Total Non Current Liabilities Net Minority Interest</t>
  </si>
  <si>
    <t>Other Non Current Liabilities</t>
  </si>
  <si>
    <t>Employee Benefits</t>
  </si>
  <si>
    <t>Tradeand Other Payables Non Current</t>
  </si>
  <si>
    <t>Non Current Deferred Liabilities</t>
  </si>
  <si>
    <t>Non Current Deferred Revenue</t>
  </si>
  <si>
    <t>Non Current Deferred Taxes Liabilities</t>
  </si>
  <si>
    <t>Long Term Debt And Capital Lease Obligation</t>
  </si>
  <si>
    <t>Long Term Capital Lease Obligation</t>
  </si>
  <si>
    <t>Long Term Debt</t>
  </si>
  <si>
    <t>Current Liabilities</t>
  </si>
  <si>
    <t>Other Current Liabilities</t>
  </si>
  <si>
    <t>Current Deferred Liabilities</t>
  </si>
  <si>
    <t>Current Deferred Revenue</t>
  </si>
  <si>
    <t>Current Debt And Capital Lease Obligation</t>
  </si>
  <si>
    <t>Current Capital Lease Obligation</t>
  </si>
  <si>
    <t>Current Debt</t>
  </si>
  <si>
    <t>Other Current Borrowings</t>
  </si>
  <si>
    <t>Current Provisions</t>
  </si>
  <si>
    <t>Payables And Accrued Expenses</t>
  </si>
  <si>
    <t>Current Accrued Expenses</t>
  </si>
  <si>
    <t>Interest Payable</t>
  </si>
  <si>
    <t>Payables</t>
  </si>
  <si>
    <t>Total Tax Payable</t>
  </si>
  <si>
    <t>Accounts Payable</t>
  </si>
  <si>
    <t>Total Assets</t>
  </si>
  <si>
    <t>Total Non Current Assets</t>
  </si>
  <si>
    <t>Other Non Current Assets</t>
  </si>
  <si>
    <t>Non Current Prepaid Assets</t>
  </si>
  <si>
    <t>Non Current Deferred Assets</t>
  </si>
  <si>
    <t>Non Current Deferred Taxes Assets</t>
  </si>
  <si>
    <t>Non Current Accounts Receivable</t>
  </si>
  <si>
    <t>Investments And Advances</t>
  </si>
  <si>
    <t>Other Investments</t>
  </si>
  <si>
    <t>Investmentin Financial Assets</t>
  </si>
  <si>
    <t>Available For Sale Securities</t>
  </si>
  <si>
    <t>Goodwill And Other Intangible Assets</t>
  </si>
  <si>
    <t>Other Intangible Assets</t>
  </si>
  <si>
    <t>Goodwill</t>
  </si>
  <si>
    <t>Net PPE</t>
  </si>
  <si>
    <t>Accumulated Depreciation</t>
  </si>
  <si>
    <t>Gross PPE</t>
  </si>
  <si>
    <t>Leases</t>
  </si>
  <si>
    <t>Construction In Progress</t>
  </si>
  <si>
    <t>Other Properties</t>
  </si>
  <si>
    <t>Machinery Furniture Equipment</t>
  </si>
  <si>
    <t>Buildings And Improvements</t>
  </si>
  <si>
    <t>Land And Improvements</t>
  </si>
  <si>
    <t>Properties</t>
  </si>
  <si>
    <t>Current Assets</t>
  </si>
  <si>
    <t>Other Current Assets</t>
  </si>
  <si>
    <t>Prepaid Assets</t>
  </si>
  <si>
    <t>Inventory</t>
  </si>
  <si>
    <t>Finished Goods</t>
  </si>
  <si>
    <t>Work In Process</t>
  </si>
  <si>
    <t>Raw Materials</t>
  </si>
  <si>
    <t>Receivables</t>
  </si>
  <si>
    <t>Accounts Receivable</t>
  </si>
  <si>
    <t>Allowance For Doubtful Accounts Receivable</t>
  </si>
  <si>
    <t>Gross Accounts Receivable</t>
  </si>
  <si>
    <t>Cash Cash Equivalents And Short Term Investments</t>
  </si>
  <si>
    <t>Other Short Term Investments</t>
  </si>
  <si>
    <t>Cash And Cash Equivalents</t>
  </si>
  <si>
    <t>Tax Effect Of Unusual Items</t>
  </si>
  <si>
    <t>Tax Rate For Calcs</t>
  </si>
  <si>
    <t>Normalized EBITDA</t>
  </si>
  <si>
    <t>Total Unusual Items</t>
  </si>
  <si>
    <t>Total Unusual Items Excluding Goodwill</t>
  </si>
  <si>
    <t>Net Income From Continuing Operation Net Minority Interest</t>
  </si>
  <si>
    <t>Reconciled Depreciation</t>
  </si>
  <si>
    <t>Reconciled Cost Of Revenue</t>
  </si>
  <si>
    <t>EBITDA</t>
  </si>
  <si>
    <t>EBIT</t>
  </si>
  <si>
    <t>Net Interest Income</t>
  </si>
  <si>
    <t>Interest Expense</t>
  </si>
  <si>
    <t>Interest Income</t>
  </si>
  <si>
    <t>Normalized Income</t>
  </si>
  <si>
    <t>Net Income From Continuing And Discontinued Operation</t>
  </si>
  <si>
    <t>Total Expenses</t>
  </si>
  <si>
    <t>Total Operating Income As Reported</t>
  </si>
  <si>
    <t>Diluted Average Shares</t>
  </si>
  <si>
    <t>Basic Average Shares</t>
  </si>
  <si>
    <t>Diluted EPS</t>
  </si>
  <si>
    <t>Basic EPS</t>
  </si>
  <si>
    <t>Diluted NI Availto Com Stockholders</t>
  </si>
  <si>
    <t>Net Income Common Stockholders</t>
  </si>
  <si>
    <t>Net Income</t>
  </si>
  <si>
    <t>Net Income Including Noncontrolling Interests</t>
  </si>
  <si>
    <t>Net Income Continuous Operations</t>
  </si>
  <si>
    <t>Tax Provision</t>
  </si>
  <si>
    <t>Pretax Income</t>
  </si>
  <si>
    <t>Other Income Expense</t>
  </si>
  <si>
    <t>Other Non Operating Income Expenses</t>
  </si>
  <si>
    <t>Special Income Charges</t>
  </si>
  <si>
    <t>Restructuring And Mergern Acquisition</t>
  </si>
  <si>
    <t>Net Non Operating Interest Income Expense</t>
  </si>
  <si>
    <t>Interest Expense Non Operating</t>
  </si>
  <si>
    <t>Interest Income Non Operating</t>
  </si>
  <si>
    <t>Operating Income</t>
  </si>
  <si>
    <t>Operating Expense</t>
  </si>
  <si>
    <t>Research And Development</t>
  </si>
  <si>
    <t>Selling General And Administration</t>
  </si>
  <si>
    <t>Gross Profit</t>
  </si>
  <si>
    <t>Cost Of Revenue</t>
  </si>
  <si>
    <t>Total Revenue</t>
  </si>
  <si>
    <t>Operating Revenue</t>
  </si>
  <si>
    <t>2025-03-12 00:00:00-04:00</t>
  </si>
  <si>
    <t>2024-12-05 00:00:00-05:00</t>
  </si>
  <si>
    <t>2024-09-12 00:00:00-04:00</t>
  </si>
  <si>
    <t>2024-06-11 00:00:00-04:00</t>
  </si>
  <si>
    <t>Dividend</t>
  </si>
  <si>
    <t>Date</t>
  </si>
  <si>
    <t>Current Ratio</t>
  </si>
  <si>
    <t>Quick Ratio</t>
  </si>
  <si>
    <t>Liquidity Ratios</t>
  </si>
  <si>
    <t>Profitability Ratios</t>
  </si>
  <si>
    <t>Net Profit Margin</t>
  </si>
  <si>
    <t>Return on Assets (ROA)</t>
  </si>
  <si>
    <t>Return on Equity (ROE)</t>
  </si>
  <si>
    <t>Market Price</t>
  </si>
  <si>
    <t>Leverage Ratios</t>
  </si>
  <si>
    <t>Debt to Equity</t>
  </si>
  <si>
    <t>Debt Ratio</t>
  </si>
  <si>
    <t>Equity Ratio</t>
  </si>
  <si>
    <t>Market Ratios</t>
  </si>
  <si>
    <t>P/E Ratio</t>
  </si>
  <si>
    <t>Dividend Yield</t>
  </si>
  <si>
    <t>Dividend Payout Ratio</t>
  </si>
  <si>
    <t>Sustainable Growth Rate</t>
  </si>
  <si>
    <t xml:space="preserve">Annual DPS </t>
  </si>
  <si>
    <t>Cash Ratio</t>
  </si>
  <si>
    <t>GPM</t>
  </si>
  <si>
    <t>Inventory Turnover Ratio</t>
  </si>
  <si>
    <t>Accounts Receivable Turnover Ratio</t>
  </si>
  <si>
    <t>Turn Over Ratio</t>
  </si>
  <si>
    <t>Solvency Ratio</t>
  </si>
  <si>
    <t>Interest Coverage Ratio</t>
  </si>
  <si>
    <t>Operating profit margin</t>
  </si>
  <si>
    <t>Cost of Equity (Re)</t>
  </si>
  <si>
    <t>Net Income From Continuing Operations</t>
  </si>
  <si>
    <t>Gain Loss On Investment Securities</t>
  </si>
  <si>
    <t>Operating Gains Losses</t>
  </si>
  <si>
    <t>Depreciation</t>
  </si>
  <si>
    <t>Amortization Of Intangibles</t>
  </si>
  <si>
    <t>Amortization Cash Flow</t>
  </si>
  <si>
    <t>Depreciation And Amortization</t>
  </si>
  <si>
    <t>Depreciation Amortization Depletion</t>
  </si>
  <si>
    <t>Deferred Income Tax</t>
  </si>
  <si>
    <t>Deferred Tax</t>
  </si>
  <si>
    <t>Stock Based Compensation</t>
  </si>
  <si>
    <t>Other Non Cash Items</t>
  </si>
  <si>
    <t>Changes In Account Receivables</t>
  </si>
  <si>
    <t>Change In Receivables</t>
  </si>
  <si>
    <t>Change In Inventory</t>
  </si>
  <si>
    <t>Change In Prepaid Assets</t>
  </si>
  <si>
    <t>Change In Account Payable</t>
  </si>
  <si>
    <t>Change In Payable</t>
  </si>
  <si>
    <t>Change In Accrued Expense</t>
  </si>
  <si>
    <t>Change In Payables And Accrued Expense</t>
  </si>
  <si>
    <t>Change In Other Current Liabilities</t>
  </si>
  <si>
    <t>Change In Other Working Capital</t>
  </si>
  <si>
    <t>Change In Working Capital</t>
  </si>
  <si>
    <t>Cash Flow From Continuing Operating Activities</t>
  </si>
  <si>
    <t>Operating Cash Flow</t>
  </si>
  <si>
    <t>Capital Expenditure Reported</t>
  </si>
  <si>
    <t>Purchase Of PPE</t>
  </si>
  <si>
    <t>Net PPE Purchase And Sale</t>
  </si>
  <si>
    <t>Purchase Of Business</t>
  </si>
  <si>
    <t>Net Business Purchase And Sale</t>
  </si>
  <si>
    <t>Purchase Of Investment</t>
  </si>
  <si>
    <t>Sale Of Investment</t>
  </si>
  <si>
    <t>Net Investment Purchase And Sale</t>
  </si>
  <si>
    <t>Net Other Investing Changes</t>
  </si>
  <si>
    <t>Cash Flow From Continuing Investing Activities</t>
  </si>
  <si>
    <t>Investing Cash Flow</t>
  </si>
  <si>
    <t>Long Term Debt Issuance</t>
  </si>
  <si>
    <t>Long Term Debt Payments</t>
  </si>
  <si>
    <t>Net Long Term Debt Issuance</t>
  </si>
  <si>
    <t>Net Issuance Payments Of Debt</t>
  </si>
  <si>
    <t>Common Stock Payments</t>
  </si>
  <si>
    <t>Net Common Stock Issuance</t>
  </si>
  <si>
    <t>Common Stock Dividend Paid</t>
  </si>
  <si>
    <t>Cash Dividends Paid</t>
  </si>
  <si>
    <t>Proceeds From Stock Option Exercised</t>
  </si>
  <si>
    <t>Net Other Financing Charges</t>
  </si>
  <si>
    <t>Cash Flow From Continuing Financing Activities</t>
  </si>
  <si>
    <t>Financing Cash Flow</t>
  </si>
  <si>
    <t>Changes In Cash</t>
  </si>
  <si>
    <t>Beginning Cash Position</t>
  </si>
  <si>
    <t>End Cash Position</t>
  </si>
  <si>
    <t>Income Tax Paid Supplemental Data</t>
  </si>
  <si>
    <t>Interest Paid Supplemental Data</t>
  </si>
  <si>
    <t>Capital Expenditure</t>
  </si>
  <si>
    <t>Issuance Of Debt</t>
  </si>
  <si>
    <t>Repayment Of Debt</t>
  </si>
  <si>
    <t>Repurchase Of Capital Stock</t>
  </si>
  <si>
    <t>Free Cash Flow</t>
  </si>
  <si>
    <t>Intrinsic Stock Price Using WACC</t>
  </si>
  <si>
    <t>Growth Rate</t>
  </si>
  <si>
    <t>Intrinsic Value Per Share</t>
  </si>
  <si>
    <t>NVDA</t>
  </si>
  <si>
    <t>S&amp;P500</t>
  </si>
  <si>
    <t>% of monthly return is calculated as GEO mean -1</t>
  </si>
  <si>
    <t>Annual compound return(RM)</t>
  </si>
  <si>
    <t>CAPM Formula</t>
  </si>
  <si>
    <t>Ra =RF+Ba(RM-RF)</t>
  </si>
  <si>
    <t>Standard Value of risk free rate (Rf)</t>
  </si>
  <si>
    <t>NVDA (RA)</t>
  </si>
  <si>
    <t>S&amp;P500(RM)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</si>
  <si>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</si>
  <si>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</si>
  <si>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</si>
  <si>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</si>
  <si>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</si>
  <si>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</si>
  <si>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</si>
  <si>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</si>
  <si>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</si>
  <si>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</si>
  <si>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</si>
  <si>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</si>
  <si>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</si>
  <si>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</si>
  <si>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</si>
  <si>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</si>
  <si>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</si>
  <si>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</si>
  <si>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</si>
  <si>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</si>
  <si>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</si>
  <si>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</si>
  <si>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</si>
  <si>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</si>
  <si>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</si>
  <si>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Stock Valuation using WACC and Shares Outstanding</t>
  </si>
  <si>
    <t>Cost of Debt</t>
  </si>
  <si>
    <t>Tax Rate</t>
  </si>
  <si>
    <t>Total Equity</t>
  </si>
  <si>
    <t>Shares Outstanding</t>
  </si>
  <si>
    <t>WACC</t>
  </si>
  <si>
    <t>Firm Value</t>
  </si>
  <si>
    <t>Total value</t>
  </si>
  <si>
    <t>Total debt</t>
  </si>
  <si>
    <t>shares outstanding</t>
  </si>
  <si>
    <t>Intrinsic Firm Value</t>
  </si>
  <si>
    <t>Cash and cash equivalents</t>
  </si>
  <si>
    <t>RA (Return on Equity) CAPM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</si>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</sst>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"/>
    <numFmt numFmtId="166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Calibri"/>
      <family val="2"/>
    </font>
    <font>
      <i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14" fontId="16" fillId="0" borderId="10" xfId="0" applyNumberFormat="1" applyFont="1" applyBorder="1"/>
    <xf numFmtId="11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wrapText="1"/>
    </xf>
    <xf numFmtId="0" fontId="0" fillId="33" borderId="10" xfId="0" applyFill="1" applyBorder="1"/>
    <xf numFmtId="2" fontId="0" fillId="0" borderId="0" xfId="0" applyNumberFormat="1"/>
    <xf numFmtId="2" fontId="0" fillId="0" borderId="10" xfId="0" applyNumberFormat="1" applyBorder="1"/>
    <xf numFmtId="2" fontId="0" fillId="0" borderId="13" xfId="0" applyNumberFormat="1" applyBorder="1"/>
    <xf numFmtId="2" fontId="0" fillId="0" borderId="10" xfId="42" applyNumberFormat="1" applyFont="1" applyBorder="1"/>
    <xf numFmtId="0" fontId="18" fillId="0" borderId="10" xfId="0" applyFont="1" applyBorder="1" applyAlignment="1">
      <alignment horizontal="center" vertical="top"/>
    </xf>
    <xf numFmtId="14" fontId="18" fillId="0" borderId="10" xfId="0" applyNumberFormat="1" applyFont="1" applyBorder="1" applyAlignment="1">
      <alignment horizontal="center" vertical="top"/>
    </xf>
    <xf numFmtId="0" fontId="0" fillId="0" borderId="14" xfId="0" applyBorder="1"/>
    <xf numFmtId="0" fontId="19" fillId="0" borderId="15" xfId="0" applyFont="1" applyBorder="1" applyAlignment="1">
      <alignment horizontal="center"/>
    </xf>
    <xf numFmtId="0" fontId="19" fillId="0" borderId="15" xfId="0" applyFont="1" applyBorder="1" applyAlignment="1">
      <alignment horizontal="centerContinuous"/>
    </xf>
    <xf numFmtId="165" fontId="0" fillId="0" borderId="10" xfId="0" applyNumberFormat="1" applyBorder="1"/>
    <xf numFmtId="10" fontId="0" fillId="0" borderId="10" xfId="42" applyNumberFormat="1" applyFont="1" applyBorder="1"/>
    <xf numFmtId="164" fontId="0" fillId="0" borderId="10" xfId="42" applyNumberFormat="1" applyFont="1" applyBorder="1"/>
    <xf numFmtId="166" fontId="0" fillId="0" borderId="10" xfId="42" applyNumberFormat="1" applyFont="1" applyBorder="1"/>
    <xf numFmtId="9" fontId="0" fillId="0" borderId="10" xfId="42" applyFont="1" applyBorder="1"/>
    <xf numFmtId="1" fontId="0" fillId="0" borderId="1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7880-737C-4A59-A2B8-74918CC82F08}">
  <dimension ref="A1:K87"/>
  <sheetViews>
    <sheetView topLeftCell="A68" zoomScale="90" zoomScaleNormal="90" workbookViewId="0">
      <selection activeCell="B87" sqref="B87"/>
    </sheetView>
  </sheetViews>
  <sheetFormatPr defaultRowHeight="15" x14ac:dyDescent="0.25"/>
  <cols>
    <col min="1" max="1" width="50.7109375" bestFit="1" customWidth="1"/>
    <col min="2" max="5" width="14.85546875" bestFit="1" customWidth="1"/>
    <col min="8" max="8" width="14.5703125" bestFit="1" customWidth="1"/>
  </cols>
  <sheetData>
    <row r="1" spans="1:10" s="2" customFormat="1" x14ac:dyDescent="0.25">
      <c r="A1" s="4"/>
      <c r="B1" s="5">
        <v>45688</v>
      </c>
      <c r="C1" s="5">
        <v>45322</v>
      </c>
      <c r="D1" s="5">
        <v>44957</v>
      </c>
      <c r="E1" s="5">
        <v>44592</v>
      </c>
    </row>
    <row r="2" spans="1:10" x14ac:dyDescent="0.25">
      <c r="A2" s="3" t="s">
        <v>0</v>
      </c>
      <c r="B2" s="3"/>
      <c r="C2" s="3"/>
      <c r="D2" s="3"/>
      <c r="E2" s="3"/>
    </row>
    <row r="3" spans="1:10" x14ac:dyDescent="0.25">
      <c r="A3" s="3" t="s">
        <v>1</v>
      </c>
      <c r="B3" s="3">
        <v>24477000000</v>
      </c>
      <c r="C3" s="3">
        <v>24640000000</v>
      </c>
      <c r="D3" s="3">
        <v>24661365720</v>
      </c>
      <c r="E3" s="3">
        <v>25060000000</v>
      </c>
    </row>
    <row r="4" spans="1:10" x14ac:dyDescent="0.25">
      <c r="A4" s="3" t="s">
        <v>2</v>
      </c>
      <c r="B4" s="3">
        <v>24477000000</v>
      </c>
      <c r="C4" s="3">
        <v>24640000000</v>
      </c>
      <c r="D4" s="3">
        <v>24661365720</v>
      </c>
      <c r="E4" s="3">
        <v>25060000000</v>
      </c>
    </row>
    <row r="5" spans="1:10" x14ac:dyDescent="0.25">
      <c r="A5" s="3" t="s">
        <v>3</v>
      </c>
      <c r="B5" s="3"/>
      <c r="C5" s="3">
        <v>2429000000</v>
      </c>
      <c r="D5" s="3">
        <v>7564000000</v>
      </c>
      <c r="E5" s="3">
        <v>8956000000</v>
      </c>
    </row>
    <row r="6" spans="1:10" x14ac:dyDescent="0.25">
      <c r="A6" s="3" t="s">
        <v>4</v>
      </c>
      <c r="B6" s="3">
        <v>10270000000</v>
      </c>
      <c r="C6" s="3">
        <v>11056000000</v>
      </c>
      <c r="D6" s="3">
        <v>12031000000</v>
      </c>
      <c r="E6" s="3">
        <v>11831000000</v>
      </c>
      <c r="H6" s="7" t="s">
        <v>137</v>
      </c>
      <c r="I6" s="8"/>
    </row>
    <row r="7" spans="1:10" x14ac:dyDescent="0.25">
      <c r="A7" s="3" t="s">
        <v>5</v>
      </c>
      <c r="B7" s="3">
        <v>73332000000</v>
      </c>
      <c r="C7" s="3">
        <v>37436000000</v>
      </c>
      <c r="D7" s="3">
        <v>16053000000</v>
      </c>
      <c r="E7" s="3">
        <v>19924000000</v>
      </c>
      <c r="H7" s="10" t="s">
        <v>135</v>
      </c>
      <c r="I7" s="3">
        <f>B74/B35</f>
        <v>4.4398514988640772</v>
      </c>
    </row>
    <row r="8" spans="1:10" x14ac:dyDescent="0.25">
      <c r="A8" s="3" t="s">
        <v>6</v>
      </c>
      <c r="B8" s="3">
        <v>87790000000</v>
      </c>
      <c r="C8" s="3">
        <v>52687000000</v>
      </c>
      <c r="D8" s="3">
        <v>33054000000</v>
      </c>
      <c r="E8" s="3">
        <v>37558000000</v>
      </c>
      <c r="H8" s="3" t="s">
        <v>136</v>
      </c>
      <c r="I8" s="9">
        <f>(B74-B77)/B35</f>
        <v>3.8813099130049316</v>
      </c>
    </row>
    <row r="9" spans="1:10" x14ac:dyDescent="0.25">
      <c r="A9" s="3" t="s">
        <v>7</v>
      </c>
      <c r="B9" s="3">
        <v>62079000000</v>
      </c>
      <c r="C9" s="3">
        <v>33714000000</v>
      </c>
      <c r="D9" s="3">
        <v>16510000000</v>
      </c>
      <c r="E9" s="3">
        <v>24494000000</v>
      </c>
    </row>
    <row r="10" spans="1:10" x14ac:dyDescent="0.25">
      <c r="A10" s="3" t="s">
        <v>8</v>
      </c>
      <c r="B10" s="3">
        <v>73332000000</v>
      </c>
      <c r="C10" s="3">
        <v>37436000000</v>
      </c>
      <c r="D10" s="3">
        <v>16053000000</v>
      </c>
      <c r="E10" s="3">
        <v>19924000000</v>
      </c>
      <c r="J10" s="2"/>
    </row>
    <row r="11" spans="1:10" x14ac:dyDescent="0.25">
      <c r="A11" s="3" t="s">
        <v>9</v>
      </c>
      <c r="B11" s="3">
        <v>1807000000</v>
      </c>
      <c r="C11" s="3">
        <v>1347000000</v>
      </c>
      <c r="D11" s="3">
        <v>1078000000</v>
      </c>
      <c r="E11" s="3">
        <v>885000000</v>
      </c>
      <c r="H11" t="s">
        <v>138</v>
      </c>
    </row>
    <row r="12" spans="1:10" x14ac:dyDescent="0.25">
      <c r="A12" s="3" t="s">
        <v>10</v>
      </c>
      <c r="B12" s="3">
        <v>79327000000</v>
      </c>
      <c r="C12" s="3">
        <v>42978000000</v>
      </c>
      <c r="D12" s="3">
        <v>22101000000</v>
      </c>
      <c r="E12" s="3">
        <v>26612000000</v>
      </c>
      <c r="H12" t="s">
        <v>139</v>
      </c>
    </row>
    <row r="13" spans="1:10" x14ac:dyDescent="0.25">
      <c r="A13" s="3" t="s">
        <v>11</v>
      </c>
      <c r="B13" s="3">
        <v>87790000000</v>
      </c>
      <c r="C13" s="3">
        <v>51437000000</v>
      </c>
      <c r="D13" s="3">
        <v>31804000000</v>
      </c>
      <c r="E13" s="3">
        <v>37558000000</v>
      </c>
      <c r="H13" t="s">
        <v>140</v>
      </c>
    </row>
    <row r="14" spans="1:10" x14ac:dyDescent="0.25">
      <c r="A14" s="3" t="s">
        <v>12</v>
      </c>
      <c r="B14" s="3">
        <v>79327000000</v>
      </c>
      <c r="C14" s="3">
        <v>42978000000</v>
      </c>
      <c r="D14" s="3">
        <v>22101000000</v>
      </c>
      <c r="E14" s="3">
        <v>26612000000</v>
      </c>
      <c r="H14" t="s">
        <v>141</v>
      </c>
    </row>
    <row r="15" spans="1:10" x14ac:dyDescent="0.25">
      <c r="A15" s="3" t="s">
        <v>13</v>
      </c>
      <c r="B15" s="3">
        <v>79327000000</v>
      </c>
      <c r="C15" s="3">
        <v>42978000000</v>
      </c>
      <c r="D15" s="3">
        <v>22101000000</v>
      </c>
      <c r="E15" s="3">
        <v>26612000000</v>
      </c>
    </row>
    <row r="16" spans="1:10" x14ac:dyDescent="0.25">
      <c r="A16" s="3" t="s">
        <v>14</v>
      </c>
      <c r="B16" s="3">
        <v>28000000</v>
      </c>
      <c r="C16" s="3">
        <v>27000000</v>
      </c>
      <c r="D16" s="3">
        <v>-43000000</v>
      </c>
      <c r="E16" s="3">
        <v>-11000000</v>
      </c>
    </row>
    <row r="17" spans="1:11" x14ac:dyDescent="0.25">
      <c r="A17" s="3" t="s">
        <v>15</v>
      </c>
      <c r="B17" s="3">
        <v>28000000</v>
      </c>
      <c r="C17" s="3">
        <v>27000000</v>
      </c>
      <c r="D17" s="3">
        <v>-43000000</v>
      </c>
      <c r="E17" s="3">
        <v>-11000000</v>
      </c>
      <c r="K17" s="3"/>
    </row>
    <row r="18" spans="1:11" x14ac:dyDescent="0.25">
      <c r="A18" s="3" t="s">
        <v>16</v>
      </c>
      <c r="B18" s="3"/>
      <c r="C18" s="3"/>
      <c r="D18" s="3"/>
      <c r="E18" s="3">
        <v>0</v>
      </c>
    </row>
    <row r="19" spans="1:11" x14ac:dyDescent="0.25">
      <c r="A19" s="3" t="s">
        <v>17</v>
      </c>
      <c r="B19" s="3">
        <v>68038000000</v>
      </c>
      <c r="C19" s="3">
        <v>29817000000</v>
      </c>
      <c r="D19" s="3">
        <v>10171000000</v>
      </c>
      <c r="E19" s="3">
        <v>16235000000</v>
      </c>
    </row>
    <row r="20" spans="1:11" x14ac:dyDescent="0.25">
      <c r="A20" s="3" t="s">
        <v>18</v>
      </c>
      <c r="B20" s="3">
        <v>11237000000</v>
      </c>
      <c r="C20" s="3">
        <v>13109000000</v>
      </c>
      <c r="D20" s="3">
        <v>11971000000</v>
      </c>
      <c r="E20" s="3">
        <v>10385000000</v>
      </c>
    </row>
    <row r="21" spans="1:11" x14ac:dyDescent="0.25">
      <c r="A21" s="3" t="s">
        <v>19</v>
      </c>
      <c r="B21" s="3">
        <v>24000000</v>
      </c>
      <c r="C21" s="3">
        <v>25000000</v>
      </c>
      <c r="D21" s="3">
        <v>2000000</v>
      </c>
      <c r="E21" s="3">
        <v>3000000</v>
      </c>
    </row>
    <row r="22" spans="1:11" x14ac:dyDescent="0.25">
      <c r="A22" s="3" t="s">
        <v>20</v>
      </c>
      <c r="B22" s="3">
        <v>24000000</v>
      </c>
      <c r="C22" s="3">
        <v>25000000</v>
      </c>
      <c r="D22" s="3">
        <v>2000000</v>
      </c>
      <c r="E22" s="3">
        <v>3000000</v>
      </c>
    </row>
    <row r="23" spans="1:11" x14ac:dyDescent="0.25">
      <c r="A23" s="3" t="s">
        <v>21</v>
      </c>
      <c r="B23" s="3">
        <v>0</v>
      </c>
      <c r="C23" s="3">
        <v>0</v>
      </c>
      <c r="D23" s="3">
        <v>0</v>
      </c>
      <c r="E23" s="3">
        <v>0</v>
      </c>
    </row>
    <row r="24" spans="1:11" x14ac:dyDescent="0.25">
      <c r="A24" s="3" t="s">
        <v>22</v>
      </c>
      <c r="B24" s="3">
        <v>32274000000</v>
      </c>
      <c r="C24" s="3">
        <v>22750000000</v>
      </c>
      <c r="D24" s="3">
        <v>19081000000</v>
      </c>
      <c r="E24" s="3">
        <v>17575000000</v>
      </c>
    </row>
    <row r="25" spans="1:11" x14ac:dyDescent="0.25">
      <c r="A25" s="3" t="s">
        <v>23</v>
      </c>
      <c r="B25" s="3">
        <v>14227000000</v>
      </c>
      <c r="C25" s="3">
        <v>12119000000</v>
      </c>
      <c r="D25" s="3">
        <v>12518000000</v>
      </c>
      <c r="E25" s="3">
        <v>13240000000</v>
      </c>
    </row>
    <row r="26" spans="1:11" x14ac:dyDescent="0.25">
      <c r="A26" s="3" t="s">
        <v>24</v>
      </c>
      <c r="B26" s="3">
        <v>79000000</v>
      </c>
      <c r="C26" s="3">
        <v>65000000</v>
      </c>
      <c r="D26" s="3">
        <v>63000000</v>
      </c>
      <c r="E26" s="3">
        <v>49000000</v>
      </c>
    </row>
    <row r="27" spans="1:11" x14ac:dyDescent="0.25">
      <c r="A27" s="3" t="s">
        <v>25</v>
      </c>
      <c r="B27" s="3"/>
      <c r="C27" s="3"/>
      <c r="D27" s="3"/>
      <c r="E27" s="3"/>
    </row>
    <row r="28" spans="1:11" x14ac:dyDescent="0.25">
      <c r="A28" s="3" t="s">
        <v>26</v>
      </c>
      <c r="B28" s="3">
        <v>2304000000</v>
      </c>
      <c r="C28" s="3">
        <v>1441000000</v>
      </c>
      <c r="D28" s="3">
        <v>1385000000</v>
      </c>
      <c r="E28" s="3">
        <v>1057000000</v>
      </c>
    </row>
    <row r="29" spans="1:11" x14ac:dyDescent="0.25">
      <c r="A29" s="3" t="s">
        <v>27</v>
      </c>
      <c r="B29" s="3">
        <v>1862000000</v>
      </c>
      <c r="C29" s="3">
        <v>1035000000</v>
      </c>
      <c r="D29" s="3">
        <v>465000000</v>
      </c>
      <c r="E29" s="3">
        <v>447000000</v>
      </c>
    </row>
    <row r="30" spans="1:11" x14ac:dyDescent="0.25">
      <c r="A30" s="3" t="s">
        <v>28</v>
      </c>
      <c r="B30" s="3">
        <v>976000000</v>
      </c>
      <c r="C30" s="3">
        <v>573000000</v>
      </c>
      <c r="D30" s="3">
        <v>218000000</v>
      </c>
      <c r="E30" s="3">
        <v>202000000</v>
      </c>
    </row>
    <row r="31" spans="1:11" x14ac:dyDescent="0.25">
      <c r="A31" s="3" t="s">
        <v>29</v>
      </c>
      <c r="B31" s="3">
        <v>886000000</v>
      </c>
      <c r="C31" s="3">
        <v>462000000</v>
      </c>
      <c r="D31" s="3">
        <v>247000000</v>
      </c>
      <c r="E31" s="3">
        <v>245000000</v>
      </c>
    </row>
    <row r="32" spans="1:11" x14ac:dyDescent="0.25">
      <c r="A32" s="3" t="s">
        <v>30</v>
      </c>
      <c r="B32" s="3">
        <v>9982000000</v>
      </c>
      <c r="C32" s="3">
        <v>9578000000</v>
      </c>
      <c r="D32" s="3">
        <v>10605000000</v>
      </c>
      <c r="E32" s="3">
        <v>11687000000</v>
      </c>
    </row>
    <row r="33" spans="1:5" x14ac:dyDescent="0.25">
      <c r="A33" s="3" t="s">
        <v>31</v>
      </c>
      <c r="B33" s="3">
        <v>1519000000</v>
      </c>
      <c r="C33" s="3">
        <v>1119000000</v>
      </c>
      <c r="D33" s="3">
        <v>902000000</v>
      </c>
      <c r="E33" s="3">
        <v>741000000</v>
      </c>
    </row>
    <row r="34" spans="1:5" x14ac:dyDescent="0.25">
      <c r="A34" s="3" t="s">
        <v>32</v>
      </c>
      <c r="B34" s="3">
        <v>8463000000</v>
      </c>
      <c r="C34" s="3">
        <v>8459000000</v>
      </c>
      <c r="D34" s="3">
        <v>9703000000</v>
      </c>
      <c r="E34" s="3">
        <v>10946000000</v>
      </c>
    </row>
    <row r="35" spans="1:5" x14ac:dyDescent="0.25">
      <c r="A35" s="3" t="s">
        <v>33</v>
      </c>
      <c r="B35" s="3">
        <v>18047000000</v>
      </c>
      <c r="C35" s="3">
        <v>10631000000</v>
      </c>
      <c r="D35" s="3">
        <v>6563000000</v>
      </c>
      <c r="E35" s="3">
        <v>4335000000</v>
      </c>
    </row>
    <row r="36" spans="1:5" x14ac:dyDescent="0.25">
      <c r="A36" s="3" t="s">
        <v>34</v>
      </c>
      <c r="B36" s="3">
        <v>228000000</v>
      </c>
      <c r="C36" s="3">
        <v>199000000</v>
      </c>
      <c r="D36" s="3">
        <v>69000000</v>
      </c>
      <c r="E36" s="3">
        <v>371000000</v>
      </c>
    </row>
    <row r="37" spans="1:5" x14ac:dyDescent="0.25">
      <c r="A37" s="3" t="s">
        <v>35</v>
      </c>
      <c r="B37" s="3">
        <v>837000000</v>
      </c>
      <c r="C37" s="3">
        <v>764000000</v>
      </c>
      <c r="D37" s="3">
        <v>354000000</v>
      </c>
      <c r="E37" s="3">
        <v>300000000</v>
      </c>
    </row>
    <row r="38" spans="1:5" x14ac:dyDescent="0.25">
      <c r="A38" s="3" t="s">
        <v>36</v>
      </c>
      <c r="B38" s="3">
        <v>837000000</v>
      </c>
      <c r="C38" s="3">
        <v>764000000</v>
      </c>
      <c r="D38" s="3">
        <v>354000000</v>
      </c>
      <c r="E38" s="3">
        <v>300000000</v>
      </c>
    </row>
    <row r="39" spans="1:5" x14ac:dyDescent="0.25">
      <c r="A39" s="3" t="s">
        <v>37</v>
      </c>
      <c r="B39" s="3">
        <v>288000000</v>
      </c>
      <c r="C39" s="3">
        <v>1478000000</v>
      </c>
      <c r="D39" s="3">
        <v>1426000000</v>
      </c>
      <c r="E39" s="3">
        <v>144000000</v>
      </c>
    </row>
    <row r="40" spans="1:5" x14ac:dyDescent="0.25">
      <c r="A40" s="3" t="s">
        <v>38</v>
      </c>
      <c r="B40" s="3">
        <v>288000000</v>
      </c>
      <c r="C40" s="3">
        <v>228000000</v>
      </c>
      <c r="D40" s="3">
        <v>176000000</v>
      </c>
      <c r="E40" s="3">
        <v>144000000</v>
      </c>
    </row>
    <row r="41" spans="1:5" x14ac:dyDescent="0.25">
      <c r="A41" s="3" t="s">
        <v>39</v>
      </c>
      <c r="B41" s="3"/>
      <c r="C41" s="3">
        <v>1250000000</v>
      </c>
      <c r="D41" s="3">
        <v>1250000000</v>
      </c>
      <c r="E41" s="3"/>
    </row>
    <row r="42" spans="1:5" x14ac:dyDescent="0.25">
      <c r="A42" s="3" t="s">
        <v>40</v>
      </c>
      <c r="B42" s="3"/>
      <c r="C42" s="3">
        <v>1250000000</v>
      </c>
      <c r="D42" s="3">
        <v>1250000000</v>
      </c>
      <c r="E42" s="3"/>
    </row>
    <row r="43" spans="1:5" x14ac:dyDescent="0.25">
      <c r="A43" s="3" t="s">
        <v>41</v>
      </c>
      <c r="B43" s="3">
        <v>1373000000</v>
      </c>
      <c r="C43" s="3">
        <v>415000000</v>
      </c>
      <c r="D43" s="3">
        <v>108000000</v>
      </c>
      <c r="E43" s="3"/>
    </row>
    <row r="44" spans="1:5" x14ac:dyDescent="0.25">
      <c r="A44" s="3" t="s">
        <v>42</v>
      </c>
      <c r="B44" s="3">
        <v>15321000000</v>
      </c>
      <c r="C44" s="3">
        <v>7775000000</v>
      </c>
      <c r="D44" s="3">
        <v>4606000000</v>
      </c>
      <c r="E44" s="3">
        <v>3520000000</v>
      </c>
    </row>
    <row r="45" spans="1:5" x14ac:dyDescent="0.25">
      <c r="A45" s="3" t="s">
        <v>43</v>
      </c>
      <c r="B45" s="3">
        <v>8130000000</v>
      </c>
      <c r="C45" s="3">
        <v>4780000000</v>
      </c>
      <c r="D45" s="3">
        <v>2946000000</v>
      </c>
      <c r="E45" s="3">
        <v>1605000000</v>
      </c>
    </row>
    <row r="46" spans="1:5" x14ac:dyDescent="0.25">
      <c r="A46" s="3" t="s">
        <v>44</v>
      </c>
      <c r="B46" s="3"/>
      <c r="C46" s="3"/>
      <c r="D46" s="3"/>
      <c r="E46" s="3"/>
    </row>
    <row r="47" spans="1:5" x14ac:dyDescent="0.25">
      <c r="A47" s="3" t="s">
        <v>45</v>
      </c>
      <c r="B47" s="3">
        <v>7191000000</v>
      </c>
      <c r="C47" s="3">
        <v>2995000000</v>
      </c>
      <c r="D47" s="3">
        <v>1660000000</v>
      </c>
      <c r="E47" s="3">
        <v>1915000000</v>
      </c>
    </row>
    <row r="48" spans="1:5" x14ac:dyDescent="0.25">
      <c r="A48" s="3" t="s">
        <v>46</v>
      </c>
      <c r="B48" s="3">
        <v>881000000</v>
      </c>
      <c r="C48" s="3">
        <v>296000000</v>
      </c>
      <c r="D48" s="3">
        <v>467000000</v>
      </c>
      <c r="E48" s="3">
        <v>132000000</v>
      </c>
    </row>
    <row r="49" spans="1:5" x14ac:dyDescent="0.25">
      <c r="A49" s="3" t="s">
        <v>47</v>
      </c>
      <c r="B49" s="3">
        <v>6310000000</v>
      </c>
      <c r="C49" s="3">
        <v>2699000000</v>
      </c>
      <c r="D49" s="3">
        <v>1193000000</v>
      </c>
      <c r="E49" s="3">
        <v>1783000000</v>
      </c>
    </row>
    <row r="50" spans="1:5" x14ac:dyDescent="0.25">
      <c r="A50" s="3" t="s">
        <v>48</v>
      </c>
      <c r="B50" s="6">
        <v>111601000000</v>
      </c>
      <c r="C50" s="3">
        <v>65728000000</v>
      </c>
      <c r="D50" s="3">
        <v>41182000000</v>
      </c>
      <c r="E50" s="3">
        <v>44187000000</v>
      </c>
    </row>
    <row r="51" spans="1:5" x14ac:dyDescent="0.25">
      <c r="A51" s="3" t="s">
        <v>49</v>
      </c>
      <c r="B51" s="3">
        <v>31475000000</v>
      </c>
      <c r="C51" s="3">
        <v>21383000000</v>
      </c>
      <c r="D51" s="3">
        <v>18109000000</v>
      </c>
      <c r="E51" s="3">
        <v>15358000000</v>
      </c>
    </row>
    <row r="52" spans="1:5" x14ac:dyDescent="0.25">
      <c r="A52" s="3" t="s">
        <v>50</v>
      </c>
      <c r="B52" s="3">
        <v>201000000</v>
      </c>
      <c r="C52" s="3">
        <v>357000000</v>
      </c>
      <c r="D52" s="3">
        <v>145000000</v>
      </c>
      <c r="E52" s="3">
        <v>66000000</v>
      </c>
    </row>
    <row r="53" spans="1:5" x14ac:dyDescent="0.25">
      <c r="A53" s="3" t="s">
        <v>51</v>
      </c>
      <c r="B53" s="3">
        <v>2087000000</v>
      </c>
      <c r="C53" s="3">
        <v>2822000000</v>
      </c>
      <c r="D53" s="3">
        <v>3376000000</v>
      </c>
      <c r="E53" s="3">
        <v>3509000000</v>
      </c>
    </row>
    <row r="54" spans="1:5" x14ac:dyDescent="0.25">
      <c r="A54" s="3" t="s">
        <v>52</v>
      </c>
      <c r="B54" s="3">
        <v>10979000000</v>
      </c>
      <c r="C54" s="3">
        <v>6081000000</v>
      </c>
      <c r="D54" s="3">
        <v>3396000000</v>
      </c>
      <c r="E54" s="3">
        <v>1222000000</v>
      </c>
    </row>
    <row r="55" spans="1:5" x14ac:dyDescent="0.25">
      <c r="A55" s="3" t="s">
        <v>53</v>
      </c>
      <c r="B55" s="3">
        <v>10979000000</v>
      </c>
      <c r="C55" s="3">
        <v>6081000000</v>
      </c>
      <c r="D55" s="3">
        <v>3396000000</v>
      </c>
      <c r="E55" s="3">
        <v>1222000000</v>
      </c>
    </row>
    <row r="56" spans="1:5" x14ac:dyDescent="0.25">
      <c r="A56" s="3" t="s">
        <v>54</v>
      </c>
      <c r="B56" s="3">
        <v>750000000</v>
      </c>
      <c r="C56" s="3"/>
      <c r="D56" s="3"/>
      <c r="E56" s="3"/>
    </row>
    <row r="57" spans="1:5" x14ac:dyDescent="0.25">
      <c r="A57" s="3" t="s">
        <v>55</v>
      </c>
      <c r="B57" s="3">
        <v>3387000000</v>
      </c>
      <c r="C57" s="3">
        <v>1321000000</v>
      </c>
      <c r="D57" s="3">
        <v>299000000</v>
      </c>
      <c r="E57" s="3">
        <v>266000000</v>
      </c>
    </row>
    <row r="58" spans="1:5" x14ac:dyDescent="0.25">
      <c r="A58" s="3" t="s">
        <v>56</v>
      </c>
      <c r="B58" s="3"/>
      <c r="C58" s="3">
        <v>1546000000</v>
      </c>
      <c r="D58" s="3">
        <v>299000000</v>
      </c>
      <c r="E58" s="3">
        <v>266000000</v>
      </c>
    </row>
    <row r="59" spans="1:5" x14ac:dyDescent="0.25">
      <c r="A59" s="3" t="s">
        <v>57</v>
      </c>
      <c r="B59" s="3">
        <v>3387000000</v>
      </c>
      <c r="C59" s="3">
        <v>1321000000</v>
      </c>
      <c r="D59" s="3"/>
      <c r="E59" s="3"/>
    </row>
    <row r="60" spans="1:5" x14ac:dyDescent="0.25">
      <c r="A60" s="3" t="s">
        <v>58</v>
      </c>
      <c r="B60" s="3">
        <v>3387000000</v>
      </c>
      <c r="C60" s="3">
        <v>1321000000</v>
      </c>
      <c r="D60" s="3"/>
      <c r="E60" s="3"/>
    </row>
    <row r="61" spans="1:5" x14ac:dyDescent="0.25">
      <c r="A61" s="3" t="s">
        <v>59</v>
      </c>
      <c r="B61" s="3">
        <v>5995000000</v>
      </c>
      <c r="C61" s="3">
        <v>5542000000</v>
      </c>
      <c r="D61" s="3">
        <v>6048000000</v>
      </c>
      <c r="E61" s="3">
        <v>6688000000</v>
      </c>
    </row>
    <row r="62" spans="1:5" x14ac:dyDescent="0.25">
      <c r="A62" s="3" t="s">
        <v>60</v>
      </c>
      <c r="B62" s="3">
        <v>807000000</v>
      </c>
      <c r="C62" s="3">
        <v>1112000000</v>
      </c>
      <c r="D62" s="3">
        <v>1676000000</v>
      </c>
      <c r="E62" s="3">
        <v>2339000000</v>
      </c>
    </row>
    <row r="63" spans="1:5" x14ac:dyDescent="0.25">
      <c r="A63" s="3" t="s">
        <v>61</v>
      </c>
      <c r="B63" s="3">
        <v>5188000000</v>
      </c>
      <c r="C63" s="3">
        <v>4430000000</v>
      </c>
      <c r="D63" s="3">
        <v>4372000000</v>
      </c>
      <c r="E63" s="3">
        <v>4349000000</v>
      </c>
    </row>
    <row r="64" spans="1:5" x14ac:dyDescent="0.25">
      <c r="A64" s="3" t="s">
        <v>62</v>
      </c>
      <c r="B64" s="3">
        <v>8076000000</v>
      </c>
      <c r="C64" s="3">
        <v>5260000000</v>
      </c>
      <c r="D64" s="3">
        <v>4845000000</v>
      </c>
      <c r="E64" s="3">
        <v>3607000000</v>
      </c>
    </row>
    <row r="65" spans="1:5" x14ac:dyDescent="0.25">
      <c r="A65" s="3" t="s">
        <v>63</v>
      </c>
      <c r="B65" s="3">
        <v>-4401000000</v>
      </c>
      <c r="C65" s="3">
        <v>-3509000000</v>
      </c>
      <c r="D65" s="3">
        <v>-2694000000</v>
      </c>
      <c r="E65" s="3">
        <v>-1903000000</v>
      </c>
    </row>
    <row r="66" spans="1:5" x14ac:dyDescent="0.25">
      <c r="A66" s="3" t="s">
        <v>64</v>
      </c>
      <c r="B66" s="3">
        <v>12477000000</v>
      </c>
      <c r="C66" s="3">
        <v>8769000000</v>
      </c>
      <c r="D66" s="3">
        <v>7539000000</v>
      </c>
      <c r="E66" s="3">
        <v>5510000000</v>
      </c>
    </row>
    <row r="67" spans="1:5" x14ac:dyDescent="0.25">
      <c r="A67" s="3" t="s">
        <v>65</v>
      </c>
      <c r="B67" s="3"/>
      <c r="C67" s="3"/>
      <c r="D67" s="3"/>
      <c r="E67" s="3"/>
    </row>
    <row r="68" spans="1:5" x14ac:dyDescent="0.25">
      <c r="A68" s="3" t="s">
        <v>66</v>
      </c>
      <c r="B68" s="3">
        <v>529000000</v>
      </c>
      <c r="C68" s="3">
        <v>189000000</v>
      </c>
      <c r="D68" s="3">
        <v>382000000</v>
      </c>
      <c r="E68" s="3">
        <v>737000000</v>
      </c>
    </row>
    <row r="69" spans="1:5" x14ac:dyDescent="0.25">
      <c r="A69" s="3" t="s">
        <v>67</v>
      </c>
      <c r="B69" s="3">
        <v>1793000000</v>
      </c>
      <c r="C69" s="3">
        <v>1346000000</v>
      </c>
      <c r="D69" s="3">
        <v>1038000000</v>
      </c>
      <c r="E69" s="3">
        <v>829000000</v>
      </c>
    </row>
    <row r="70" spans="1:5" x14ac:dyDescent="0.25">
      <c r="A70" s="3" t="s">
        <v>68</v>
      </c>
      <c r="B70" s="3">
        <v>7568000000</v>
      </c>
      <c r="C70" s="3">
        <v>5200000000</v>
      </c>
      <c r="D70" s="3">
        <v>4303000000</v>
      </c>
      <c r="E70" s="3">
        <v>2852000000</v>
      </c>
    </row>
    <row r="71" spans="1:5" x14ac:dyDescent="0.25">
      <c r="A71" s="3" t="s">
        <v>69</v>
      </c>
      <c r="B71" s="3">
        <v>2076000000</v>
      </c>
      <c r="C71" s="3">
        <v>1816000000</v>
      </c>
      <c r="D71" s="3">
        <v>1598000000</v>
      </c>
      <c r="E71" s="3">
        <v>874000000</v>
      </c>
    </row>
    <row r="72" spans="1:5" x14ac:dyDescent="0.25">
      <c r="A72" s="3" t="s">
        <v>70</v>
      </c>
      <c r="B72" s="3">
        <v>511000000</v>
      </c>
      <c r="C72" s="3">
        <v>218000000</v>
      </c>
      <c r="D72" s="3">
        <v>218000000</v>
      </c>
      <c r="E72" s="3">
        <v>218000000</v>
      </c>
    </row>
    <row r="73" spans="1:5" x14ac:dyDescent="0.25">
      <c r="A73" s="3" t="s">
        <v>71</v>
      </c>
      <c r="B73" s="3">
        <v>0</v>
      </c>
      <c r="C73" s="3">
        <v>0</v>
      </c>
      <c r="D73" s="3">
        <v>0</v>
      </c>
      <c r="E73" s="3">
        <v>0</v>
      </c>
    </row>
    <row r="74" spans="1:5" x14ac:dyDescent="0.25">
      <c r="A74" s="3" t="s">
        <v>72</v>
      </c>
      <c r="B74" s="3">
        <v>80126000000</v>
      </c>
      <c r="C74" s="3">
        <v>44345000000</v>
      </c>
      <c r="D74" s="3">
        <v>23073000000</v>
      </c>
      <c r="E74" s="3">
        <v>28829000000</v>
      </c>
    </row>
    <row r="75" spans="1:5" x14ac:dyDescent="0.25">
      <c r="A75" s="3" t="s">
        <v>73</v>
      </c>
      <c r="B75" s="3">
        <v>3771000000</v>
      </c>
      <c r="C75" s="3">
        <v>3080000000</v>
      </c>
      <c r="D75" s="3">
        <v>791000000</v>
      </c>
      <c r="E75" s="3">
        <v>366000000</v>
      </c>
    </row>
    <row r="76" spans="1:5" x14ac:dyDescent="0.25">
      <c r="A76" s="3" t="s">
        <v>74</v>
      </c>
      <c r="B76" s="3"/>
      <c r="C76" s="3"/>
      <c r="D76" s="3"/>
      <c r="E76" s="3">
        <v>366000000</v>
      </c>
    </row>
    <row r="77" spans="1:5" x14ac:dyDescent="0.25">
      <c r="A77" s="3" t="s">
        <v>75</v>
      </c>
      <c r="B77" s="3">
        <v>10080000000</v>
      </c>
      <c r="C77" s="3">
        <v>5282000000</v>
      </c>
      <c r="D77" s="3">
        <v>5159000000</v>
      </c>
      <c r="E77" s="3">
        <v>2605000000</v>
      </c>
    </row>
    <row r="78" spans="1:5" x14ac:dyDescent="0.25">
      <c r="A78" s="3" t="s">
        <v>76</v>
      </c>
      <c r="B78" s="3">
        <v>3273000000</v>
      </c>
      <c r="C78" s="3">
        <v>2058000000</v>
      </c>
      <c r="D78" s="3">
        <v>2263000000</v>
      </c>
      <c r="E78" s="3">
        <v>1122000000</v>
      </c>
    </row>
    <row r="79" spans="1:5" x14ac:dyDescent="0.25">
      <c r="A79" s="3" t="s">
        <v>77</v>
      </c>
      <c r="B79" s="3">
        <v>3399000000</v>
      </c>
      <c r="C79" s="3">
        <v>1505000000</v>
      </c>
      <c r="D79" s="3">
        <v>466000000</v>
      </c>
      <c r="E79" s="3">
        <v>692000000</v>
      </c>
    </row>
    <row r="80" spans="1:5" x14ac:dyDescent="0.25">
      <c r="A80" s="3" t="s">
        <v>78</v>
      </c>
      <c r="B80" s="3">
        <v>3408000000</v>
      </c>
      <c r="C80" s="3">
        <v>1719000000</v>
      </c>
      <c r="D80" s="3">
        <v>2430000000</v>
      </c>
      <c r="E80" s="3">
        <v>791000000</v>
      </c>
    </row>
    <row r="81" spans="1:5" x14ac:dyDescent="0.25">
      <c r="A81" s="3" t="s">
        <v>79</v>
      </c>
      <c r="B81" s="3">
        <v>23065000000</v>
      </c>
      <c r="C81" s="3">
        <v>9999000000</v>
      </c>
      <c r="D81" s="3">
        <v>3827000000</v>
      </c>
      <c r="E81" s="3">
        <v>4650000000</v>
      </c>
    </row>
    <row r="82" spans="1:5" x14ac:dyDescent="0.25">
      <c r="A82" s="3" t="s">
        <v>80</v>
      </c>
      <c r="B82" s="3">
        <v>23065000000</v>
      </c>
      <c r="C82" s="3">
        <v>9999000000</v>
      </c>
      <c r="D82" s="3">
        <v>3827000000</v>
      </c>
      <c r="E82" s="3">
        <v>4650000000</v>
      </c>
    </row>
    <row r="83" spans="1:5" x14ac:dyDescent="0.25">
      <c r="A83" s="3" t="s">
        <v>81</v>
      </c>
      <c r="B83" s="3"/>
      <c r="C83" s="3"/>
      <c r="D83" s="3"/>
      <c r="E83" s="3"/>
    </row>
    <row r="84" spans="1:5" x14ac:dyDescent="0.25">
      <c r="A84" s="3" t="s">
        <v>82</v>
      </c>
      <c r="B84" s="3"/>
      <c r="C84" s="3"/>
      <c r="D84" s="3"/>
      <c r="E84" s="3"/>
    </row>
    <row r="85" spans="1:5" x14ac:dyDescent="0.25">
      <c r="A85" s="3" t="s">
        <v>83</v>
      </c>
      <c r="B85" s="3">
        <v>43210000000</v>
      </c>
      <c r="C85" s="3">
        <v>25984000000</v>
      </c>
      <c r="D85" s="3">
        <v>13296000000</v>
      </c>
      <c r="E85" s="3">
        <v>21208000000</v>
      </c>
    </row>
    <row r="86" spans="1:5" x14ac:dyDescent="0.25">
      <c r="A86" s="3" t="s">
        <v>84</v>
      </c>
      <c r="B86" s="3">
        <v>34621000000</v>
      </c>
      <c r="C86" s="3">
        <v>18704000000</v>
      </c>
      <c r="D86" s="3">
        <v>9907000000</v>
      </c>
      <c r="E86" s="3">
        <v>19218000000</v>
      </c>
    </row>
    <row r="87" spans="1:5" x14ac:dyDescent="0.25">
      <c r="A87" s="3" t="s">
        <v>85</v>
      </c>
      <c r="B87" s="3">
        <v>8589000000</v>
      </c>
      <c r="C87" s="3">
        <v>7280000000</v>
      </c>
      <c r="D87" s="3">
        <v>3389000000</v>
      </c>
      <c r="E87" s="3">
        <v>1990000000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F2AD-1301-4CE0-A036-EE51BD9D3149}">
  <dimension ref="A1:E44"/>
  <sheetViews>
    <sheetView workbookViewId="0">
      <selection activeCell="A18" sqref="A18"/>
    </sheetView>
  </sheetViews>
  <sheetFormatPr defaultRowHeight="15" x14ac:dyDescent="0.25"/>
  <cols>
    <col min="1" max="1" width="54.85546875" bestFit="1" customWidth="1"/>
    <col min="2" max="5" width="12" bestFit="1" customWidth="1"/>
  </cols>
  <sheetData>
    <row r="1" spans="1:5" x14ac:dyDescent="0.25">
      <c r="B1" s="1">
        <v>45688</v>
      </c>
      <c r="C1" s="1">
        <v>45322</v>
      </c>
      <c r="D1" s="1">
        <v>44957</v>
      </c>
      <c r="E1" s="1">
        <v>44592</v>
      </c>
    </row>
    <row r="2" spans="1:5" x14ac:dyDescent="0.25">
      <c r="A2" t="s">
        <v>86</v>
      </c>
      <c r="B2">
        <v>0</v>
      </c>
      <c r="C2">
        <v>0</v>
      </c>
      <c r="D2">
        <v>-284130000</v>
      </c>
      <c r="E2">
        <v>0</v>
      </c>
    </row>
    <row r="3" spans="1:5" x14ac:dyDescent="0.25">
      <c r="A3" t="s">
        <v>87</v>
      </c>
      <c r="B3">
        <v>0.13300000000000001</v>
      </c>
      <c r="C3">
        <v>0.12</v>
      </c>
      <c r="D3">
        <v>0.21</v>
      </c>
      <c r="E3">
        <v>1.9E-2</v>
      </c>
    </row>
    <row r="4" spans="1:5" x14ac:dyDescent="0.25">
      <c r="A4" t="s">
        <v>88</v>
      </c>
      <c r="B4">
        <v>86137000000</v>
      </c>
      <c r="C4">
        <v>35583000000</v>
      </c>
      <c r="D4">
        <v>7339000000</v>
      </c>
      <c r="E4">
        <v>11351000000</v>
      </c>
    </row>
    <row r="5" spans="1:5" x14ac:dyDescent="0.25">
      <c r="A5" t="s">
        <v>89</v>
      </c>
      <c r="B5">
        <v>0</v>
      </c>
      <c r="C5">
        <v>0</v>
      </c>
      <c r="D5">
        <v>-1353000000</v>
      </c>
      <c r="E5">
        <v>0</v>
      </c>
    </row>
    <row r="6" spans="1:5" x14ac:dyDescent="0.25">
      <c r="A6" t="s">
        <v>90</v>
      </c>
      <c r="B6">
        <v>0</v>
      </c>
      <c r="C6">
        <v>0</v>
      </c>
      <c r="D6">
        <v>-1353000000</v>
      </c>
      <c r="E6">
        <v>0</v>
      </c>
    </row>
    <row r="7" spans="1:5" x14ac:dyDescent="0.25">
      <c r="A7" t="s">
        <v>91</v>
      </c>
      <c r="B7">
        <v>72880000000</v>
      </c>
      <c r="C7">
        <v>29760000000</v>
      </c>
      <c r="D7">
        <v>4368000000</v>
      </c>
      <c r="E7">
        <v>9752000000</v>
      </c>
    </row>
    <row r="8" spans="1:5" x14ac:dyDescent="0.25">
      <c r="A8" t="s">
        <v>92</v>
      </c>
      <c r="B8">
        <v>1864000000</v>
      </c>
      <c r="C8">
        <v>1508000000</v>
      </c>
      <c r="D8">
        <v>1543000000</v>
      </c>
      <c r="E8">
        <v>1174000000</v>
      </c>
    </row>
    <row r="9" spans="1:5" x14ac:dyDescent="0.25">
      <c r="A9" t="s">
        <v>93</v>
      </c>
      <c r="B9">
        <v>32639000000</v>
      </c>
      <c r="C9">
        <v>16621000000</v>
      </c>
      <c r="D9">
        <v>11618000000</v>
      </c>
      <c r="E9">
        <v>9439000000</v>
      </c>
    </row>
    <row r="10" spans="1:5" x14ac:dyDescent="0.25">
      <c r="A10" t="s">
        <v>94</v>
      </c>
      <c r="B10">
        <v>86137000000</v>
      </c>
      <c r="C10">
        <v>35583000000</v>
      </c>
      <c r="D10">
        <v>5986000000</v>
      </c>
      <c r="E10">
        <v>11351000000</v>
      </c>
    </row>
    <row r="11" spans="1:5" x14ac:dyDescent="0.25">
      <c r="A11" t="s">
        <v>95</v>
      </c>
      <c r="B11">
        <v>84273000000</v>
      </c>
      <c r="C11">
        <v>34075000000</v>
      </c>
      <c r="D11">
        <v>4443000000</v>
      </c>
      <c r="E11">
        <v>10177000000</v>
      </c>
    </row>
    <row r="12" spans="1:5" x14ac:dyDescent="0.25">
      <c r="A12" t="s">
        <v>96</v>
      </c>
      <c r="B12">
        <v>1539000000</v>
      </c>
      <c r="C12">
        <v>609000000</v>
      </c>
      <c r="D12">
        <v>5000000</v>
      </c>
      <c r="E12">
        <v>-207000000</v>
      </c>
    </row>
    <row r="13" spans="1:5" x14ac:dyDescent="0.25">
      <c r="A13" t="s">
        <v>97</v>
      </c>
      <c r="B13">
        <v>247000000</v>
      </c>
      <c r="C13">
        <v>257000000</v>
      </c>
      <c r="D13">
        <v>262000000</v>
      </c>
      <c r="E13">
        <v>236000000</v>
      </c>
    </row>
    <row r="14" spans="1:5" x14ac:dyDescent="0.25">
      <c r="A14" t="s">
        <v>98</v>
      </c>
      <c r="B14">
        <v>1786000000</v>
      </c>
      <c r="C14">
        <v>866000000</v>
      </c>
      <c r="D14">
        <v>267000000</v>
      </c>
      <c r="E14">
        <v>29000000</v>
      </c>
    </row>
    <row r="15" spans="1:5" x14ac:dyDescent="0.25">
      <c r="A15" t="s">
        <v>99</v>
      </c>
      <c r="B15">
        <v>72880000000</v>
      </c>
      <c r="C15">
        <v>29760000000</v>
      </c>
      <c r="D15">
        <v>5436870000</v>
      </c>
      <c r="E15">
        <v>9752000000</v>
      </c>
    </row>
    <row r="16" spans="1:5" x14ac:dyDescent="0.25">
      <c r="A16" t="s">
        <v>100</v>
      </c>
      <c r="B16">
        <v>72880000000</v>
      </c>
      <c r="C16">
        <v>29760000000</v>
      </c>
      <c r="D16">
        <v>4368000000</v>
      </c>
      <c r="E16">
        <v>9752000000</v>
      </c>
    </row>
    <row r="17" spans="1:5" x14ac:dyDescent="0.25">
      <c r="A17" t="s">
        <v>101</v>
      </c>
      <c r="B17">
        <v>49044000000</v>
      </c>
      <c r="C17">
        <v>27950000000</v>
      </c>
      <c r="D17">
        <v>21397000000</v>
      </c>
      <c r="E17">
        <v>16873000000</v>
      </c>
    </row>
    <row r="18" spans="1:5" x14ac:dyDescent="0.25">
      <c r="A18" t="s">
        <v>102</v>
      </c>
      <c r="B18">
        <v>81453000000</v>
      </c>
      <c r="C18">
        <v>32972000000</v>
      </c>
      <c r="D18">
        <v>4224000000</v>
      </c>
      <c r="E18">
        <v>10041000000</v>
      </c>
    </row>
    <row r="19" spans="1:5" x14ac:dyDescent="0.25">
      <c r="A19" t="s">
        <v>103</v>
      </c>
      <c r="B19">
        <v>24804000000</v>
      </c>
      <c r="C19">
        <v>24940000000</v>
      </c>
      <c r="D19">
        <v>25070000000</v>
      </c>
      <c r="E19">
        <v>25350000000</v>
      </c>
    </row>
    <row r="20" spans="1:5" x14ac:dyDescent="0.25">
      <c r="A20" t="s">
        <v>104</v>
      </c>
      <c r="B20">
        <v>24555000000</v>
      </c>
      <c r="C20">
        <v>24690000000</v>
      </c>
      <c r="D20">
        <v>24870000000</v>
      </c>
      <c r="E20">
        <v>24960000000</v>
      </c>
    </row>
    <row r="21" spans="1:5" x14ac:dyDescent="0.25">
      <c r="A21" t="s">
        <v>105</v>
      </c>
      <c r="B21">
        <v>2.94</v>
      </c>
      <c r="C21">
        <v>1.19</v>
      </c>
      <c r="D21">
        <v>0.17399999999999999</v>
      </c>
      <c r="E21">
        <v>0.38500000000000001</v>
      </c>
    </row>
    <row r="22" spans="1:5" x14ac:dyDescent="0.25">
      <c r="A22" t="s">
        <v>106</v>
      </c>
      <c r="B22">
        <v>2.97</v>
      </c>
      <c r="C22">
        <v>1.21</v>
      </c>
      <c r="D22">
        <v>0.17599999999999999</v>
      </c>
      <c r="E22">
        <v>0.39100000000000001</v>
      </c>
    </row>
    <row r="23" spans="1:5" x14ac:dyDescent="0.25">
      <c r="A23" t="s">
        <v>107</v>
      </c>
      <c r="B23">
        <v>72880000000</v>
      </c>
      <c r="C23">
        <v>29760000000</v>
      </c>
      <c r="D23">
        <v>4368000000</v>
      </c>
      <c r="E23">
        <v>9752000000</v>
      </c>
    </row>
    <row r="24" spans="1:5" x14ac:dyDescent="0.25">
      <c r="A24" t="s">
        <v>108</v>
      </c>
      <c r="B24">
        <v>72880000000</v>
      </c>
      <c r="C24">
        <v>29760000000</v>
      </c>
      <c r="D24">
        <v>4368000000</v>
      </c>
      <c r="E24">
        <v>9752000000</v>
      </c>
    </row>
    <row r="25" spans="1:5" x14ac:dyDescent="0.25">
      <c r="A25" t="s">
        <v>109</v>
      </c>
      <c r="B25">
        <v>72880000000</v>
      </c>
      <c r="C25">
        <v>29760000000</v>
      </c>
      <c r="D25">
        <v>4368000000</v>
      </c>
      <c r="E25">
        <v>9752000000</v>
      </c>
    </row>
    <row r="26" spans="1:5" x14ac:dyDescent="0.25">
      <c r="A26" t="s">
        <v>110</v>
      </c>
      <c r="B26">
        <v>72880000000</v>
      </c>
      <c r="C26">
        <v>29760000000</v>
      </c>
      <c r="D26">
        <v>4368000000</v>
      </c>
      <c r="E26">
        <v>9752000000</v>
      </c>
    </row>
    <row r="27" spans="1:5" x14ac:dyDescent="0.25">
      <c r="A27" t="s">
        <v>111</v>
      </c>
      <c r="B27">
        <v>72880000000</v>
      </c>
      <c r="C27">
        <v>29760000000</v>
      </c>
      <c r="D27">
        <v>4368000000</v>
      </c>
      <c r="E27">
        <v>9752000000</v>
      </c>
    </row>
    <row r="28" spans="1:5" x14ac:dyDescent="0.25">
      <c r="A28" t="s">
        <v>112</v>
      </c>
      <c r="B28">
        <v>11146000000</v>
      </c>
      <c r="C28">
        <v>4058000000</v>
      </c>
      <c r="D28">
        <v>-187000000</v>
      </c>
      <c r="E28">
        <v>189000000</v>
      </c>
    </row>
    <row r="29" spans="1:5" x14ac:dyDescent="0.25">
      <c r="A29" t="s">
        <v>113</v>
      </c>
      <c r="B29">
        <v>84026000000</v>
      </c>
      <c r="C29">
        <v>33818000000</v>
      </c>
      <c r="D29">
        <v>4181000000</v>
      </c>
      <c r="E29">
        <v>9941000000</v>
      </c>
    </row>
    <row r="30" spans="1:5" x14ac:dyDescent="0.25">
      <c r="A30" t="s">
        <v>114</v>
      </c>
      <c r="B30">
        <v>1034000000</v>
      </c>
      <c r="C30">
        <v>237000000</v>
      </c>
      <c r="D30">
        <v>-1401000000</v>
      </c>
      <c r="E30">
        <v>107000000</v>
      </c>
    </row>
    <row r="31" spans="1:5" x14ac:dyDescent="0.25">
      <c r="A31" t="s">
        <v>115</v>
      </c>
      <c r="B31">
        <v>1034000000</v>
      </c>
      <c r="C31">
        <v>237000000</v>
      </c>
      <c r="D31">
        <v>-48000000</v>
      </c>
      <c r="E31">
        <v>107000000</v>
      </c>
    </row>
    <row r="32" spans="1:5" x14ac:dyDescent="0.25">
      <c r="A32" t="s">
        <v>116</v>
      </c>
      <c r="B32">
        <v>0</v>
      </c>
      <c r="C32">
        <v>0</v>
      </c>
      <c r="D32">
        <v>-1353000000</v>
      </c>
      <c r="E32">
        <v>0</v>
      </c>
    </row>
    <row r="33" spans="1:5" x14ac:dyDescent="0.25">
      <c r="A33" t="s">
        <v>117</v>
      </c>
      <c r="B33">
        <v>0</v>
      </c>
      <c r="C33">
        <v>0</v>
      </c>
      <c r="D33">
        <v>1353000000</v>
      </c>
      <c r="E33">
        <v>0</v>
      </c>
    </row>
    <row r="34" spans="1:5" x14ac:dyDescent="0.25">
      <c r="A34" t="s">
        <v>118</v>
      </c>
      <c r="B34">
        <v>1539000000</v>
      </c>
      <c r="C34">
        <v>609000000</v>
      </c>
      <c r="D34">
        <v>5000000</v>
      </c>
      <c r="E34">
        <v>-207000000</v>
      </c>
    </row>
    <row r="35" spans="1:5" x14ac:dyDescent="0.25">
      <c r="A35" t="s">
        <v>119</v>
      </c>
      <c r="B35">
        <v>247000000</v>
      </c>
      <c r="C35">
        <v>257000000</v>
      </c>
      <c r="D35">
        <v>262000000</v>
      </c>
      <c r="E35">
        <v>236000000</v>
      </c>
    </row>
    <row r="36" spans="1:5" x14ac:dyDescent="0.25">
      <c r="A36" t="s">
        <v>120</v>
      </c>
      <c r="B36">
        <v>1786000000</v>
      </c>
      <c r="C36">
        <v>866000000</v>
      </c>
      <c r="D36">
        <v>267000000</v>
      </c>
      <c r="E36">
        <v>29000000</v>
      </c>
    </row>
    <row r="37" spans="1:5" x14ac:dyDescent="0.25">
      <c r="A37" t="s">
        <v>121</v>
      </c>
      <c r="B37">
        <v>81453000000</v>
      </c>
      <c r="C37">
        <v>32972000000</v>
      </c>
      <c r="D37">
        <v>5577000000</v>
      </c>
      <c r="E37">
        <v>10041000000</v>
      </c>
    </row>
    <row r="38" spans="1:5" x14ac:dyDescent="0.25">
      <c r="A38" t="s">
        <v>122</v>
      </c>
      <c r="B38">
        <v>16405000000</v>
      </c>
      <c r="C38">
        <v>11329000000</v>
      </c>
      <c r="D38">
        <v>9779000000</v>
      </c>
      <c r="E38">
        <v>7434000000</v>
      </c>
    </row>
    <row r="39" spans="1:5" x14ac:dyDescent="0.25">
      <c r="A39" t="s">
        <v>123</v>
      </c>
      <c r="B39">
        <v>12914000000</v>
      </c>
      <c r="C39">
        <v>8675000000</v>
      </c>
      <c r="D39">
        <v>7339000000</v>
      </c>
      <c r="E39">
        <v>5268000000</v>
      </c>
    </row>
    <row r="40" spans="1:5" x14ac:dyDescent="0.25">
      <c r="A40" t="s">
        <v>124</v>
      </c>
      <c r="B40">
        <v>3491000000</v>
      </c>
      <c r="C40">
        <v>2654000000</v>
      </c>
      <c r="D40">
        <v>2440000000</v>
      </c>
      <c r="E40">
        <v>2166000000</v>
      </c>
    </row>
    <row r="41" spans="1:5" x14ac:dyDescent="0.25">
      <c r="A41" t="s">
        <v>125</v>
      </c>
      <c r="B41">
        <v>97858000000</v>
      </c>
      <c r="C41">
        <v>44301000000</v>
      </c>
      <c r="D41">
        <v>15356000000</v>
      </c>
      <c r="E41">
        <v>17475000000</v>
      </c>
    </row>
    <row r="42" spans="1:5" x14ac:dyDescent="0.25">
      <c r="A42" t="s">
        <v>126</v>
      </c>
      <c r="B42">
        <v>32639000000</v>
      </c>
      <c r="C42">
        <v>16621000000</v>
      </c>
      <c r="D42">
        <v>11618000000</v>
      </c>
      <c r="E42">
        <v>9439000000</v>
      </c>
    </row>
    <row r="43" spans="1:5" x14ac:dyDescent="0.25">
      <c r="A43" t="s">
        <v>127</v>
      </c>
      <c r="B43">
        <v>130497000000</v>
      </c>
      <c r="C43">
        <v>60922000000</v>
      </c>
      <c r="D43">
        <v>26974000000</v>
      </c>
      <c r="E43">
        <v>26914000000</v>
      </c>
    </row>
    <row r="44" spans="1:5" x14ac:dyDescent="0.25">
      <c r="A44" t="s">
        <v>128</v>
      </c>
      <c r="B44">
        <v>130497000000</v>
      </c>
      <c r="C44">
        <v>60922000000</v>
      </c>
      <c r="D44">
        <v>26974000000</v>
      </c>
      <c r="E44">
        <v>26914000000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29ED-635F-4EC1-BCA7-5D43C0218FCF}">
  <dimension ref="A1:E59"/>
  <sheetViews>
    <sheetView topLeftCell="A2" workbookViewId="0">
      <selection activeCell="B2" sqref="B2"/>
    </sheetView>
  </sheetViews>
  <sheetFormatPr defaultRowHeight="15" x14ac:dyDescent="0.25"/>
  <cols>
    <col min="1" max="1" width="43.5703125" bestFit="1" customWidth="1"/>
    <col min="2" max="5" width="12.7109375" bestFit="1" customWidth="1"/>
  </cols>
  <sheetData>
    <row r="1" spans="1:5" x14ac:dyDescent="0.25">
      <c r="B1" s="1">
        <v>45688</v>
      </c>
      <c r="C1" s="1">
        <v>45322</v>
      </c>
      <c r="D1" s="1">
        <v>44957</v>
      </c>
      <c r="E1" s="1">
        <v>44592</v>
      </c>
    </row>
    <row r="2" spans="1:5" x14ac:dyDescent="0.25">
      <c r="A2" t="s">
        <v>219</v>
      </c>
      <c r="B2">
        <v>60853000000</v>
      </c>
      <c r="C2">
        <v>27021000000</v>
      </c>
      <c r="D2">
        <v>3808000000</v>
      </c>
      <c r="E2">
        <v>8132000000</v>
      </c>
    </row>
    <row r="3" spans="1:5" x14ac:dyDescent="0.25">
      <c r="A3" t="s">
        <v>218</v>
      </c>
      <c r="B3">
        <v>-33706000000</v>
      </c>
      <c r="C3">
        <v>-9533000000</v>
      </c>
      <c r="D3">
        <v>-10039000000</v>
      </c>
      <c r="E3">
        <v>0</v>
      </c>
    </row>
    <row r="4" spans="1:5" x14ac:dyDescent="0.25">
      <c r="A4" t="s">
        <v>217</v>
      </c>
      <c r="B4">
        <v>-1250000000</v>
      </c>
      <c r="C4">
        <v>-1250000000</v>
      </c>
      <c r="D4">
        <v>0</v>
      </c>
      <c r="E4">
        <v>-1000000000</v>
      </c>
    </row>
    <row r="5" spans="1:5" x14ac:dyDescent="0.25">
      <c r="A5" t="s">
        <v>216</v>
      </c>
      <c r="C5">
        <v>0</v>
      </c>
      <c r="D5">
        <v>0</v>
      </c>
      <c r="E5">
        <v>4977000000</v>
      </c>
    </row>
    <row r="6" spans="1:5" x14ac:dyDescent="0.25">
      <c r="A6" t="s">
        <v>215</v>
      </c>
      <c r="B6">
        <v>-3236000000</v>
      </c>
      <c r="C6">
        <v>-1069000000</v>
      </c>
      <c r="D6">
        <v>-1833000000</v>
      </c>
      <c r="E6">
        <v>-976000000</v>
      </c>
    </row>
    <row r="7" spans="1:5" x14ac:dyDescent="0.25">
      <c r="A7" t="s">
        <v>214</v>
      </c>
      <c r="B7">
        <v>246000000</v>
      </c>
      <c r="C7">
        <v>252000000</v>
      </c>
      <c r="D7">
        <v>254000000</v>
      </c>
      <c r="E7">
        <v>246000000</v>
      </c>
    </row>
    <row r="8" spans="1:5" x14ac:dyDescent="0.25">
      <c r="A8" t="s">
        <v>213</v>
      </c>
      <c r="B8">
        <v>15118000000</v>
      </c>
      <c r="C8">
        <v>6549000000</v>
      </c>
      <c r="D8">
        <v>1404000000</v>
      </c>
      <c r="E8">
        <v>396000000</v>
      </c>
    </row>
    <row r="9" spans="1:5" x14ac:dyDescent="0.25">
      <c r="A9" t="s">
        <v>212</v>
      </c>
      <c r="B9">
        <v>8589000000</v>
      </c>
      <c r="C9">
        <v>7280000000</v>
      </c>
      <c r="D9">
        <v>3389000000</v>
      </c>
      <c r="E9">
        <v>1990000000</v>
      </c>
    </row>
    <row r="10" spans="1:5" x14ac:dyDescent="0.25">
      <c r="A10" t="s">
        <v>211</v>
      </c>
      <c r="B10">
        <v>7280000000</v>
      </c>
      <c r="C10">
        <v>3389000000</v>
      </c>
      <c r="D10">
        <v>1990000000</v>
      </c>
      <c r="E10">
        <v>847000000</v>
      </c>
    </row>
    <row r="11" spans="1:5" x14ac:dyDescent="0.25">
      <c r="A11" t="s">
        <v>210</v>
      </c>
      <c r="B11">
        <v>1309000000</v>
      </c>
      <c r="C11">
        <v>3891000000</v>
      </c>
      <c r="D11">
        <v>1399000000</v>
      </c>
      <c r="E11">
        <v>1143000000</v>
      </c>
    </row>
    <row r="12" spans="1:5" x14ac:dyDescent="0.25">
      <c r="A12" t="s">
        <v>209</v>
      </c>
      <c r="B12">
        <v>-42359000000</v>
      </c>
      <c r="C12">
        <v>-13633000000</v>
      </c>
      <c r="D12">
        <v>-11617000000</v>
      </c>
      <c r="E12">
        <v>1865000000</v>
      </c>
    </row>
    <row r="13" spans="1:5" x14ac:dyDescent="0.25">
      <c r="A13" t="s">
        <v>208</v>
      </c>
      <c r="B13">
        <v>-42359000000</v>
      </c>
      <c r="C13">
        <v>-13633000000</v>
      </c>
      <c r="D13">
        <v>-11617000000</v>
      </c>
      <c r="E13">
        <v>1865000000</v>
      </c>
    </row>
    <row r="14" spans="1:5" x14ac:dyDescent="0.25">
      <c r="A14" t="s">
        <v>207</v>
      </c>
      <c r="B14">
        <v>-7059000000</v>
      </c>
      <c r="C14">
        <v>-2858000000</v>
      </c>
      <c r="D14">
        <v>-1535000000</v>
      </c>
      <c r="E14">
        <v>-1994000000</v>
      </c>
    </row>
    <row r="15" spans="1:5" x14ac:dyDescent="0.25">
      <c r="A15" t="s">
        <v>206</v>
      </c>
      <c r="B15">
        <v>490000000</v>
      </c>
      <c r="C15">
        <v>403000000</v>
      </c>
      <c r="D15">
        <v>355000000</v>
      </c>
      <c r="E15">
        <v>281000000</v>
      </c>
    </row>
    <row r="16" spans="1:5" x14ac:dyDescent="0.25">
      <c r="A16" t="s">
        <v>205</v>
      </c>
      <c r="B16">
        <v>-834000000</v>
      </c>
      <c r="C16">
        <v>-395000000</v>
      </c>
      <c r="D16">
        <v>-398000000</v>
      </c>
      <c r="E16">
        <v>-399000000</v>
      </c>
    </row>
    <row r="17" spans="1:5" x14ac:dyDescent="0.25">
      <c r="A17" t="s">
        <v>204</v>
      </c>
      <c r="B17">
        <v>-834000000</v>
      </c>
      <c r="C17">
        <v>-395000000</v>
      </c>
      <c r="D17">
        <v>-398000000</v>
      </c>
      <c r="E17">
        <v>-399000000</v>
      </c>
    </row>
    <row r="18" spans="1:5" x14ac:dyDescent="0.25">
      <c r="A18" t="s">
        <v>203</v>
      </c>
      <c r="B18">
        <v>-33706000000</v>
      </c>
      <c r="C18">
        <v>-9533000000</v>
      </c>
      <c r="D18">
        <v>-10039000000</v>
      </c>
      <c r="E18">
        <v>0</v>
      </c>
    </row>
    <row r="19" spans="1:5" x14ac:dyDescent="0.25">
      <c r="A19" t="s">
        <v>202</v>
      </c>
      <c r="B19">
        <v>-33706000000</v>
      </c>
      <c r="C19">
        <v>-9533000000</v>
      </c>
      <c r="D19">
        <v>-10039000000</v>
      </c>
      <c r="E19">
        <v>0</v>
      </c>
    </row>
    <row r="20" spans="1:5" x14ac:dyDescent="0.25">
      <c r="A20" t="s">
        <v>201</v>
      </c>
      <c r="B20">
        <v>-1250000000</v>
      </c>
      <c r="C20">
        <v>-1250000000</v>
      </c>
      <c r="D20">
        <v>0</v>
      </c>
      <c r="E20">
        <v>3977000000</v>
      </c>
    </row>
    <row r="21" spans="1:5" x14ac:dyDescent="0.25">
      <c r="A21" t="s">
        <v>200</v>
      </c>
      <c r="B21">
        <v>-1250000000</v>
      </c>
      <c r="C21">
        <v>-1250000000</v>
      </c>
      <c r="D21">
        <v>0</v>
      </c>
      <c r="E21">
        <v>3977000000</v>
      </c>
    </row>
    <row r="22" spans="1:5" x14ac:dyDescent="0.25">
      <c r="A22" t="s">
        <v>199</v>
      </c>
      <c r="B22">
        <v>-1250000000</v>
      </c>
      <c r="C22">
        <v>-1250000000</v>
      </c>
      <c r="D22">
        <v>0</v>
      </c>
      <c r="E22">
        <v>-1000000000</v>
      </c>
    </row>
    <row r="23" spans="1:5" x14ac:dyDescent="0.25">
      <c r="A23" t="s">
        <v>198</v>
      </c>
      <c r="C23">
        <v>0</v>
      </c>
      <c r="D23">
        <v>0</v>
      </c>
      <c r="E23">
        <v>4977000000</v>
      </c>
    </row>
    <row r="24" spans="1:5" x14ac:dyDescent="0.25">
      <c r="A24" t="s">
        <v>197</v>
      </c>
      <c r="B24">
        <v>-20421000000</v>
      </c>
      <c r="C24">
        <v>-10566000000</v>
      </c>
      <c r="D24">
        <v>7375000000</v>
      </c>
      <c r="E24">
        <v>-9830000000</v>
      </c>
    </row>
    <row r="25" spans="1:5" x14ac:dyDescent="0.25">
      <c r="A25" t="s">
        <v>196</v>
      </c>
      <c r="B25">
        <v>-20421000000</v>
      </c>
      <c r="C25">
        <v>-10566000000</v>
      </c>
      <c r="D25">
        <v>7375000000</v>
      </c>
      <c r="E25">
        <v>-9830000000</v>
      </c>
    </row>
    <row r="26" spans="1:5" x14ac:dyDescent="0.25">
      <c r="A26" t="s">
        <v>195</v>
      </c>
      <c r="B26">
        <v>22000000</v>
      </c>
      <c r="C26">
        <v>-124000000</v>
      </c>
    </row>
    <row r="27" spans="1:5" x14ac:dyDescent="0.25">
      <c r="A27" t="s">
        <v>194</v>
      </c>
      <c r="B27">
        <v>-16200000000</v>
      </c>
      <c r="C27">
        <v>-9290000000</v>
      </c>
      <c r="D27">
        <v>9257000000</v>
      </c>
      <c r="E27">
        <v>-8591000000</v>
      </c>
    </row>
    <row r="28" spans="1:5" x14ac:dyDescent="0.25">
      <c r="A28" t="s">
        <v>193</v>
      </c>
      <c r="B28">
        <v>11861000000</v>
      </c>
      <c r="C28">
        <v>9783000000</v>
      </c>
      <c r="D28">
        <v>21239000000</v>
      </c>
      <c r="E28">
        <v>16220000000</v>
      </c>
    </row>
    <row r="29" spans="1:5" x14ac:dyDescent="0.25">
      <c r="A29" t="s">
        <v>192</v>
      </c>
      <c r="B29">
        <v>-28061000000</v>
      </c>
      <c r="C29">
        <v>-19073000000</v>
      </c>
      <c r="D29">
        <v>-11982000000</v>
      </c>
      <c r="E29">
        <v>-24811000000</v>
      </c>
    </row>
    <row r="30" spans="1:5" x14ac:dyDescent="0.25">
      <c r="A30" t="s">
        <v>191</v>
      </c>
      <c r="B30">
        <v>-1007000000</v>
      </c>
      <c r="C30">
        <v>-83000000</v>
      </c>
      <c r="D30">
        <v>-49000000</v>
      </c>
      <c r="E30">
        <v>-263000000</v>
      </c>
    </row>
    <row r="31" spans="1:5" x14ac:dyDescent="0.25">
      <c r="A31" t="s">
        <v>190</v>
      </c>
      <c r="B31">
        <v>-1007000000</v>
      </c>
      <c r="C31">
        <v>-83000000</v>
      </c>
      <c r="D31">
        <v>-49000000</v>
      </c>
      <c r="E31">
        <v>-263000000</v>
      </c>
    </row>
    <row r="32" spans="1:5" x14ac:dyDescent="0.25">
      <c r="A32" t="s">
        <v>189</v>
      </c>
      <c r="B32">
        <v>-3236000000</v>
      </c>
      <c r="C32">
        <v>-1069000000</v>
      </c>
      <c r="D32">
        <v>-1833000000</v>
      </c>
      <c r="E32">
        <v>-976000000</v>
      </c>
    </row>
    <row r="33" spans="1:5" x14ac:dyDescent="0.25">
      <c r="A33" t="s">
        <v>188</v>
      </c>
      <c r="B33">
        <v>-3236000000</v>
      </c>
      <c r="C33">
        <v>-1069000000</v>
      </c>
      <c r="D33">
        <v>-1833000000</v>
      </c>
      <c r="E33">
        <v>-976000000</v>
      </c>
    </row>
    <row r="34" spans="1:5" x14ac:dyDescent="0.25">
      <c r="A34" t="s">
        <v>187</v>
      </c>
    </row>
    <row r="35" spans="1:5" x14ac:dyDescent="0.25">
      <c r="A35" t="s">
        <v>186</v>
      </c>
      <c r="B35">
        <v>64089000000</v>
      </c>
      <c r="C35">
        <v>28090000000</v>
      </c>
      <c r="D35">
        <v>5641000000</v>
      </c>
      <c r="E35">
        <v>9108000000</v>
      </c>
    </row>
    <row r="36" spans="1:5" x14ac:dyDescent="0.25">
      <c r="A36" t="s">
        <v>185</v>
      </c>
      <c r="B36">
        <v>64089000000</v>
      </c>
      <c r="C36">
        <v>28090000000</v>
      </c>
      <c r="D36">
        <v>5640000000</v>
      </c>
      <c r="E36">
        <v>9108000000</v>
      </c>
    </row>
    <row r="37" spans="1:5" x14ac:dyDescent="0.25">
      <c r="A37" t="s">
        <v>184</v>
      </c>
      <c r="B37">
        <v>-9383000000</v>
      </c>
      <c r="C37">
        <v>-3722000000</v>
      </c>
      <c r="D37">
        <v>-2207000000</v>
      </c>
      <c r="E37">
        <v>-3363000000</v>
      </c>
    </row>
    <row r="38" spans="1:5" x14ac:dyDescent="0.25">
      <c r="A38" t="s">
        <v>183</v>
      </c>
    </row>
    <row r="39" spans="1:5" x14ac:dyDescent="0.25">
      <c r="A39" t="s">
        <v>182</v>
      </c>
      <c r="B39">
        <v>1221000000</v>
      </c>
      <c r="C39">
        <v>514000000</v>
      </c>
      <c r="D39">
        <v>252000000</v>
      </c>
      <c r="E39">
        <v>192000000</v>
      </c>
    </row>
    <row r="40" spans="1:5" x14ac:dyDescent="0.25">
      <c r="A40" t="s">
        <v>181</v>
      </c>
      <c r="B40">
        <v>7635000000</v>
      </c>
      <c r="C40">
        <v>3556000000</v>
      </c>
      <c r="D40">
        <v>790000000</v>
      </c>
      <c r="E40">
        <v>1149000000</v>
      </c>
    </row>
    <row r="41" spans="1:5" x14ac:dyDescent="0.25">
      <c r="A41" t="s">
        <v>180</v>
      </c>
      <c r="B41">
        <v>4278000000</v>
      </c>
      <c r="C41">
        <v>2025000000</v>
      </c>
      <c r="D41">
        <v>1341000000</v>
      </c>
      <c r="E41">
        <v>581000000</v>
      </c>
    </row>
    <row r="42" spans="1:5" x14ac:dyDescent="0.25">
      <c r="A42" t="s">
        <v>179</v>
      </c>
      <c r="B42">
        <v>3357000000</v>
      </c>
      <c r="C42">
        <v>1531000000</v>
      </c>
      <c r="D42">
        <v>-551000000</v>
      </c>
      <c r="E42">
        <v>568000000</v>
      </c>
    </row>
    <row r="43" spans="1:5" x14ac:dyDescent="0.25">
      <c r="A43" t="s">
        <v>178</v>
      </c>
      <c r="B43">
        <v>3357000000</v>
      </c>
      <c r="C43">
        <v>1531000000</v>
      </c>
      <c r="D43">
        <v>-551000000</v>
      </c>
      <c r="E43">
        <v>568000000</v>
      </c>
    </row>
    <row r="44" spans="1:5" x14ac:dyDescent="0.25">
      <c r="A44" t="s">
        <v>177</v>
      </c>
      <c r="B44">
        <v>-395000000</v>
      </c>
      <c r="C44">
        <v>-1522000000</v>
      </c>
      <c r="D44">
        <v>-1517000000</v>
      </c>
      <c r="E44">
        <v>-1715000000</v>
      </c>
    </row>
    <row r="45" spans="1:5" x14ac:dyDescent="0.25">
      <c r="A45" t="s">
        <v>176</v>
      </c>
      <c r="B45">
        <v>-4781000000</v>
      </c>
      <c r="C45">
        <v>-98000000</v>
      </c>
      <c r="D45">
        <v>-2554000000</v>
      </c>
      <c r="E45">
        <v>-774000000</v>
      </c>
    </row>
    <row r="46" spans="1:5" x14ac:dyDescent="0.25">
      <c r="A46" t="s">
        <v>175</v>
      </c>
      <c r="B46">
        <v>-13063000000</v>
      </c>
      <c r="C46">
        <v>-6172000000</v>
      </c>
      <c r="D46">
        <v>822000000</v>
      </c>
      <c r="E46">
        <v>-2215000000</v>
      </c>
    </row>
    <row r="47" spans="1:5" x14ac:dyDescent="0.25">
      <c r="A47" t="s">
        <v>174</v>
      </c>
      <c r="B47">
        <v>-13063000000</v>
      </c>
      <c r="C47">
        <v>-6172000000</v>
      </c>
      <c r="D47">
        <v>822000000</v>
      </c>
      <c r="E47">
        <v>-2215000000</v>
      </c>
    </row>
    <row r="48" spans="1:5" x14ac:dyDescent="0.25">
      <c r="A48" t="s">
        <v>173</v>
      </c>
      <c r="B48">
        <v>-502000000</v>
      </c>
      <c r="C48">
        <v>-278000000</v>
      </c>
      <c r="D48">
        <v>1347000000</v>
      </c>
      <c r="E48">
        <v>47000000</v>
      </c>
    </row>
    <row r="49" spans="1:5" x14ac:dyDescent="0.25">
      <c r="A49" t="s">
        <v>172</v>
      </c>
      <c r="B49">
        <v>4737000000</v>
      </c>
      <c r="C49">
        <v>3549000000</v>
      </c>
      <c r="D49">
        <v>2709000000</v>
      </c>
      <c r="E49">
        <v>2004000000</v>
      </c>
    </row>
    <row r="50" spans="1:5" x14ac:dyDescent="0.25">
      <c r="A50" t="s">
        <v>171</v>
      </c>
      <c r="B50">
        <v>-4477000000</v>
      </c>
      <c r="C50">
        <v>-2489000000</v>
      </c>
      <c r="D50">
        <v>-2164000000</v>
      </c>
      <c r="E50">
        <v>-406000000</v>
      </c>
    </row>
    <row r="51" spans="1:5" x14ac:dyDescent="0.25">
      <c r="A51" t="s">
        <v>170</v>
      </c>
      <c r="B51">
        <v>-4477000000</v>
      </c>
      <c r="C51">
        <v>-2489000000</v>
      </c>
      <c r="D51">
        <v>-2164000000</v>
      </c>
      <c r="E51">
        <v>-406000000</v>
      </c>
    </row>
    <row r="52" spans="1:5" x14ac:dyDescent="0.25">
      <c r="A52" t="s">
        <v>169</v>
      </c>
      <c r="B52">
        <v>1864000000</v>
      </c>
      <c r="C52">
        <v>1508000000</v>
      </c>
      <c r="D52">
        <v>1543000000</v>
      </c>
      <c r="E52">
        <v>1174000000</v>
      </c>
    </row>
    <row r="53" spans="1:5" x14ac:dyDescent="0.25">
      <c r="A53" t="s">
        <v>168</v>
      </c>
      <c r="B53">
        <v>1864000000</v>
      </c>
      <c r="C53">
        <v>1508000000</v>
      </c>
      <c r="D53">
        <v>1543000000</v>
      </c>
      <c r="E53">
        <v>1174000000</v>
      </c>
    </row>
    <row r="54" spans="1:5" x14ac:dyDescent="0.25">
      <c r="A54" t="s">
        <v>167</v>
      </c>
      <c r="C54">
        <v>614000000</v>
      </c>
      <c r="D54">
        <v>699000000</v>
      </c>
      <c r="E54">
        <v>563000000</v>
      </c>
    </row>
    <row r="55" spans="1:5" x14ac:dyDescent="0.25">
      <c r="A55" t="s">
        <v>166</v>
      </c>
      <c r="C55">
        <v>614000000</v>
      </c>
      <c r="D55">
        <v>699000000</v>
      </c>
      <c r="E55">
        <v>563000000</v>
      </c>
    </row>
    <row r="56" spans="1:5" x14ac:dyDescent="0.25">
      <c r="A56" t="s">
        <v>165</v>
      </c>
      <c r="C56">
        <v>894000000</v>
      </c>
      <c r="D56">
        <v>844000000</v>
      </c>
      <c r="E56">
        <v>611000000</v>
      </c>
    </row>
    <row r="57" spans="1:5" x14ac:dyDescent="0.25">
      <c r="A57" t="s">
        <v>164</v>
      </c>
      <c r="B57">
        <v>-1030000000</v>
      </c>
      <c r="C57">
        <v>-238000000</v>
      </c>
      <c r="D57">
        <v>45000000</v>
      </c>
      <c r="E57">
        <v>-100000000</v>
      </c>
    </row>
    <row r="58" spans="1:5" x14ac:dyDescent="0.25">
      <c r="A58" t="s">
        <v>163</v>
      </c>
      <c r="B58">
        <v>-1030000000</v>
      </c>
      <c r="C58">
        <v>-238000000</v>
      </c>
      <c r="D58">
        <v>45000000</v>
      </c>
      <c r="E58">
        <v>-100000000</v>
      </c>
    </row>
    <row r="59" spans="1:5" x14ac:dyDescent="0.25">
      <c r="A59" t="s">
        <v>162</v>
      </c>
      <c r="B59">
        <v>72880000000</v>
      </c>
      <c r="C59">
        <v>29760000000</v>
      </c>
      <c r="D59">
        <v>4368000000</v>
      </c>
      <c r="E59">
        <v>9752000000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8C4E-FF14-42BB-9B33-F40DABC71EC8}">
  <dimension ref="A1:B6"/>
  <sheetViews>
    <sheetView workbookViewId="0">
      <selection activeCell="E21" sqref="E21"/>
    </sheetView>
  </sheetViews>
  <sheetFormatPr defaultRowHeight="15" x14ac:dyDescent="0.25"/>
  <cols>
    <col min="1" max="1" width="23.7109375" bestFit="1" customWidth="1"/>
    <col min="2" max="2" width="8.7109375" bestFit="1" customWidth="1"/>
  </cols>
  <sheetData>
    <row r="1" spans="1:2" x14ac:dyDescent="0.25">
      <c r="A1" t="s">
        <v>134</v>
      </c>
      <c r="B1" t="s">
        <v>133</v>
      </c>
    </row>
    <row r="2" spans="1:2" x14ac:dyDescent="0.25">
      <c r="A2" t="s">
        <v>132</v>
      </c>
      <c r="B2">
        <v>0.01</v>
      </c>
    </row>
    <row r="3" spans="1:2" x14ac:dyDescent="0.25">
      <c r="A3" t="s">
        <v>131</v>
      </c>
      <c r="B3">
        <v>0.01</v>
      </c>
    </row>
    <row r="4" spans="1:2" x14ac:dyDescent="0.25">
      <c r="A4" t="s">
        <v>130</v>
      </c>
      <c r="B4">
        <v>0.01</v>
      </c>
    </row>
    <row r="5" spans="1:2" x14ac:dyDescent="0.25">
      <c r="A5" t="s">
        <v>129</v>
      </c>
      <c r="B5">
        <v>0.01</v>
      </c>
    </row>
    <row r="6" spans="1:2" x14ac:dyDescent="0.25">
      <c r="B6">
        <f>SUM(B2:B5)</f>
        <v>0.04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415C-297F-4938-BBA8-701379235CFF}">
  <dimension ref="A1:I18"/>
  <sheetViews>
    <sheetView workbookViewId="0">
      <selection activeCell="E22" sqref="E22"/>
    </sheetView>
  </sheetViews>
  <sheetFormatPr defaultRowHeight="15" x14ac:dyDescent="0.25"/>
  <sheetData>
    <row r="1" spans="1:9" x14ac:dyDescent="0.25">
      <c r="A1" t="s">
        <v>232</v>
      </c>
    </row>
    <row r="2" spans="1:9" ht="15.75" thickBot="1" x14ac:dyDescent="0.3"/>
    <row r="3" spans="1:9" x14ac:dyDescent="0.25">
      <c r="A3" s="21" t="s">
        <v>233</v>
      </c>
      <c r="B3" s="21"/>
    </row>
    <row r="4" spans="1:9" x14ac:dyDescent="0.25">
      <c r="A4" t="s">
        <v>234</v>
      </c>
      <c r="B4">
        <v>0.65110456953001394</v>
      </c>
    </row>
    <row r="5" spans="1:9" x14ac:dyDescent="0.25">
      <c r="A5" t="s">
        <v>235</v>
      </c>
      <c r="B5">
        <v>0.42393716046286473</v>
      </c>
    </row>
    <row r="6" spans="1:9" x14ac:dyDescent="0.25">
      <c r="A6" t="s">
        <v>236</v>
      </c>
      <c r="B6">
        <v>0.4216143264324731</v>
      </c>
    </row>
    <row r="7" spans="1:9" x14ac:dyDescent="0.25">
      <c r="A7" t="s">
        <v>237</v>
      </c>
      <c r="B7">
        <v>2.7277255581481471E-2</v>
      </c>
    </row>
    <row r="8" spans="1:9" ht="15.75" thickBot="1" x14ac:dyDescent="0.3">
      <c r="A8" s="19" t="s">
        <v>238</v>
      </c>
      <c r="B8" s="19">
        <v>250</v>
      </c>
    </row>
    <row r="10" spans="1:9" ht="15.75" thickBot="1" x14ac:dyDescent="0.3">
      <c r="A10" t="s">
        <v>239</v>
      </c>
    </row>
    <row r="11" spans="1:9" x14ac:dyDescent="0.25">
      <c r="A11" s="20"/>
      <c r="B11" s="20" t="s">
        <v>244</v>
      </c>
      <c r="C11" s="20" t="s">
        <v>245</v>
      </c>
      <c r="D11" s="20" t="s">
        <v>246</v>
      </c>
      <c r="E11" s="20" t="s">
        <v>247</v>
      </c>
      <c r="F11" s="20" t="s">
        <v>248</v>
      </c>
    </row>
    <row r="12" spans="1:9" x14ac:dyDescent="0.25">
      <c r="A12" t="s">
        <v>240</v>
      </c>
      <c r="B12">
        <v>1</v>
      </c>
      <c r="C12">
        <v>0.13579527299460917</v>
      </c>
      <c r="D12">
        <v>0.13579527299460917</v>
      </c>
      <c r="E12">
        <v>182.50858861034544</v>
      </c>
      <c r="F12">
        <v>1.5365929608858203E-31</v>
      </c>
    </row>
    <row r="13" spans="1:9" x14ac:dyDescent="0.25">
      <c r="A13" t="s">
        <v>241</v>
      </c>
      <c r="B13">
        <v>248</v>
      </c>
      <c r="C13">
        <v>0.18452407067025059</v>
      </c>
      <c r="D13">
        <v>7.4404867205746206E-4</v>
      </c>
    </row>
    <row r="14" spans="1:9" ht="15.75" thickBot="1" x14ac:dyDescent="0.3">
      <c r="A14" s="19" t="s">
        <v>242</v>
      </c>
      <c r="B14" s="19">
        <v>249</v>
      </c>
      <c r="C14" s="19">
        <v>0.32031934366485976</v>
      </c>
      <c r="D14" s="19"/>
      <c r="E14" s="19"/>
      <c r="F14" s="19"/>
    </row>
    <row r="15" spans="1:9" ht="15.75" thickBot="1" x14ac:dyDescent="0.3"/>
    <row r="16" spans="1:9" x14ac:dyDescent="0.25">
      <c r="A16" s="20"/>
      <c r="B16" s="20" t="s">
        <v>249</v>
      </c>
      <c r="C16" s="20" t="s">
        <v>237</v>
      </c>
      <c r="D16" s="20" t="s">
        <v>250</v>
      </c>
      <c r="E16" s="20" t="s">
        <v>251</v>
      </c>
      <c r="F16" s="20" t="s">
        <v>252</v>
      </c>
      <c r="G16" s="20" t="s">
        <v>253</v>
      </c>
      <c r="H16" s="20" t="s">
        <v>254</v>
      </c>
      <c r="I16" s="20" t="s">
        <v>255</v>
      </c>
    </row>
    <row r="17" spans="1:9" x14ac:dyDescent="0.25">
      <c r="A17" t="s">
        <v>243</v>
      </c>
      <c r="B17">
        <v>-1.8831310205806673</v>
      </c>
      <c r="C17">
        <v>0.21365954496476475</v>
      </c>
      <c r="D17">
        <v>-8.8136994810656368</v>
      </c>
      <c r="E17">
        <v>2.1668687618074794E-16</v>
      </c>
      <c r="F17">
        <v>-2.3039496585080994</v>
      </c>
      <c r="G17">
        <v>-1.4623123826532352</v>
      </c>
      <c r="H17">
        <v>-2.3039496585080994</v>
      </c>
      <c r="I17">
        <v>-1.4623123826532352</v>
      </c>
    </row>
    <row r="18" spans="1:9" ht="15.75" thickBot="1" x14ac:dyDescent="0.3">
      <c r="A18" s="19" t="s">
        <v>256</v>
      </c>
      <c r="B18" s="19">
        <v>2.8838606683061339</v>
      </c>
      <c r="C18" s="19">
        <v>0.2134679210914211</v>
      </c>
      <c r="D18" s="19">
        <v>13.509573961096823</v>
      </c>
      <c r="E18" s="19">
        <v>1.5365929608859081E-31</v>
      </c>
      <c r="F18" s="19">
        <v>2.4634194480942928</v>
      </c>
      <c r="G18" s="19">
        <v>3.3043018885179749</v>
      </c>
      <c r="H18" s="19">
        <v>2.4634194480942928</v>
      </c>
      <c r="I18" s="19">
        <v>3.3043018885179749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7C2B-5385-4E30-B4DA-680E19DA1D91}">
  <dimension ref="A1:K252"/>
  <sheetViews>
    <sheetView tabSelected="1" topLeftCell="D1" workbookViewId="0">
      <selection activeCell="H31" sqref="H31"/>
    </sheetView>
  </sheetViews>
  <sheetFormatPr defaultRowHeight="15" x14ac:dyDescent="0.25"/>
  <cols>
    <col min="1" max="1" width="12.42578125" customWidth="1"/>
    <col min="3" max="3" width="10.140625" style="3" customWidth="1"/>
    <col min="4" max="4" width="8.85546875" style="3"/>
    <col min="5" max="5" width="12.28515625" style="3" customWidth="1"/>
    <col min="6" max="6" width="43.140625" customWidth="1"/>
    <col min="7" max="7" width="45.140625" bestFit="1" customWidth="1"/>
    <col min="8" max="8" width="17.42578125" bestFit="1" customWidth="1"/>
  </cols>
  <sheetData>
    <row r="1" spans="1:11" x14ac:dyDescent="0.25">
      <c r="A1" s="17" t="s">
        <v>134</v>
      </c>
      <c r="B1" s="17" t="s">
        <v>223</v>
      </c>
      <c r="C1" s="17" t="s">
        <v>230</v>
      </c>
      <c r="D1" s="17" t="s">
        <v>224</v>
      </c>
      <c r="E1" s="3" t="s">
        <v>231</v>
      </c>
    </row>
    <row r="2" spans="1:11" x14ac:dyDescent="0.25">
      <c r="A2" s="18">
        <v>45323</v>
      </c>
      <c r="B2" s="3">
        <v>62.998966217041023</v>
      </c>
      <c r="D2" s="3">
        <v>4906.18994140625</v>
      </c>
    </row>
    <row r="3" spans="1:11" x14ac:dyDescent="0.25">
      <c r="A3" s="18">
        <v>45324</v>
      </c>
      <c r="B3" s="3">
        <v>66.130577087402344</v>
      </c>
      <c r="C3" s="3">
        <f>B3/B2</f>
        <v>1.0497089247396925</v>
      </c>
      <c r="D3" s="3">
        <v>4958.60986328125</v>
      </c>
      <c r="E3" s="3">
        <f>D3/D2</f>
        <v>1.0106844460775146</v>
      </c>
    </row>
    <row r="4" spans="1:11" x14ac:dyDescent="0.25">
      <c r="A4" s="18">
        <v>45327</v>
      </c>
      <c r="B4" s="3">
        <v>69.301162719726563</v>
      </c>
      <c r="C4" s="3">
        <f t="shared" ref="C4:C67" si="0">B4/B3</f>
        <v>1.0479443212499684</v>
      </c>
      <c r="D4" s="3">
        <v>4942.81005859375</v>
      </c>
      <c r="E4" s="3">
        <f t="shared" ref="E4:E67" si="1">D4/D3</f>
        <v>0.99681366247332781</v>
      </c>
    </row>
    <row r="5" spans="1:11" x14ac:dyDescent="0.25">
      <c r="A5" s="18">
        <v>45328</v>
      </c>
      <c r="B5" s="3">
        <v>68.192657470703125</v>
      </c>
      <c r="C5" s="3">
        <f t="shared" si="0"/>
        <v>0.98400452163397967</v>
      </c>
      <c r="D5" s="3">
        <v>4954.22998046875</v>
      </c>
      <c r="E5" s="3">
        <f t="shared" si="1"/>
        <v>1.0023104108269636</v>
      </c>
    </row>
    <row r="6" spans="1:11" x14ac:dyDescent="0.25">
      <c r="A6" s="18">
        <v>45329</v>
      </c>
      <c r="B6" s="3">
        <v>70.067817687988281</v>
      </c>
      <c r="C6" s="3">
        <f t="shared" si="0"/>
        <v>1.0274979783283964</v>
      </c>
      <c r="D6" s="3">
        <v>4995.06005859375</v>
      </c>
      <c r="E6" s="3">
        <f t="shared" si="1"/>
        <v>1.00824145796339</v>
      </c>
    </row>
    <row r="7" spans="1:11" x14ac:dyDescent="0.25">
      <c r="A7" s="18">
        <v>45330</v>
      </c>
      <c r="B7" s="3">
        <v>69.610015869140625</v>
      </c>
      <c r="C7" s="3">
        <f t="shared" si="0"/>
        <v>0.99346630401868308</v>
      </c>
      <c r="D7" s="3">
        <v>4997.91015625</v>
      </c>
      <c r="E7" s="3">
        <f t="shared" si="1"/>
        <v>1.0005705832608252</v>
      </c>
      <c r="G7" s="3" t="s">
        <v>270</v>
      </c>
      <c r="H7" s="22">
        <f>SLOPE(C3:C252,E3:E252)</f>
        <v>2.8838606683061379</v>
      </c>
    </row>
    <row r="8" spans="1:11" x14ac:dyDescent="0.25">
      <c r="A8" s="18">
        <v>45331</v>
      </c>
      <c r="B8" s="3">
        <v>72.100921630859375</v>
      </c>
      <c r="C8" s="3">
        <f t="shared" si="0"/>
        <v>1.0357837263879006</v>
      </c>
      <c r="D8" s="3">
        <v>5026.60986328125</v>
      </c>
      <c r="E8" s="3">
        <f t="shared" si="1"/>
        <v>1.0057423415255595</v>
      </c>
      <c r="G8" s="3" t="s">
        <v>225</v>
      </c>
      <c r="H8" s="23">
        <f>GEOMEAN(E3:E252)-1</f>
        <v>8.3232242680209012E-4</v>
      </c>
    </row>
    <row r="9" spans="1:11" x14ac:dyDescent="0.25">
      <c r="A9" s="18">
        <v>45334</v>
      </c>
      <c r="B9" s="3">
        <v>72.215866088867188</v>
      </c>
      <c r="C9" s="3">
        <f t="shared" si="0"/>
        <v>1.001594216209833</v>
      </c>
      <c r="D9" s="3">
        <v>5021.83984375</v>
      </c>
      <c r="E9" s="3">
        <f t="shared" si="1"/>
        <v>0.99905104639886733</v>
      </c>
      <c r="G9" s="3" t="s">
        <v>226</v>
      </c>
      <c r="H9" s="24">
        <f>EFFECT(H8*120,12)</f>
        <v>0.10458017090303606</v>
      </c>
    </row>
    <row r="10" spans="1:11" x14ac:dyDescent="0.25">
      <c r="A10" s="18">
        <v>45335</v>
      </c>
      <c r="B10" s="3">
        <v>72.095924377441406</v>
      </c>
      <c r="C10" s="3">
        <f t="shared" si="0"/>
        <v>0.99833912244051493</v>
      </c>
      <c r="D10" s="3">
        <v>4953.169921875</v>
      </c>
      <c r="E10" s="3">
        <f t="shared" si="1"/>
        <v>0.98632574434637454</v>
      </c>
      <c r="G10" s="3" t="s">
        <v>227</v>
      </c>
      <c r="H10" s="3" t="s">
        <v>228</v>
      </c>
    </row>
    <row r="11" spans="1:11" x14ac:dyDescent="0.25">
      <c r="A11" s="18">
        <v>45336</v>
      </c>
      <c r="B11" s="3">
        <v>73.867141723632813</v>
      </c>
      <c r="C11" s="3">
        <f t="shared" si="0"/>
        <v>1.0245675100428508</v>
      </c>
      <c r="D11" s="3">
        <v>5000.6201171875</v>
      </c>
      <c r="E11" s="3">
        <f t="shared" si="1"/>
        <v>1.0095797632750176</v>
      </c>
      <c r="G11" s="3" t="s">
        <v>229</v>
      </c>
      <c r="H11" s="25">
        <v>4.2000000000000003E-2</v>
      </c>
    </row>
    <row r="12" spans="1:11" x14ac:dyDescent="0.25">
      <c r="A12" s="18">
        <v>45337</v>
      </c>
      <c r="B12" s="3">
        <v>72.625679016113281</v>
      </c>
      <c r="C12" s="3">
        <f t="shared" si="0"/>
        <v>0.98319330248130687</v>
      </c>
      <c r="D12" s="3">
        <v>5029.72998046875</v>
      </c>
      <c r="E12" s="3">
        <f t="shared" si="1"/>
        <v>1.0058212506847295</v>
      </c>
      <c r="K12" s="3"/>
    </row>
    <row r="13" spans="1:11" x14ac:dyDescent="0.25">
      <c r="A13" s="18">
        <v>45338</v>
      </c>
      <c r="B13" s="3">
        <v>72.580703735351563</v>
      </c>
      <c r="C13" s="3">
        <f t="shared" si="0"/>
        <v>0.99938072481564355</v>
      </c>
      <c r="D13" s="3">
        <v>5005.56982421875</v>
      </c>
      <c r="E13" s="3">
        <f t="shared" si="1"/>
        <v>0.99519653016288789</v>
      </c>
      <c r="G13" s="13"/>
    </row>
    <row r="14" spans="1:11" x14ac:dyDescent="0.25">
      <c r="A14" s="18">
        <v>45342</v>
      </c>
      <c r="B14" s="3">
        <v>69.421112060546875</v>
      </c>
      <c r="C14" s="3">
        <f t="shared" si="0"/>
        <v>0.95646788316733067</v>
      </c>
      <c r="D14" s="3">
        <v>4975.509765625</v>
      </c>
      <c r="E14" s="3">
        <f t="shared" si="1"/>
        <v>0.99399467799883467</v>
      </c>
      <c r="G14" s="3" t="s">
        <v>269</v>
      </c>
      <c r="H14" s="14">
        <f>H11+H7*(H9-H11)</f>
        <v>0.22247249348314188</v>
      </c>
    </row>
    <row r="15" spans="1:11" x14ac:dyDescent="0.25">
      <c r="A15" s="18">
        <v>45343</v>
      </c>
      <c r="B15" s="3">
        <v>67.441993713378906</v>
      </c>
      <c r="C15" s="3">
        <f t="shared" si="0"/>
        <v>0.97149111720593229</v>
      </c>
      <c r="D15" s="3">
        <v>4981.7998046875</v>
      </c>
      <c r="E15" s="3">
        <f t="shared" si="1"/>
        <v>1.0012641999229821</v>
      </c>
      <c r="G15" s="4" t="s">
        <v>257</v>
      </c>
      <c r="H15" s="3"/>
    </row>
    <row r="16" spans="1:11" x14ac:dyDescent="0.25">
      <c r="A16" s="18">
        <v>45344</v>
      </c>
      <c r="B16" s="3">
        <v>78.503067016601563</v>
      </c>
      <c r="C16" s="3">
        <f t="shared" si="0"/>
        <v>1.1640086939041423</v>
      </c>
      <c r="D16" s="3">
        <v>5087.02978515625</v>
      </c>
      <c r="E16" s="3">
        <f t="shared" si="1"/>
        <v>1.021122884217414</v>
      </c>
      <c r="G16" s="3" t="s">
        <v>221</v>
      </c>
      <c r="H16" s="26">
        <v>0.05</v>
      </c>
    </row>
    <row r="17" spans="1:8" x14ac:dyDescent="0.25">
      <c r="A17" s="18">
        <v>45345</v>
      </c>
      <c r="B17" s="3">
        <v>78.781936645507813</v>
      </c>
      <c r="C17" s="3">
        <f t="shared" si="0"/>
        <v>1.003552340558201</v>
      </c>
      <c r="D17" s="3">
        <v>5088.7998046875</v>
      </c>
      <c r="E17" s="3">
        <f t="shared" si="1"/>
        <v>1.0003479475462116</v>
      </c>
      <c r="G17" s="3" t="s">
        <v>161</v>
      </c>
      <c r="H17" s="26">
        <v>0.222</v>
      </c>
    </row>
    <row r="18" spans="1:8" x14ac:dyDescent="0.25">
      <c r="A18" s="18">
        <v>45348</v>
      </c>
      <c r="B18" s="3">
        <v>79.05682373046875</v>
      </c>
      <c r="C18" s="3">
        <f t="shared" si="0"/>
        <v>1.0034892146177852</v>
      </c>
      <c r="D18" s="3">
        <v>5069.52978515625</v>
      </c>
      <c r="E18" s="3">
        <f t="shared" si="1"/>
        <v>0.99621324864980942</v>
      </c>
      <c r="G18" s="3" t="s">
        <v>219</v>
      </c>
      <c r="H18" s="3">
        <v>60853000000</v>
      </c>
    </row>
    <row r="19" spans="1:8" x14ac:dyDescent="0.25">
      <c r="A19" s="18">
        <v>45349</v>
      </c>
      <c r="B19" s="3">
        <v>78.665985107421875</v>
      </c>
      <c r="C19" s="3">
        <f t="shared" si="0"/>
        <v>0.99505623164953638</v>
      </c>
      <c r="D19" s="3">
        <v>5078.18017578125</v>
      </c>
      <c r="E19" s="3">
        <f t="shared" si="1"/>
        <v>1.0017063496993999</v>
      </c>
      <c r="G19" s="3" t="s">
        <v>220</v>
      </c>
      <c r="H19" s="3">
        <f>H18*(1+H16)/(H17-H16)</f>
        <v>371486337209.30237</v>
      </c>
    </row>
    <row r="20" spans="1:8" x14ac:dyDescent="0.25">
      <c r="A20" s="18">
        <v>45350</v>
      </c>
      <c r="B20" s="3">
        <v>77.628448486328125</v>
      </c>
      <c r="C20" s="3">
        <f t="shared" si="0"/>
        <v>0.9868108608863545</v>
      </c>
      <c r="D20" s="3">
        <v>5069.759765625</v>
      </c>
      <c r="E20" s="3">
        <f t="shared" si="1"/>
        <v>0.99834184493956946</v>
      </c>
      <c r="G20" s="3" t="s">
        <v>258</v>
      </c>
      <c r="H20" s="23">
        <f>247000000/10270000000</f>
        <v>2.4050632911392405E-2</v>
      </c>
    </row>
    <row r="21" spans="1:8" x14ac:dyDescent="0.25">
      <c r="A21" s="18">
        <v>45351</v>
      </c>
      <c r="B21" s="3">
        <v>79.076820373535156</v>
      </c>
      <c r="C21" s="3">
        <f t="shared" si="0"/>
        <v>1.0186577461671429</v>
      </c>
      <c r="D21" s="3">
        <v>5096.27001953125</v>
      </c>
      <c r="E21" s="3">
        <f t="shared" si="1"/>
        <v>1.0052290946971492</v>
      </c>
      <c r="G21" s="3" t="s">
        <v>265</v>
      </c>
      <c r="H21" s="3">
        <v>10270000000</v>
      </c>
    </row>
    <row r="22" spans="1:8" x14ac:dyDescent="0.25">
      <c r="A22" s="18">
        <v>45352</v>
      </c>
      <c r="B22" s="3">
        <v>82.242393493652344</v>
      </c>
      <c r="C22" s="3">
        <f t="shared" si="0"/>
        <v>1.0400316186862846</v>
      </c>
      <c r="D22" s="3">
        <v>5137.080078125</v>
      </c>
      <c r="E22" s="3">
        <f t="shared" si="1"/>
        <v>1.0080078289488876</v>
      </c>
      <c r="G22" s="3" t="s">
        <v>259</v>
      </c>
      <c r="H22" s="3">
        <v>0.1333</v>
      </c>
    </row>
    <row r="23" spans="1:8" x14ac:dyDescent="0.25">
      <c r="A23" s="18">
        <v>45355</v>
      </c>
      <c r="B23" s="3">
        <v>85.1990966796875</v>
      </c>
      <c r="C23" s="3">
        <f t="shared" si="0"/>
        <v>1.035951083868484</v>
      </c>
      <c r="D23" s="3">
        <v>5130.9501953125</v>
      </c>
      <c r="E23" s="3">
        <f t="shared" si="1"/>
        <v>0.99880673792908103</v>
      </c>
      <c r="G23" s="3" t="s">
        <v>260</v>
      </c>
      <c r="H23" s="3">
        <v>79327000000</v>
      </c>
    </row>
    <row r="24" spans="1:8" x14ac:dyDescent="0.25">
      <c r="A24" s="18">
        <v>45356</v>
      </c>
      <c r="B24" s="3">
        <v>85.929794311523438</v>
      </c>
      <c r="C24" s="3">
        <f t="shared" si="0"/>
        <v>1.0085763542139778</v>
      </c>
      <c r="D24" s="3">
        <v>5078.64990234375</v>
      </c>
      <c r="E24" s="3">
        <f t="shared" si="1"/>
        <v>0.98980689911655539</v>
      </c>
      <c r="G24" s="3" t="s">
        <v>261</v>
      </c>
      <c r="H24" s="3">
        <v>0</v>
      </c>
    </row>
    <row r="25" spans="1:8" x14ac:dyDescent="0.25">
      <c r="A25" s="18">
        <v>45357</v>
      </c>
      <c r="B25" s="3">
        <v>88.664703369140625</v>
      </c>
      <c r="C25" s="3">
        <f t="shared" si="0"/>
        <v>1.0318272501351773</v>
      </c>
      <c r="D25" s="3">
        <v>5104.759765625</v>
      </c>
      <c r="E25" s="3">
        <f t="shared" si="1"/>
        <v>1.0051411032032747</v>
      </c>
      <c r="G25" s="3" t="s">
        <v>264</v>
      </c>
      <c r="H25" s="3">
        <f>H23+H21</f>
        <v>89597000000</v>
      </c>
    </row>
    <row r="26" spans="1:8" x14ac:dyDescent="0.25">
      <c r="A26" s="18">
        <v>45358</v>
      </c>
      <c r="B26" s="3">
        <v>92.632125854492188</v>
      </c>
      <c r="C26" s="3">
        <f t="shared" si="0"/>
        <v>1.0447463571702695</v>
      </c>
      <c r="D26" s="3">
        <v>5157.35986328125</v>
      </c>
      <c r="E26" s="3">
        <f t="shared" si="1"/>
        <v>1.0103041279259515</v>
      </c>
      <c r="G26" s="3" t="s">
        <v>262</v>
      </c>
      <c r="H26" s="26">
        <f>(H23/H25)*H17+(H21/H25)*H20*(1-H22)</f>
        <v>0.19894269785818722</v>
      </c>
    </row>
    <row r="27" spans="1:8" x14ac:dyDescent="0.25">
      <c r="A27" s="18">
        <v>45359</v>
      </c>
      <c r="B27" s="3">
        <v>87.493179321289063</v>
      </c>
      <c r="C27" s="3">
        <f t="shared" si="0"/>
        <v>0.94452306383127327</v>
      </c>
      <c r="D27" s="3">
        <v>5123.68994140625</v>
      </c>
      <c r="E27" s="3">
        <f t="shared" si="1"/>
        <v>0.99347148099656202</v>
      </c>
      <c r="G27" s="3" t="s">
        <v>263</v>
      </c>
      <c r="H27" s="3">
        <f>H23+H21-H30</f>
        <v>81008000000</v>
      </c>
    </row>
    <row r="28" spans="1:8" x14ac:dyDescent="0.25">
      <c r="A28" s="18">
        <v>45362</v>
      </c>
      <c r="B28" s="3">
        <v>85.7398681640625</v>
      </c>
      <c r="C28" s="3">
        <f t="shared" si="0"/>
        <v>0.97996059611929154</v>
      </c>
      <c r="D28" s="3">
        <v>5117.93994140625</v>
      </c>
      <c r="E28" s="3">
        <f t="shared" si="1"/>
        <v>0.99887776191265354</v>
      </c>
      <c r="G28" s="3" t="s">
        <v>267</v>
      </c>
      <c r="H28" s="27">
        <f>H18*(1+H16)/(H26-H16)</f>
        <v>428994847809.43713</v>
      </c>
    </row>
    <row r="29" spans="1:8" x14ac:dyDescent="0.25">
      <c r="A29" s="18">
        <v>45363</v>
      </c>
      <c r="B29" s="3">
        <v>91.876434326171875</v>
      </c>
      <c r="C29" s="3">
        <f t="shared" si="0"/>
        <v>1.0715719104019044</v>
      </c>
      <c r="D29" s="3">
        <v>5175.27001953125</v>
      </c>
      <c r="E29" s="3">
        <f t="shared" si="1"/>
        <v>1.0112017879813664</v>
      </c>
      <c r="G29" s="3" t="s">
        <v>266</v>
      </c>
      <c r="H29" s="3">
        <f>H28/H27</f>
        <v>5.2957096559529573</v>
      </c>
    </row>
    <row r="30" spans="1:8" x14ac:dyDescent="0.25">
      <c r="A30" s="18">
        <v>45364</v>
      </c>
      <c r="B30" s="3">
        <v>90.851837158203125</v>
      </c>
      <c r="C30" s="3">
        <f t="shared" si="0"/>
        <v>0.98884809608162072</v>
      </c>
      <c r="D30" s="3">
        <v>5165.31005859375</v>
      </c>
      <c r="E30" s="3">
        <f t="shared" si="1"/>
        <v>0.99807547028465926</v>
      </c>
      <c r="G30" s="3" t="s">
        <v>268</v>
      </c>
      <c r="H30" s="3">
        <v>8589000000</v>
      </c>
    </row>
    <row r="31" spans="1:8" x14ac:dyDescent="0.25">
      <c r="A31" s="18">
        <v>45365</v>
      </c>
      <c r="B31" s="3">
        <v>87.909004211425781</v>
      </c>
      <c r="C31" s="3">
        <f t="shared" si="0"/>
        <v>0.96760843766259896</v>
      </c>
      <c r="D31" s="3">
        <v>5150.47998046875</v>
      </c>
      <c r="E31" s="3">
        <f t="shared" si="1"/>
        <v>0.99712890843787261</v>
      </c>
      <c r="G31" s="3" t="s">
        <v>222</v>
      </c>
      <c r="H31" s="3">
        <f>H27/H29</f>
        <v>15296911134.268499</v>
      </c>
    </row>
    <row r="32" spans="1:8" x14ac:dyDescent="0.25">
      <c r="A32" s="18">
        <v>45366</v>
      </c>
      <c r="B32" s="3">
        <v>87.802047729492188</v>
      </c>
      <c r="C32" s="3">
        <f t="shared" si="0"/>
        <v>0.99878332734066289</v>
      </c>
      <c r="D32" s="3">
        <v>5117.08984375</v>
      </c>
      <c r="E32" s="3">
        <f t="shared" si="1"/>
        <v>0.9935170825155385</v>
      </c>
    </row>
    <row r="33" spans="1:5" x14ac:dyDescent="0.25">
      <c r="A33" s="18">
        <v>45369</v>
      </c>
      <c r="B33" s="3">
        <v>88.4197998046875</v>
      </c>
      <c r="C33" s="3">
        <f t="shared" si="0"/>
        <v>1.0070357365365616</v>
      </c>
      <c r="D33" s="3">
        <v>5149.419921875</v>
      </c>
      <c r="E33" s="3">
        <f t="shared" si="1"/>
        <v>1.0063180595049523</v>
      </c>
    </row>
    <row r="34" spans="1:5" x14ac:dyDescent="0.25">
      <c r="A34" s="18">
        <v>45370</v>
      </c>
      <c r="B34" s="3">
        <v>89.362442016601563</v>
      </c>
      <c r="C34" s="3">
        <f t="shared" si="0"/>
        <v>1.0106609855936826</v>
      </c>
      <c r="D34" s="3">
        <v>5178.509765625</v>
      </c>
      <c r="E34" s="3">
        <f t="shared" si="1"/>
        <v>1.0056491496501236</v>
      </c>
    </row>
    <row r="35" spans="1:5" x14ac:dyDescent="0.25">
      <c r="A35" s="18">
        <v>45371</v>
      </c>
      <c r="B35" s="3">
        <v>90.336044311523438</v>
      </c>
      <c r="C35" s="3">
        <f t="shared" si="0"/>
        <v>1.0108949830930203</v>
      </c>
      <c r="D35" s="3">
        <v>5224.6201171875</v>
      </c>
      <c r="E35" s="3">
        <f t="shared" si="1"/>
        <v>1.0089041739128466</v>
      </c>
    </row>
    <row r="36" spans="1:5" x14ac:dyDescent="0.25">
      <c r="A36" s="18">
        <v>45372</v>
      </c>
      <c r="B36" s="3">
        <v>91.398612976074219</v>
      </c>
      <c r="C36" s="3">
        <f t="shared" si="0"/>
        <v>1.0117623997447411</v>
      </c>
      <c r="D36" s="3">
        <v>5241.52978515625</v>
      </c>
      <c r="E36" s="3">
        <f t="shared" si="1"/>
        <v>1.003236535401516</v>
      </c>
    </row>
    <row r="37" spans="1:5" x14ac:dyDescent="0.25">
      <c r="A37" s="18">
        <v>45373</v>
      </c>
      <c r="B37" s="3">
        <v>94.251480102539063</v>
      </c>
      <c r="C37" s="3">
        <f t="shared" si="0"/>
        <v>1.0312134619287019</v>
      </c>
      <c r="D37" s="3">
        <v>5234.18017578125</v>
      </c>
      <c r="E37" s="3">
        <f t="shared" si="1"/>
        <v>0.99859781215098431</v>
      </c>
    </row>
    <row r="38" spans="1:5" x14ac:dyDescent="0.25">
      <c r="A38" s="18">
        <v>45376</v>
      </c>
      <c r="B38" s="3">
        <v>94.964195251464844</v>
      </c>
      <c r="C38" s="3">
        <f t="shared" si="0"/>
        <v>1.0075618456935678</v>
      </c>
      <c r="D38" s="3">
        <v>5218.18994140625</v>
      </c>
      <c r="E38" s="3">
        <f t="shared" si="1"/>
        <v>0.99694503554749847</v>
      </c>
    </row>
    <row r="39" spans="1:5" x14ac:dyDescent="0.25">
      <c r="A39" s="18">
        <v>45377</v>
      </c>
      <c r="B39" s="3">
        <v>92.524162292480469</v>
      </c>
      <c r="C39" s="3">
        <f t="shared" si="0"/>
        <v>0.97430575858066104</v>
      </c>
      <c r="D39" s="3">
        <v>5203.580078125</v>
      </c>
      <c r="E39" s="3">
        <f t="shared" si="1"/>
        <v>0.99720020477496973</v>
      </c>
    </row>
    <row r="40" spans="1:5" x14ac:dyDescent="0.25">
      <c r="A40" s="18">
        <v>45378</v>
      </c>
      <c r="B40" s="3">
        <v>90.214088439941406</v>
      </c>
      <c r="C40" s="3">
        <f t="shared" si="0"/>
        <v>0.97503275041565218</v>
      </c>
      <c r="D40" s="3">
        <v>5248.490234375</v>
      </c>
      <c r="E40" s="3">
        <f t="shared" si="1"/>
        <v>1.0086306265255329</v>
      </c>
    </row>
    <row r="41" spans="1:5" x14ac:dyDescent="0.25">
      <c r="A41" s="18">
        <v>45379</v>
      </c>
      <c r="B41" s="3">
        <v>90.320053100585938</v>
      </c>
      <c r="C41" s="3">
        <f t="shared" si="0"/>
        <v>1.0011745910475509</v>
      </c>
      <c r="D41" s="3">
        <v>5254.35009765625</v>
      </c>
      <c r="E41" s="3">
        <f t="shared" si="1"/>
        <v>1.001116485507179</v>
      </c>
    </row>
    <row r="42" spans="1:5" x14ac:dyDescent="0.25">
      <c r="A42" s="18">
        <v>45383</v>
      </c>
      <c r="B42" s="3">
        <v>90.327041625976563</v>
      </c>
      <c r="C42" s="3">
        <f t="shared" si="0"/>
        <v>1.000077375124911</v>
      </c>
      <c r="D42" s="3">
        <v>5243.77001953125</v>
      </c>
      <c r="E42" s="3">
        <f t="shared" si="1"/>
        <v>0.99798641545988354</v>
      </c>
    </row>
    <row r="43" spans="1:5" x14ac:dyDescent="0.25">
      <c r="A43" s="18">
        <v>45384</v>
      </c>
      <c r="B43" s="3">
        <v>89.416404724121094</v>
      </c>
      <c r="C43" s="3">
        <f t="shared" si="0"/>
        <v>0.98991844650878524</v>
      </c>
      <c r="D43" s="3">
        <v>5205.81005859375</v>
      </c>
      <c r="E43" s="3">
        <f t="shared" si="1"/>
        <v>0.99276094092683087</v>
      </c>
    </row>
    <row r="44" spans="1:5" x14ac:dyDescent="0.25">
      <c r="A44" s="18">
        <v>45385</v>
      </c>
      <c r="B44" s="3">
        <v>88.928604125976563</v>
      </c>
      <c r="C44" s="3">
        <f t="shared" si="0"/>
        <v>0.99454461852218778</v>
      </c>
      <c r="D44" s="3">
        <v>5211.490234375</v>
      </c>
      <c r="E44" s="3">
        <f t="shared" si="1"/>
        <v>1.0010911223646881</v>
      </c>
    </row>
    <row r="45" spans="1:5" x14ac:dyDescent="0.25">
      <c r="A45" s="18">
        <v>45386</v>
      </c>
      <c r="B45" s="3">
        <v>85.870811462402344</v>
      </c>
      <c r="C45" s="3">
        <f t="shared" si="0"/>
        <v>0.96561519554222919</v>
      </c>
      <c r="D45" s="3">
        <v>5147.2099609375</v>
      </c>
      <c r="E45" s="3">
        <f t="shared" si="1"/>
        <v>0.98766566364962038</v>
      </c>
    </row>
    <row r="46" spans="1:5" x14ac:dyDescent="0.25">
      <c r="A46" s="18">
        <v>45387</v>
      </c>
      <c r="B46" s="3">
        <v>87.972976684570313</v>
      </c>
      <c r="C46" s="3">
        <f t="shared" si="0"/>
        <v>1.0244805561560155</v>
      </c>
      <c r="D46" s="3">
        <v>5204.33984375</v>
      </c>
      <c r="E46" s="3">
        <f t="shared" si="1"/>
        <v>1.0110991941743317</v>
      </c>
    </row>
    <row r="47" spans="1:5" x14ac:dyDescent="0.25">
      <c r="A47" s="18">
        <v>45390</v>
      </c>
      <c r="B47" s="3">
        <v>87.09832763671875</v>
      </c>
      <c r="C47" s="3">
        <f t="shared" si="0"/>
        <v>0.99005775317814193</v>
      </c>
      <c r="D47" s="3">
        <v>5202.39013671875</v>
      </c>
      <c r="E47" s="3">
        <f t="shared" si="1"/>
        <v>0.99962536900168208</v>
      </c>
    </row>
    <row r="48" spans="1:5" x14ac:dyDescent="0.25">
      <c r="A48" s="18">
        <v>45391</v>
      </c>
      <c r="B48" s="3">
        <v>85.320022583007813</v>
      </c>
      <c r="C48" s="3">
        <f t="shared" si="0"/>
        <v>0.9795827876153016</v>
      </c>
      <c r="D48" s="3">
        <v>5209.91015625</v>
      </c>
      <c r="E48" s="3">
        <f t="shared" si="1"/>
        <v>1.0014454931932484</v>
      </c>
    </row>
    <row r="49" spans="1:5" x14ac:dyDescent="0.25">
      <c r="A49" s="18">
        <v>45392</v>
      </c>
      <c r="B49" s="3">
        <v>87.004364013671875</v>
      </c>
      <c r="C49" s="3">
        <f t="shared" si="0"/>
        <v>1.0197414555185491</v>
      </c>
      <c r="D49" s="3">
        <v>5160.64013671875</v>
      </c>
      <c r="E49" s="3">
        <f t="shared" si="1"/>
        <v>0.99054301935089151</v>
      </c>
    </row>
    <row r="50" spans="1:5" x14ac:dyDescent="0.25">
      <c r="A50" s="18">
        <v>45393</v>
      </c>
      <c r="B50" s="3">
        <v>90.579948425292969</v>
      </c>
      <c r="C50" s="3">
        <f t="shared" si="0"/>
        <v>1.0410966099477403</v>
      </c>
      <c r="D50" s="3">
        <v>5199.06005859375</v>
      </c>
      <c r="E50" s="3">
        <f t="shared" si="1"/>
        <v>1.0074447977105856</v>
      </c>
    </row>
    <row r="51" spans="1:5" x14ac:dyDescent="0.25">
      <c r="A51" s="18">
        <v>45394</v>
      </c>
      <c r="B51" s="3">
        <v>88.150909423828125</v>
      </c>
      <c r="C51" s="3">
        <f t="shared" si="0"/>
        <v>0.97318347996777421</v>
      </c>
      <c r="D51" s="3">
        <v>5123.41015625</v>
      </c>
      <c r="E51" s="3">
        <f t="shared" si="1"/>
        <v>0.98544931170419836</v>
      </c>
    </row>
    <row r="52" spans="1:5" x14ac:dyDescent="0.25">
      <c r="A52" s="18">
        <v>45397</v>
      </c>
      <c r="B52" s="3">
        <v>85.966773986816406</v>
      </c>
      <c r="C52" s="3">
        <f t="shared" si="0"/>
        <v>0.97522276909804262</v>
      </c>
      <c r="D52" s="3">
        <v>5061.81982421875</v>
      </c>
      <c r="E52" s="3">
        <f t="shared" si="1"/>
        <v>0.98797864505223798</v>
      </c>
    </row>
    <row r="53" spans="1:5" x14ac:dyDescent="0.25">
      <c r="A53" s="18">
        <v>45398</v>
      </c>
      <c r="B53" s="3">
        <v>87.380218505859375</v>
      </c>
      <c r="C53" s="3">
        <f t="shared" si="0"/>
        <v>1.0164417536391412</v>
      </c>
      <c r="D53" s="3">
        <v>5051.41015625</v>
      </c>
      <c r="E53" s="3">
        <f t="shared" si="1"/>
        <v>0.99794349298666385</v>
      </c>
    </row>
    <row r="54" spans="1:5" x14ac:dyDescent="0.25">
      <c r="A54" s="18">
        <v>45399</v>
      </c>
      <c r="B54" s="3">
        <v>84.001564025878906</v>
      </c>
      <c r="C54" s="3">
        <f t="shared" si="0"/>
        <v>0.96133387467148634</v>
      </c>
      <c r="D54" s="3">
        <v>5022.2099609375</v>
      </c>
      <c r="E54" s="3">
        <f t="shared" si="1"/>
        <v>0.99421939727535857</v>
      </c>
    </row>
    <row r="55" spans="1:5" x14ac:dyDescent="0.25">
      <c r="A55" s="18">
        <v>45400</v>
      </c>
      <c r="B55" s="3">
        <v>84.637306213378906</v>
      </c>
      <c r="C55" s="3">
        <f t="shared" si="0"/>
        <v>1.0075682184596484</v>
      </c>
      <c r="D55" s="3">
        <v>5011.1201171875</v>
      </c>
      <c r="E55" s="3">
        <f t="shared" si="1"/>
        <v>0.99779183988000175</v>
      </c>
    </row>
    <row r="56" spans="1:5" x14ac:dyDescent="0.25">
      <c r="A56" s="18">
        <v>45401</v>
      </c>
      <c r="B56" s="3">
        <v>76.169685363769531</v>
      </c>
      <c r="C56" s="3">
        <f t="shared" si="0"/>
        <v>0.8999540364828994</v>
      </c>
      <c r="D56" s="3">
        <v>4967.22998046875</v>
      </c>
      <c r="E56" s="3">
        <f t="shared" si="1"/>
        <v>0.99124145187256385</v>
      </c>
    </row>
    <row r="57" spans="1:5" x14ac:dyDescent="0.25">
      <c r="A57" s="18">
        <v>45404</v>
      </c>
      <c r="B57" s="3">
        <v>79.486358642578125</v>
      </c>
      <c r="C57" s="3">
        <f t="shared" si="0"/>
        <v>1.0435432188405256</v>
      </c>
      <c r="D57" s="3">
        <v>5010.60009765625</v>
      </c>
      <c r="E57" s="3">
        <f t="shared" si="1"/>
        <v>1.0087312480714667</v>
      </c>
    </row>
    <row r="58" spans="1:5" x14ac:dyDescent="0.25">
      <c r="A58" s="18">
        <v>45405</v>
      </c>
      <c r="B58" s="3">
        <v>82.390205383300781</v>
      </c>
      <c r="C58" s="3">
        <f t="shared" si="0"/>
        <v>1.0365326427114396</v>
      </c>
      <c r="D58" s="3">
        <v>5070.5498046875</v>
      </c>
      <c r="E58" s="3">
        <f t="shared" si="1"/>
        <v>1.0119645762708727</v>
      </c>
    </row>
    <row r="59" spans="1:5" x14ac:dyDescent="0.25">
      <c r="A59" s="18">
        <v>45406</v>
      </c>
      <c r="B59" s="3">
        <v>79.645294189453125</v>
      </c>
      <c r="C59" s="3">
        <f t="shared" si="0"/>
        <v>0.96668401078650534</v>
      </c>
      <c r="D59" s="3">
        <v>5071.6298828125</v>
      </c>
      <c r="E59" s="3">
        <f t="shared" si="1"/>
        <v>1.0002130100613549</v>
      </c>
    </row>
    <row r="60" spans="1:5" x14ac:dyDescent="0.25">
      <c r="A60" s="18">
        <v>45407</v>
      </c>
      <c r="B60" s="3">
        <v>82.599128723144531</v>
      </c>
      <c r="C60" s="3">
        <f t="shared" si="0"/>
        <v>1.0370873704937933</v>
      </c>
      <c r="D60" s="3">
        <v>5048.419921875</v>
      </c>
      <c r="E60" s="3">
        <f t="shared" si="1"/>
        <v>0.99542356964648437</v>
      </c>
    </row>
    <row r="61" spans="1:5" x14ac:dyDescent="0.25">
      <c r="A61" s="18">
        <v>45408</v>
      </c>
      <c r="B61" s="3">
        <v>87.700096130371094</v>
      </c>
      <c r="C61" s="3">
        <f t="shared" si="0"/>
        <v>1.0617557047644408</v>
      </c>
      <c r="D61" s="3">
        <v>5099.9599609375</v>
      </c>
      <c r="E61" s="3">
        <f t="shared" si="1"/>
        <v>1.010209142634743</v>
      </c>
    </row>
    <row r="62" spans="1:5" x14ac:dyDescent="0.25">
      <c r="A62" s="18">
        <v>45411</v>
      </c>
      <c r="B62" s="3">
        <v>87.722076416015625</v>
      </c>
      <c r="C62" s="3">
        <f t="shared" si="0"/>
        <v>1.000250630120312</v>
      </c>
      <c r="D62" s="3">
        <v>5116.169921875</v>
      </c>
      <c r="E62" s="3">
        <f t="shared" si="1"/>
        <v>1.0031784486665891</v>
      </c>
    </row>
    <row r="63" spans="1:5" x14ac:dyDescent="0.25">
      <c r="A63" s="18">
        <v>45412</v>
      </c>
      <c r="B63" s="3">
        <v>86.367622375488281</v>
      </c>
      <c r="C63" s="3">
        <f t="shared" si="0"/>
        <v>0.98455971294952094</v>
      </c>
      <c r="D63" s="3">
        <v>5035.68994140625</v>
      </c>
      <c r="E63" s="3">
        <f t="shared" si="1"/>
        <v>0.98426948641313783</v>
      </c>
    </row>
    <row r="64" spans="1:5" x14ac:dyDescent="0.25">
      <c r="A64" s="18">
        <v>45413</v>
      </c>
      <c r="B64" s="3">
        <v>83.007949829101563</v>
      </c>
      <c r="C64" s="3">
        <f t="shared" si="0"/>
        <v>0.96110032377896959</v>
      </c>
      <c r="D64" s="3">
        <v>5018.39013671875</v>
      </c>
      <c r="E64" s="3">
        <f t="shared" si="1"/>
        <v>0.99656456118450598</v>
      </c>
    </row>
    <row r="65" spans="1:5" x14ac:dyDescent="0.25">
      <c r="A65" s="18">
        <v>45414</v>
      </c>
      <c r="B65" s="3">
        <v>85.782852172851563</v>
      </c>
      <c r="C65" s="3">
        <f t="shared" si="0"/>
        <v>1.0334293564587853</v>
      </c>
      <c r="D65" s="3">
        <v>5064.2001953125</v>
      </c>
      <c r="E65" s="3">
        <f t="shared" si="1"/>
        <v>1.009128437077573</v>
      </c>
    </row>
    <row r="66" spans="1:5" x14ac:dyDescent="0.25">
      <c r="A66" s="18">
        <v>45415</v>
      </c>
      <c r="B66" s="3">
        <v>88.753669738769531</v>
      </c>
      <c r="C66" s="3">
        <f t="shared" si="0"/>
        <v>1.0346318348092671</v>
      </c>
      <c r="D66" s="3">
        <v>5127.7900390625</v>
      </c>
      <c r="E66" s="3">
        <f t="shared" si="1"/>
        <v>1.0125567397214785</v>
      </c>
    </row>
    <row r="67" spans="1:5" x14ac:dyDescent="0.25">
      <c r="A67" s="18">
        <v>45418</v>
      </c>
      <c r="B67" s="3">
        <v>92.10333251953125</v>
      </c>
      <c r="C67" s="3">
        <f t="shared" si="0"/>
        <v>1.037741118655948</v>
      </c>
      <c r="D67" s="3">
        <v>5180.740234375</v>
      </c>
      <c r="E67" s="3">
        <f t="shared" si="1"/>
        <v>1.0103261239070118</v>
      </c>
    </row>
    <row r="68" spans="1:5" x14ac:dyDescent="0.25">
      <c r="A68" s="18">
        <v>45419</v>
      </c>
      <c r="B68" s="3">
        <v>90.517967224121094</v>
      </c>
      <c r="C68" s="3">
        <f t="shared" ref="C68:C131" si="2">B68/B67</f>
        <v>0.98278710170368733</v>
      </c>
      <c r="D68" s="3">
        <v>5187.7001953125</v>
      </c>
      <c r="E68" s="3">
        <f t="shared" ref="E68:E131" si="3">D68/D67</f>
        <v>1.0013434298232751</v>
      </c>
    </row>
    <row r="69" spans="1:5" x14ac:dyDescent="0.25">
      <c r="A69" s="18">
        <v>45420</v>
      </c>
      <c r="B69" s="3">
        <v>90.376014709472656</v>
      </c>
      <c r="C69" s="3">
        <f t="shared" si="2"/>
        <v>0.99843177527068228</v>
      </c>
      <c r="D69" s="3">
        <v>5187.669921875</v>
      </c>
      <c r="E69" s="3">
        <f t="shared" si="3"/>
        <v>0.99999416438183386</v>
      </c>
    </row>
    <row r="70" spans="1:5" x14ac:dyDescent="0.25">
      <c r="A70" s="18">
        <v>45421</v>
      </c>
      <c r="B70" s="3">
        <v>88.711692810058594</v>
      </c>
      <c r="C70" s="3">
        <f t="shared" si="2"/>
        <v>0.98158447343839761</v>
      </c>
      <c r="D70" s="3">
        <v>5214.080078125</v>
      </c>
      <c r="E70" s="3">
        <f t="shared" si="3"/>
        <v>1.0050909476986258</v>
      </c>
    </row>
    <row r="71" spans="1:5" x14ac:dyDescent="0.25">
      <c r="A71" s="18">
        <v>45422</v>
      </c>
      <c r="B71" s="3">
        <v>89.842231750488281</v>
      </c>
      <c r="C71" s="3">
        <f t="shared" si="2"/>
        <v>1.0127439676171019</v>
      </c>
      <c r="D71" s="3">
        <v>5222.68017578125</v>
      </c>
      <c r="E71" s="3">
        <f t="shared" si="3"/>
        <v>1.0016493988445498</v>
      </c>
    </row>
    <row r="72" spans="1:5" x14ac:dyDescent="0.25">
      <c r="A72" s="18">
        <v>45425</v>
      </c>
      <c r="B72" s="3">
        <v>90.363029479980469</v>
      </c>
      <c r="C72" s="3">
        <f t="shared" si="2"/>
        <v>1.0057968031219278</v>
      </c>
      <c r="D72" s="3">
        <v>5221.419921875</v>
      </c>
      <c r="E72" s="3">
        <f t="shared" si="3"/>
        <v>0.99975869594464273</v>
      </c>
    </row>
    <row r="73" spans="1:5" x14ac:dyDescent="0.25">
      <c r="A73" s="18">
        <v>45426</v>
      </c>
      <c r="B73" s="3">
        <v>91.319656372070313</v>
      </c>
      <c r="C73" s="3">
        <f t="shared" si="2"/>
        <v>1.0105864853977895</v>
      </c>
      <c r="D73" s="3">
        <v>5246.68017578125</v>
      </c>
      <c r="E73" s="3">
        <f t="shared" si="3"/>
        <v>1.0048378131397597</v>
      </c>
    </row>
    <row r="74" spans="1:5" x14ac:dyDescent="0.25">
      <c r="A74" s="18">
        <v>45427</v>
      </c>
      <c r="B74" s="3">
        <v>94.592338562011719</v>
      </c>
      <c r="C74" s="3">
        <f t="shared" si="2"/>
        <v>1.0358376533591769</v>
      </c>
      <c r="D74" s="3">
        <v>5308.14990234375</v>
      </c>
      <c r="E74" s="3">
        <f t="shared" si="3"/>
        <v>1.0117159278825962</v>
      </c>
    </row>
    <row r="75" spans="1:5" x14ac:dyDescent="0.25">
      <c r="A75" s="18">
        <v>45428</v>
      </c>
      <c r="B75" s="3">
        <v>94.321449279785156</v>
      </c>
      <c r="C75" s="3">
        <f t="shared" si="2"/>
        <v>0.99713624500308795</v>
      </c>
      <c r="D75" s="3">
        <v>5297.10009765625</v>
      </c>
      <c r="E75" s="3">
        <f t="shared" si="3"/>
        <v>0.99791833220787129</v>
      </c>
    </row>
    <row r="76" spans="1:5" x14ac:dyDescent="0.25">
      <c r="A76" s="18">
        <v>45429</v>
      </c>
      <c r="B76" s="3">
        <v>92.44219970703125</v>
      </c>
      <c r="C76" s="3">
        <f t="shared" si="2"/>
        <v>0.98007611643901382</v>
      </c>
      <c r="D76" s="3">
        <v>5303.27001953125</v>
      </c>
      <c r="E76" s="3">
        <f t="shared" si="3"/>
        <v>1.0011647735102702</v>
      </c>
    </row>
    <row r="77" spans="1:5" x14ac:dyDescent="0.25">
      <c r="A77" s="18">
        <v>45432</v>
      </c>
      <c r="B77" s="3">
        <v>94.742294311523438</v>
      </c>
      <c r="C77" s="3">
        <f t="shared" si="2"/>
        <v>1.0248814352295994</v>
      </c>
      <c r="D77" s="3">
        <v>5308.1298828125</v>
      </c>
      <c r="E77" s="3">
        <f t="shared" si="3"/>
        <v>1.0009163899374069</v>
      </c>
    </row>
    <row r="78" spans="1:5" x14ac:dyDescent="0.25">
      <c r="A78" s="18">
        <v>45433</v>
      </c>
      <c r="B78" s="3">
        <v>95.348045349121094</v>
      </c>
      <c r="C78" s="3">
        <f t="shared" si="2"/>
        <v>1.0063936707676286</v>
      </c>
      <c r="D78" s="3">
        <v>5321.41015625</v>
      </c>
      <c r="E78" s="3">
        <f t="shared" si="3"/>
        <v>1.0025018742439782</v>
      </c>
    </row>
    <row r="79" spans="1:5" x14ac:dyDescent="0.25">
      <c r="A79" s="18">
        <v>45434</v>
      </c>
      <c r="B79" s="3">
        <v>94.912216186523438</v>
      </c>
      <c r="C79" s="3">
        <f t="shared" si="2"/>
        <v>0.99542907082151655</v>
      </c>
      <c r="D79" s="3">
        <v>5307.009765625</v>
      </c>
      <c r="E79" s="3">
        <f t="shared" si="3"/>
        <v>0.99729387696077387</v>
      </c>
    </row>
    <row r="80" spans="1:5" x14ac:dyDescent="0.25">
      <c r="A80" s="18">
        <v>45435</v>
      </c>
      <c r="B80" s="3">
        <v>103.75770568847661</v>
      </c>
      <c r="C80" s="3">
        <f t="shared" si="2"/>
        <v>1.093196533147744</v>
      </c>
      <c r="D80" s="3">
        <v>5267.83984375</v>
      </c>
      <c r="E80" s="3">
        <f t="shared" si="3"/>
        <v>0.99261921051498447</v>
      </c>
    </row>
    <row r="81" spans="1:5" x14ac:dyDescent="0.25">
      <c r="A81" s="18">
        <v>45436</v>
      </c>
      <c r="B81" s="3">
        <v>106.426628112793</v>
      </c>
      <c r="C81" s="3">
        <f t="shared" si="2"/>
        <v>1.0257226430230599</v>
      </c>
      <c r="D81" s="3">
        <v>5304.72021484375</v>
      </c>
      <c r="E81" s="3">
        <f t="shared" si="3"/>
        <v>1.0070010425881695</v>
      </c>
    </row>
    <row r="82" spans="1:5" x14ac:dyDescent="0.25">
      <c r="A82" s="18">
        <v>45440</v>
      </c>
      <c r="B82" s="3">
        <v>113.8556747436523</v>
      </c>
      <c r="C82" s="3">
        <f t="shared" si="2"/>
        <v>1.0698043972884854</v>
      </c>
      <c r="D82" s="3">
        <v>5306.0400390625</v>
      </c>
      <c r="E82" s="3">
        <f t="shared" si="3"/>
        <v>1.0002488018529341</v>
      </c>
    </row>
    <row r="83" spans="1:5" x14ac:dyDescent="0.25">
      <c r="A83" s="18">
        <v>45441</v>
      </c>
      <c r="B83" s="3">
        <v>114.7793045043945</v>
      </c>
      <c r="C83" s="3">
        <f t="shared" si="2"/>
        <v>1.0081122856881906</v>
      </c>
      <c r="D83" s="3">
        <v>5266.9501953125</v>
      </c>
      <c r="E83" s="3">
        <f t="shared" si="3"/>
        <v>0.99263295349031955</v>
      </c>
    </row>
    <row r="84" spans="1:5" x14ac:dyDescent="0.25">
      <c r="A84" s="18">
        <v>45442</v>
      </c>
      <c r="B84" s="3">
        <v>110.45603179931641</v>
      </c>
      <c r="C84" s="3">
        <f t="shared" si="2"/>
        <v>0.96233403988858834</v>
      </c>
      <c r="D84" s="3">
        <v>5235.47998046875</v>
      </c>
      <c r="E84" s="3">
        <f t="shared" si="3"/>
        <v>0.99402496441455668</v>
      </c>
    </row>
    <row r="85" spans="1:5" x14ac:dyDescent="0.25">
      <c r="A85" s="18">
        <v>45443</v>
      </c>
      <c r="B85" s="3">
        <v>109.58937835693359</v>
      </c>
      <c r="C85" s="3">
        <f t="shared" si="2"/>
        <v>0.9921538604251382</v>
      </c>
      <c r="D85" s="3">
        <v>5277.509765625</v>
      </c>
      <c r="E85" s="3">
        <f t="shared" si="3"/>
        <v>1.0080278762048647</v>
      </c>
    </row>
    <row r="86" spans="1:5" x14ac:dyDescent="0.25">
      <c r="A86" s="18">
        <v>45446</v>
      </c>
      <c r="B86" s="3">
        <v>114.95423889160161</v>
      </c>
      <c r="C86" s="3">
        <f t="shared" si="2"/>
        <v>1.0489542017219462</v>
      </c>
      <c r="D86" s="3">
        <v>5283.39990234375</v>
      </c>
      <c r="E86" s="3">
        <f t="shared" si="3"/>
        <v>1.0011160825806737</v>
      </c>
    </row>
    <row r="87" spans="1:5" x14ac:dyDescent="0.25">
      <c r="A87" s="18">
        <v>45447</v>
      </c>
      <c r="B87" s="3">
        <v>116.3906707763672</v>
      </c>
      <c r="C87" s="3">
        <f t="shared" si="2"/>
        <v>1.0124956843576696</v>
      </c>
      <c r="D87" s="3">
        <v>5291.33984375</v>
      </c>
      <c r="E87" s="3">
        <f t="shared" si="3"/>
        <v>1.0015028090913065</v>
      </c>
    </row>
    <row r="88" spans="1:5" x14ac:dyDescent="0.25">
      <c r="A88" s="18">
        <v>45448</v>
      </c>
      <c r="B88" s="3">
        <v>122.3912734985352</v>
      </c>
      <c r="C88" s="3">
        <f t="shared" si="2"/>
        <v>1.0515557018628885</v>
      </c>
      <c r="D88" s="3">
        <v>5354.02978515625</v>
      </c>
      <c r="E88" s="3">
        <f t="shared" si="3"/>
        <v>1.0118476497933313</v>
      </c>
    </row>
    <row r="89" spans="1:5" x14ac:dyDescent="0.25">
      <c r="A89" s="18">
        <v>45449</v>
      </c>
      <c r="B89" s="3">
        <v>120.9498596191406</v>
      </c>
      <c r="C89" s="3">
        <f t="shared" si="2"/>
        <v>0.98822290316791372</v>
      </c>
      <c r="D89" s="3">
        <v>5352.9599609375</v>
      </c>
      <c r="E89" s="3">
        <f t="shared" si="3"/>
        <v>0.99980018336436682</v>
      </c>
    </row>
    <row r="90" spans="1:5" x14ac:dyDescent="0.25">
      <c r="A90" s="18">
        <v>45450</v>
      </c>
      <c r="B90" s="3">
        <v>120.8398971557617</v>
      </c>
      <c r="C90" s="3">
        <f t="shared" si="2"/>
        <v>0.99909084257125103</v>
      </c>
      <c r="D90" s="3">
        <v>5346.990234375</v>
      </c>
      <c r="E90" s="3">
        <f t="shared" si="3"/>
        <v>0.99888478026996963</v>
      </c>
    </row>
    <row r="91" spans="1:5" x14ac:dyDescent="0.25">
      <c r="A91" s="18">
        <v>45453</v>
      </c>
      <c r="B91" s="3">
        <v>121.7415390014648</v>
      </c>
      <c r="C91" s="3">
        <f t="shared" si="2"/>
        <v>1.0074614582346166</v>
      </c>
      <c r="D91" s="3">
        <v>5360.7900390625</v>
      </c>
      <c r="E91" s="3">
        <f t="shared" si="3"/>
        <v>1.0025808546645145</v>
      </c>
    </row>
    <row r="92" spans="1:5" x14ac:dyDescent="0.25">
      <c r="A92" s="18">
        <v>45454</v>
      </c>
      <c r="B92" s="3">
        <v>120.871826171875</v>
      </c>
      <c r="C92" s="3">
        <f t="shared" si="2"/>
        <v>0.99285607166852607</v>
      </c>
      <c r="D92" s="3">
        <v>5375.31982421875</v>
      </c>
      <c r="E92" s="3">
        <f t="shared" si="3"/>
        <v>1.0027103813151375</v>
      </c>
    </row>
    <row r="93" spans="1:5" x14ac:dyDescent="0.25">
      <c r="A93" s="18">
        <v>45455</v>
      </c>
      <c r="B93" s="3">
        <v>125.1604537963867</v>
      </c>
      <c r="C93" s="3">
        <f t="shared" si="2"/>
        <v>1.0354807878753602</v>
      </c>
      <c r="D93" s="3">
        <v>5421.02978515625</v>
      </c>
      <c r="E93" s="3">
        <f t="shared" si="3"/>
        <v>1.0085036727919987</v>
      </c>
    </row>
    <row r="94" spans="1:5" x14ac:dyDescent="0.25">
      <c r="A94" s="18">
        <v>45456</v>
      </c>
      <c r="B94" s="3">
        <v>129.56907653808591</v>
      </c>
      <c r="C94" s="3">
        <f t="shared" si="2"/>
        <v>1.0352237676356721</v>
      </c>
      <c r="D94" s="3">
        <v>5433.740234375</v>
      </c>
      <c r="E94" s="3">
        <f t="shared" si="3"/>
        <v>1.0023446558536817</v>
      </c>
    </row>
    <row r="95" spans="1:5" x14ac:dyDescent="0.25">
      <c r="A95" s="18">
        <v>45457</v>
      </c>
      <c r="B95" s="3">
        <v>131.8383483886719</v>
      </c>
      <c r="C95" s="3">
        <f t="shared" si="2"/>
        <v>1.0175139926224523</v>
      </c>
      <c r="D95" s="3">
        <v>5431.60009765625</v>
      </c>
      <c r="E95" s="3">
        <f t="shared" si="3"/>
        <v>0.99960613930249909</v>
      </c>
    </row>
    <row r="96" spans="1:5" x14ac:dyDescent="0.25">
      <c r="A96" s="18">
        <v>45460</v>
      </c>
      <c r="B96" s="3">
        <v>130.93864440917969</v>
      </c>
      <c r="C96" s="3">
        <f t="shared" si="2"/>
        <v>0.99317570349986639</v>
      </c>
      <c r="D96" s="3">
        <v>5473.22998046875</v>
      </c>
      <c r="E96" s="3">
        <f t="shared" si="3"/>
        <v>1.0076643865645527</v>
      </c>
    </row>
    <row r="97" spans="1:5" x14ac:dyDescent="0.25">
      <c r="A97" s="18">
        <v>45461</v>
      </c>
      <c r="B97" s="3">
        <v>135.53718566894531</v>
      </c>
      <c r="C97" s="3">
        <f t="shared" si="2"/>
        <v>1.0351198172282532</v>
      </c>
      <c r="D97" s="3">
        <v>5487.02978515625</v>
      </c>
      <c r="E97" s="3">
        <f t="shared" si="3"/>
        <v>1.0025213273947458</v>
      </c>
    </row>
    <row r="98" spans="1:5" x14ac:dyDescent="0.25">
      <c r="A98" s="18">
        <v>45463</v>
      </c>
      <c r="B98" s="3">
        <v>130.73869323730469</v>
      </c>
      <c r="C98" s="3">
        <f t="shared" si="2"/>
        <v>0.96459648761365668</v>
      </c>
      <c r="D98" s="3">
        <v>5473.169921875</v>
      </c>
      <c r="E98" s="3">
        <f t="shared" si="3"/>
        <v>0.9974740681527291</v>
      </c>
    </row>
    <row r="99" spans="1:5" x14ac:dyDescent="0.25">
      <c r="A99" s="18">
        <v>45464</v>
      </c>
      <c r="B99" s="3">
        <v>126.5300216674805</v>
      </c>
      <c r="C99" s="3">
        <f t="shared" si="2"/>
        <v>0.96780852350891255</v>
      </c>
      <c r="D99" s="3">
        <v>5464.6201171875</v>
      </c>
      <c r="E99" s="3">
        <f t="shared" si="3"/>
        <v>0.9984378696788988</v>
      </c>
    </row>
    <row r="100" spans="1:5" x14ac:dyDescent="0.25">
      <c r="A100" s="18">
        <v>45467</v>
      </c>
      <c r="B100" s="3">
        <v>118.07269287109381</v>
      </c>
      <c r="C100" s="3">
        <f t="shared" si="2"/>
        <v>0.93315950882698451</v>
      </c>
      <c r="D100" s="3">
        <v>5447.8701171875</v>
      </c>
      <c r="E100" s="3">
        <f t="shared" si="3"/>
        <v>0.99693482810501</v>
      </c>
    </row>
    <row r="101" spans="1:5" x14ac:dyDescent="0.25">
      <c r="A101" s="18">
        <v>45468</v>
      </c>
      <c r="B101" s="3">
        <v>126.050178527832</v>
      </c>
      <c r="C101" s="3">
        <f t="shared" si="2"/>
        <v>1.0675641883212372</v>
      </c>
      <c r="D101" s="3">
        <v>5469.2998046875</v>
      </c>
      <c r="E101" s="3">
        <f t="shared" si="3"/>
        <v>1.0039335900157369</v>
      </c>
    </row>
    <row r="102" spans="1:5" x14ac:dyDescent="0.25">
      <c r="A102" s="18">
        <v>45469</v>
      </c>
      <c r="B102" s="3">
        <v>126.36008453369141</v>
      </c>
      <c r="C102" s="3">
        <f t="shared" si="2"/>
        <v>1.002458592359637</v>
      </c>
      <c r="D102" s="3">
        <v>5477.89990234375</v>
      </c>
      <c r="E102" s="3">
        <f t="shared" si="3"/>
        <v>1.0015724312002203</v>
      </c>
    </row>
    <row r="103" spans="1:5" x14ac:dyDescent="0.25">
      <c r="A103" s="18">
        <v>45470</v>
      </c>
      <c r="B103" s="3">
        <v>123.9508438110352</v>
      </c>
      <c r="C103" s="3">
        <f t="shared" si="2"/>
        <v>0.98093353030312491</v>
      </c>
      <c r="D103" s="3">
        <v>5482.8701171875</v>
      </c>
      <c r="E103" s="3">
        <f t="shared" si="3"/>
        <v>1.0009073212238915</v>
      </c>
    </row>
    <row r="104" spans="1:5" x14ac:dyDescent="0.25">
      <c r="A104" s="18">
        <v>45471</v>
      </c>
      <c r="B104" s="3">
        <v>123.5009841918945</v>
      </c>
      <c r="C104" s="3">
        <f t="shared" si="2"/>
        <v>0.99637066109992345</v>
      </c>
      <c r="D104" s="3">
        <v>5460.47998046875</v>
      </c>
      <c r="E104" s="3">
        <f t="shared" si="3"/>
        <v>0.99591634741655433</v>
      </c>
    </row>
    <row r="105" spans="1:5" x14ac:dyDescent="0.25">
      <c r="A105" s="18">
        <v>45474</v>
      </c>
      <c r="B105" s="3">
        <v>124.2607498168945</v>
      </c>
      <c r="C105" s="3">
        <f t="shared" si="2"/>
        <v>1.0061518993550649</v>
      </c>
      <c r="D105" s="3">
        <v>5475.08984375</v>
      </c>
      <c r="E105" s="3">
        <f t="shared" si="3"/>
        <v>1.0026755639309195</v>
      </c>
    </row>
    <row r="106" spans="1:5" x14ac:dyDescent="0.25">
      <c r="A106" s="18">
        <v>45475</v>
      </c>
      <c r="B106" s="3">
        <v>122.6312561035156</v>
      </c>
      <c r="C106" s="3">
        <f t="shared" si="2"/>
        <v>0.98688649701711872</v>
      </c>
      <c r="D106" s="3">
        <v>5509.009765625</v>
      </c>
      <c r="E106" s="3">
        <f t="shared" si="3"/>
        <v>1.0061953178565135</v>
      </c>
    </row>
    <row r="107" spans="1:5" x14ac:dyDescent="0.25">
      <c r="A107" s="18">
        <v>45476</v>
      </c>
      <c r="B107" s="3">
        <v>128.23948669433591</v>
      </c>
      <c r="C107" s="3">
        <f t="shared" si="2"/>
        <v>1.0457324728541171</v>
      </c>
      <c r="D107" s="3">
        <v>5537.02001953125</v>
      </c>
      <c r="E107" s="3">
        <f t="shared" si="3"/>
        <v>1.0050844444097791</v>
      </c>
    </row>
    <row r="108" spans="1:5" x14ac:dyDescent="0.25">
      <c r="A108" s="18">
        <v>45478</v>
      </c>
      <c r="B108" s="3">
        <v>125.79026031494141</v>
      </c>
      <c r="C108" s="3">
        <f t="shared" si="2"/>
        <v>0.9809011526595367</v>
      </c>
      <c r="D108" s="3">
        <v>5567.18994140625</v>
      </c>
      <c r="E108" s="3">
        <f t="shared" si="3"/>
        <v>1.0054487651784856</v>
      </c>
    </row>
    <row r="109" spans="1:5" x14ac:dyDescent="0.25">
      <c r="A109" s="18">
        <v>45481</v>
      </c>
      <c r="B109" s="3">
        <v>128.15950012207031</v>
      </c>
      <c r="C109" s="3">
        <f t="shared" si="2"/>
        <v>1.0188348430251837</v>
      </c>
      <c r="D109" s="3">
        <v>5572.85009765625</v>
      </c>
      <c r="E109" s="3">
        <f t="shared" si="3"/>
        <v>1.0010166989647511</v>
      </c>
    </row>
    <row r="110" spans="1:5" x14ac:dyDescent="0.25">
      <c r="A110" s="18">
        <v>45482</v>
      </c>
      <c r="B110" s="3">
        <v>131.33851623535159</v>
      </c>
      <c r="C110" s="3">
        <f t="shared" si="2"/>
        <v>1.0248051538142182</v>
      </c>
      <c r="D110" s="3">
        <v>5576.97998046875</v>
      </c>
      <c r="E110" s="3">
        <f t="shared" si="3"/>
        <v>1.0007410719362857</v>
      </c>
    </row>
    <row r="111" spans="1:5" x14ac:dyDescent="0.25">
      <c r="A111" s="18">
        <v>45483</v>
      </c>
      <c r="B111" s="3">
        <v>134.8674011230469</v>
      </c>
      <c r="C111" s="3">
        <f t="shared" si="2"/>
        <v>1.0268686215502216</v>
      </c>
      <c r="D111" s="3">
        <v>5633.91015625</v>
      </c>
      <c r="E111" s="3">
        <f t="shared" si="3"/>
        <v>1.0102080652935148</v>
      </c>
    </row>
    <row r="112" spans="1:5" x14ac:dyDescent="0.25">
      <c r="A112" s="18">
        <v>45484</v>
      </c>
      <c r="B112" s="3">
        <v>127.35976409912109</v>
      </c>
      <c r="C112" s="3">
        <f t="shared" si="2"/>
        <v>0.94433319718916964</v>
      </c>
      <c r="D112" s="3">
        <v>5584.5400390625</v>
      </c>
      <c r="E112" s="3">
        <f t="shared" si="3"/>
        <v>0.99123697115887954</v>
      </c>
    </row>
    <row r="113" spans="1:5" x14ac:dyDescent="0.25">
      <c r="A113" s="18">
        <v>45485</v>
      </c>
      <c r="B113" s="3">
        <v>129.1991882324219</v>
      </c>
      <c r="C113" s="3">
        <f t="shared" si="2"/>
        <v>1.0144427413658621</v>
      </c>
      <c r="D113" s="3">
        <v>5615.35009765625</v>
      </c>
      <c r="E113" s="3">
        <f t="shared" si="3"/>
        <v>1.0055170270744307</v>
      </c>
    </row>
    <row r="114" spans="1:5" x14ac:dyDescent="0.25">
      <c r="A114" s="18">
        <v>45488</v>
      </c>
      <c r="B114" s="3">
        <v>128.3994445800781</v>
      </c>
      <c r="C114" s="3">
        <f t="shared" si="2"/>
        <v>0.99380999475859622</v>
      </c>
      <c r="D114" s="3">
        <v>5631.22021484375</v>
      </c>
      <c r="E114" s="3">
        <f t="shared" si="3"/>
        <v>1.0028262026252155</v>
      </c>
    </row>
    <row r="115" spans="1:5" x14ac:dyDescent="0.25">
      <c r="A115" s="18">
        <v>45489</v>
      </c>
      <c r="B115" s="3">
        <v>126.32009124755859</v>
      </c>
      <c r="C115" s="3">
        <f t="shared" si="2"/>
        <v>0.98380558935188633</v>
      </c>
      <c r="D115" s="3">
        <v>5667.2001953125</v>
      </c>
      <c r="E115" s="3">
        <f t="shared" si="3"/>
        <v>1.0063893754987432</v>
      </c>
    </row>
    <row r="116" spans="1:5" x14ac:dyDescent="0.25">
      <c r="A116" s="18">
        <v>45490</v>
      </c>
      <c r="B116" s="3">
        <v>117.9527282714844</v>
      </c>
      <c r="C116" s="3">
        <f t="shared" si="2"/>
        <v>0.93376063226810002</v>
      </c>
      <c r="D116" s="3">
        <v>5588.27001953125</v>
      </c>
      <c r="E116" s="3">
        <f t="shared" si="3"/>
        <v>0.98607245675800625</v>
      </c>
    </row>
    <row r="117" spans="1:5" x14ac:dyDescent="0.25">
      <c r="A117" s="18">
        <v>45491</v>
      </c>
      <c r="B117" s="3">
        <v>121.0517578125</v>
      </c>
      <c r="C117" s="3">
        <f t="shared" si="2"/>
        <v>1.0262734875778605</v>
      </c>
      <c r="D117" s="3">
        <v>5544.58984375</v>
      </c>
      <c r="E117" s="3">
        <f t="shared" si="3"/>
        <v>0.99218359606307749</v>
      </c>
    </row>
    <row r="118" spans="1:5" x14ac:dyDescent="0.25">
      <c r="A118" s="18">
        <v>45492</v>
      </c>
      <c r="B118" s="3">
        <v>117.89276123046881</v>
      </c>
      <c r="C118" s="3">
        <f t="shared" si="2"/>
        <v>0.97390375291431752</v>
      </c>
      <c r="D118" s="3">
        <v>5505</v>
      </c>
      <c r="E118" s="3">
        <f t="shared" si="3"/>
        <v>0.99285973446807307</v>
      </c>
    </row>
    <row r="119" spans="1:5" x14ac:dyDescent="0.25">
      <c r="A119" s="18">
        <v>45495</v>
      </c>
      <c r="B119" s="3">
        <v>123.5009841918945</v>
      </c>
      <c r="C119" s="3">
        <f t="shared" si="2"/>
        <v>1.0475705454931381</v>
      </c>
      <c r="D119" s="3">
        <v>5564.41015625</v>
      </c>
      <c r="E119" s="3">
        <f t="shared" si="3"/>
        <v>1.0107920356494096</v>
      </c>
    </row>
    <row r="120" spans="1:5" x14ac:dyDescent="0.25">
      <c r="A120" s="18">
        <v>45496</v>
      </c>
      <c r="B120" s="3">
        <v>122.55128479003911</v>
      </c>
      <c r="C120" s="3">
        <f t="shared" si="2"/>
        <v>0.99231018758215106</v>
      </c>
      <c r="D120" s="3">
        <v>5555.740234375</v>
      </c>
      <c r="E120" s="3">
        <f t="shared" si="3"/>
        <v>0.99844189741022926</v>
      </c>
    </row>
    <row r="121" spans="1:5" x14ac:dyDescent="0.25">
      <c r="A121" s="18">
        <v>45497</v>
      </c>
      <c r="B121" s="3">
        <v>114.2139129638672</v>
      </c>
      <c r="C121" s="3">
        <f t="shared" si="2"/>
        <v>0.9319683033886107</v>
      </c>
      <c r="D121" s="3">
        <v>5427.1298828125</v>
      </c>
      <c r="E121" s="3">
        <f t="shared" si="3"/>
        <v>0.97685090624526505</v>
      </c>
    </row>
    <row r="122" spans="1:5" x14ac:dyDescent="0.25">
      <c r="A122" s="18">
        <v>45498</v>
      </c>
      <c r="B122" s="3">
        <v>112.2445373535156</v>
      </c>
      <c r="C122" s="3">
        <f t="shared" si="2"/>
        <v>0.98275713037714907</v>
      </c>
      <c r="D122" s="3">
        <v>5399.22021484375</v>
      </c>
      <c r="E122" s="3">
        <f t="shared" si="3"/>
        <v>0.99485737976215771</v>
      </c>
    </row>
    <row r="123" spans="1:5" x14ac:dyDescent="0.25">
      <c r="A123" s="18">
        <v>45499</v>
      </c>
      <c r="B123" s="3">
        <v>113.0242919921875</v>
      </c>
      <c r="C123" s="3">
        <f t="shared" si="2"/>
        <v>1.0069469272808891</v>
      </c>
      <c r="D123" s="3">
        <v>5459.10009765625</v>
      </c>
      <c r="E123" s="3">
        <f t="shared" si="3"/>
        <v>1.0110904687028464</v>
      </c>
    </row>
    <row r="124" spans="1:5" x14ac:dyDescent="0.25">
      <c r="A124" s="18">
        <v>45502</v>
      </c>
      <c r="B124" s="3">
        <v>111.5547561645508</v>
      </c>
      <c r="C124" s="3">
        <f t="shared" si="2"/>
        <v>0.98699805323497813</v>
      </c>
      <c r="D124" s="3">
        <v>5463.5400390625</v>
      </c>
      <c r="E124" s="3">
        <f t="shared" si="3"/>
        <v>1.0008133101292933</v>
      </c>
    </row>
    <row r="125" spans="1:5" x14ac:dyDescent="0.25">
      <c r="A125" s="18">
        <v>45503</v>
      </c>
      <c r="B125" s="3">
        <v>103.69724273681641</v>
      </c>
      <c r="C125" s="3">
        <f t="shared" si="2"/>
        <v>0.92956361792280706</v>
      </c>
      <c r="D125" s="3">
        <v>5436.43994140625</v>
      </c>
      <c r="E125" s="3">
        <f t="shared" si="3"/>
        <v>0.99503982812196978</v>
      </c>
    </row>
    <row r="126" spans="1:5" x14ac:dyDescent="0.25">
      <c r="A126" s="18">
        <v>45504</v>
      </c>
      <c r="B126" s="3">
        <v>116.983039855957</v>
      </c>
      <c r="C126" s="3">
        <f t="shared" si="2"/>
        <v>1.1281210258681607</v>
      </c>
      <c r="D126" s="3">
        <v>5522.2998046875</v>
      </c>
      <c r="E126" s="3">
        <f t="shared" si="3"/>
        <v>1.0157933986591674</v>
      </c>
    </row>
    <row r="127" spans="1:5" x14ac:dyDescent="0.25">
      <c r="A127" s="18">
        <v>45505</v>
      </c>
      <c r="B127" s="3">
        <v>109.17551422119141</v>
      </c>
      <c r="C127" s="3">
        <f t="shared" si="2"/>
        <v>0.93325933704253949</v>
      </c>
      <c r="D127" s="3">
        <v>5446.68017578125</v>
      </c>
      <c r="E127" s="3">
        <f t="shared" si="3"/>
        <v>0.98630649700654394</v>
      </c>
    </row>
    <row r="128" spans="1:5" x14ac:dyDescent="0.25">
      <c r="A128" s="18">
        <v>45506</v>
      </c>
      <c r="B128" s="3">
        <v>107.2361145019531</v>
      </c>
      <c r="C128" s="3">
        <f t="shared" si="2"/>
        <v>0.98223594609951592</v>
      </c>
      <c r="D128" s="3">
        <v>5346.56005859375</v>
      </c>
      <c r="E128" s="3">
        <f t="shared" si="3"/>
        <v>0.98161813913130325</v>
      </c>
    </row>
    <row r="129" spans="1:5" x14ac:dyDescent="0.25">
      <c r="A129" s="18">
        <v>45509</v>
      </c>
      <c r="B129" s="3">
        <v>100.41827392578119</v>
      </c>
      <c r="C129" s="3">
        <f t="shared" si="2"/>
        <v>0.93642215956968744</v>
      </c>
      <c r="D129" s="3">
        <v>5186.330078125</v>
      </c>
      <c r="E129" s="3">
        <f t="shared" si="3"/>
        <v>0.97003120161136025</v>
      </c>
    </row>
    <row r="130" spans="1:5" x14ac:dyDescent="0.25">
      <c r="A130" s="18">
        <v>45510</v>
      </c>
      <c r="B130" s="3">
        <v>104.21706390380859</v>
      </c>
      <c r="C130" s="3">
        <f t="shared" si="2"/>
        <v>1.0378296681422254</v>
      </c>
      <c r="D130" s="3">
        <v>5240.02978515625</v>
      </c>
      <c r="E130" s="3">
        <f t="shared" si="3"/>
        <v>1.010354085880061</v>
      </c>
    </row>
    <row r="131" spans="1:5" x14ac:dyDescent="0.25">
      <c r="A131" s="18">
        <v>45511</v>
      </c>
      <c r="B131" s="3">
        <v>98.878768920898438</v>
      </c>
      <c r="C131" s="3">
        <f t="shared" si="2"/>
        <v>0.9487771504689736</v>
      </c>
      <c r="D131" s="3">
        <v>5199.5</v>
      </c>
      <c r="E131" s="3">
        <f t="shared" si="3"/>
        <v>0.99226535214149714</v>
      </c>
    </row>
    <row r="132" spans="1:5" x14ac:dyDescent="0.25">
      <c r="A132" s="18">
        <v>45512</v>
      </c>
      <c r="B132" s="3">
        <v>104.9368515014648</v>
      </c>
      <c r="C132" s="3">
        <f t="shared" ref="C132:C195" si="4">B132/B131</f>
        <v>1.0612677791873879</v>
      </c>
      <c r="D132" s="3">
        <v>5319.31005859375</v>
      </c>
      <c r="E132" s="3">
        <f t="shared" ref="E132:E195" si="5">D132/D131</f>
        <v>1.0230426115191364</v>
      </c>
    </row>
    <row r="133" spans="1:5" x14ac:dyDescent="0.25">
      <c r="A133" s="18">
        <v>45513</v>
      </c>
      <c r="B133" s="3">
        <v>104.7169189453125</v>
      </c>
      <c r="C133" s="3">
        <f t="shared" si="4"/>
        <v>0.99790414374926018</v>
      </c>
      <c r="D133" s="3">
        <v>5344.16015625</v>
      </c>
      <c r="E133" s="3">
        <f t="shared" si="5"/>
        <v>1.0046716768495385</v>
      </c>
    </row>
    <row r="134" spans="1:5" x14ac:dyDescent="0.25">
      <c r="A134" s="18">
        <v>45516</v>
      </c>
      <c r="B134" s="3">
        <v>108.9855651855469</v>
      </c>
      <c r="C134" s="3">
        <f t="shared" si="4"/>
        <v>1.0407636729883512</v>
      </c>
      <c r="D134" s="3">
        <v>5344.39013671875</v>
      </c>
      <c r="E134" s="3">
        <f t="shared" si="5"/>
        <v>1.0000430339776551</v>
      </c>
    </row>
    <row r="135" spans="1:5" x14ac:dyDescent="0.25">
      <c r="A135" s="18">
        <v>45517</v>
      </c>
      <c r="B135" s="3">
        <v>116.1033172607422</v>
      </c>
      <c r="C135" s="3">
        <f t="shared" si="4"/>
        <v>1.0653091266084402</v>
      </c>
      <c r="D135" s="3">
        <v>5434.43017578125</v>
      </c>
      <c r="E135" s="3">
        <f t="shared" si="5"/>
        <v>1.0168475797535583</v>
      </c>
    </row>
    <row r="136" spans="1:5" x14ac:dyDescent="0.25">
      <c r="A136" s="18">
        <v>45518</v>
      </c>
      <c r="B136" s="3">
        <v>118.0427169799805</v>
      </c>
      <c r="C136" s="3">
        <f t="shared" si="4"/>
        <v>1.0167040853353297</v>
      </c>
      <c r="D136" s="3">
        <v>5455.2099609375</v>
      </c>
      <c r="E136" s="3">
        <f t="shared" si="5"/>
        <v>1.0038237284285767</v>
      </c>
    </row>
    <row r="137" spans="1:5" x14ac:dyDescent="0.25">
      <c r="A137" s="18">
        <v>45519</v>
      </c>
      <c r="B137" s="3">
        <v>122.8211975097656</v>
      </c>
      <c r="C137" s="3">
        <f t="shared" si="4"/>
        <v>1.0404809432723876</v>
      </c>
      <c r="D137" s="3">
        <v>5543.22021484375</v>
      </c>
      <c r="E137" s="3">
        <f t="shared" si="5"/>
        <v>1.0161332477643308</v>
      </c>
    </row>
    <row r="138" spans="1:5" x14ac:dyDescent="0.25">
      <c r="A138" s="18">
        <v>45520</v>
      </c>
      <c r="B138" s="3">
        <v>124.5406494140625</v>
      </c>
      <c r="C138" s="3">
        <f t="shared" si="4"/>
        <v>1.0139996347467641</v>
      </c>
      <c r="D138" s="3">
        <v>5554.25</v>
      </c>
      <c r="E138" s="3">
        <f t="shared" si="5"/>
        <v>1.0019897793572614</v>
      </c>
    </row>
    <row r="139" spans="1:5" x14ac:dyDescent="0.25">
      <c r="A139" s="18">
        <v>45523</v>
      </c>
      <c r="B139" s="3">
        <v>129.9589538574219</v>
      </c>
      <c r="C139" s="3">
        <f t="shared" si="4"/>
        <v>1.0435063127489008</v>
      </c>
      <c r="D139" s="3">
        <v>5608.25</v>
      </c>
      <c r="E139" s="3">
        <f t="shared" si="5"/>
        <v>1.0097222847369132</v>
      </c>
    </row>
    <row r="140" spans="1:5" x14ac:dyDescent="0.25">
      <c r="A140" s="18">
        <v>45524</v>
      </c>
      <c r="B140" s="3">
        <v>127.20981597900391</v>
      </c>
      <c r="C140" s="3">
        <f t="shared" si="4"/>
        <v>0.97884610642961867</v>
      </c>
      <c r="D140" s="3">
        <v>5597.1201171875</v>
      </c>
      <c r="E140" s="3">
        <f t="shared" si="5"/>
        <v>0.99801544460170288</v>
      </c>
    </row>
    <row r="141" spans="1:5" x14ac:dyDescent="0.25">
      <c r="A141" s="18">
        <v>45525</v>
      </c>
      <c r="B141" s="3">
        <v>128.45942687988281</v>
      </c>
      <c r="C141" s="3">
        <f t="shared" si="4"/>
        <v>1.0098232270148488</v>
      </c>
      <c r="D141" s="3">
        <v>5620.85009765625</v>
      </c>
      <c r="E141" s="3">
        <f t="shared" si="5"/>
        <v>1.004239676828782</v>
      </c>
    </row>
    <row r="142" spans="1:5" x14ac:dyDescent="0.25">
      <c r="A142" s="18">
        <v>45526</v>
      </c>
      <c r="B142" s="3">
        <v>123.7009201049805</v>
      </c>
      <c r="C142" s="3">
        <f t="shared" si="4"/>
        <v>0.96295712280149126</v>
      </c>
      <c r="D142" s="3">
        <v>5570.64013671875</v>
      </c>
      <c r="E142" s="3">
        <f t="shared" si="5"/>
        <v>0.99106719445187907</v>
      </c>
    </row>
    <row r="143" spans="1:5" x14ac:dyDescent="0.25">
      <c r="A143" s="18">
        <v>45527</v>
      </c>
      <c r="B143" s="3">
        <v>129.3291320800781</v>
      </c>
      <c r="C143" s="3">
        <f t="shared" si="4"/>
        <v>1.0454985457692727</v>
      </c>
      <c r="D143" s="3">
        <v>5634.60986328125</v>
      </c>
      <c r="E143" s="3">
        <f t="shared" si="5"/>
        <v>1.0114833708501192</v>
      </c>
    </row>
    <row r="144" spans="1:5" x14ac:dyDescent="0.25">
      <c r="A144" s="18">
        <v>45530</v>
      </c>
      <c r="B144" s="3">
        <v>126.42005920410161</v>
      </c>
      <c r="C144" s="3">
        <f t="shared" si="4"/>
        <v>0.97750643780571222</v>
      </c>
      <c r="D144" s="3">
        <v>5616.83984375</v>
      </c>
      <c r="E144" s="3">
        <f t="shared" si="5"/>
        <v>0.99684627330686182</v>
      </c>
    </row>
    <row r="145" spans="1:5" x14ac:dyDescent="0.25">
      <c r="A145" s="18">
        <v>45531</v>
      </c>
      <c r="B145" s="3">
        <v>128.2594909667969</v>
      </c>
      <c r="C145" s="3">
        <f t="shared" si="4"/>
        <v>1.0145501574218185</v>
      </c>
      <c r="D145" s="3">
        <v>5625.7998046875</v>
      </c>
      <c r="E145" s="3">
        <f t="shared" si="5"/>
        <v>1.001595196086545</v>
      </c>
    </row>
    <row r="146" spans="1:5" x14ac:dyDescent="0.25">
      <c r="A146" s="18">
        <v>45532</v>
      </c>
      <c r="B146" s="3">
        <v>125.57033538818359</v>
      </c>
      <c r="C146" s="3">
        <f t="shared" si="4"/>
        <v>0.97903347691197795</v>
      </c>
      <c r="D146" s="3">
        <v>5592.18017578125</v>
      </c>
      <c r="E146" s="3">
        <f t="shared" si="5"/>
        <v>0.99402402679202384</v>
      </c>
    </row>
    <row r="147" spans="1:5" x14ac:dyDescent="0.25">
      <c r="A147" s="18">
        <v>45533</v>
      </c>
      <c r="B147" s="3">
        <v>117.552864074707</v>
      </c>
      <c r="C147" s="3">
        <f t="shared" si="4"/>
        <v>0.93615154973751025</v>
      </c>
      <c r="D147" s="3">
        <v>5591.9599609375</v>
      </c>
      <c r="E147" s="3">
        <f t="shared" si="5"/>
        <v>0.99996062093193927</v>
      </c>
    </row>
    <row r="148" spans="1:5" x14ac:dyDescent="0.25">
      <c r="A148" s="18">
        <v>45534</v>
      </c>
      <c r="B148" s="3">
        <v>119.3323059082031</v>
      </c>
      <c r="C148" s="3">
        <f t="shared" si="4"/>
        <v>1.015137375405547</v>
      </c>
      <c r="D148" s="3">
        <v>5648.39990234375</v>
      </c>
      <c r="E148" s="3">
        <f t="shared" si="5"/>
        <v>1.0100930517744244</v>
      </c>
    </row>
    <row r="149" spans="1:5" x14ac:dyDescent="0.25">
      <c r="A149" s="18">
        <v>45538</v>
      </c>
      <c r="B149" s="3">
        <v>107.9658889770508</v>
      </c>
      <c r="C149" s="3">
        <f t="shared" si="4"/>
        <v>0.90474987603192747</v>
      </c>
      <c r="D149" s="3">
        <v>5528.93017578125</v>
      </c>
      <c r="E149" s="3">
        <f t="shared" si="5"/>
        <v>0.97884892560228831</v>
      </c>
    </row>
    <row r="150" spans="1:5" x14ac:dyDescent="0.25">
      <c r="A150" s="18">
        <v>45539</v>
      </c>
      <c r="B150" s="3">
        <v>106.1764602661133</v>
      </c>
      <c r="C150" s="3">
        <f t="shared" si="4"/>
        <v>0.98342598085476918</v>
      </c>
      <c r="D150" s="3">
        <v>5520.06982421875</v>
      </c>
      <c r="E150" s="3">
        <f t="shared" si="5"/>
        <v>0.99839745641908961</v>
      </c>
    </row>
    <row r="151" spans="1:5" x14ac:dyDescent="0.25">
      <c r="A151" s="18">
        <v>45540</v>
      </c>
      <c r="B151" s="3">
        <v>107.176139831543</v>
      </c>
      <c r="C151" s="3">
        <f t="shared" si="4"/>
        <v>1.0094152655204758</v>
      </c>
      <c r="D151" s="3">
        <v>5503.41015625</v>
      </c>
      <c r="E151" s="3">
        <f t="shared" si="5"/>
        <v>0.99698198238441527</v>
      </c>
    </row>
    <row r="152" spans="1:5" x14ac:dyDescent="0.25">
      <c r="A152" s="18">
        <v>45541</v>
      </c>
      <c r="B152" s="3">
        <v>102.7975234985352</v>
      </c>
      <c r="C152" s="3">
        <f t="shared" si="4"/>
        <v>0.9591456051702365</v>
      </c>
      <c r="D152" s="3">
        <v>5408.419921875</v>
      </c>
      <c r="E152" s="3">
        <f t="shared" si="5"/>
        <v>0.98273975014071535</v>
      </c>
    </row>
    <row r="153" spans="1:5" x14ac:dyDescent="0.25">
      <c r="A153" s="18">
        <v>45544</v>
      </c>
      <c r="B153" s="3">
        <v>106.4363708496094</v>
      </c>
      <c r="C153" s="3">
        <f t="shared" si="4"/>
        <v>1.0353982005327789</v>
      </c>
      <c r="D153" s="3">
        <v>5471.0498046875</v>
      </c>
      <c r="E153" s="3">
        <f t="shared" si="5"/>
        <v>1.0115800702824842</v>
      </c>
    </row>
    <row r="154" spans="1:5" x14ac:dyDescent="0.25">
      <c r="A154" s="18">
        <v>45545</v>
      </c>
      <c r="B154" s="3">
        <v>108.06585693359381</v>
      </c>
      <c r="C154" s="3">
        <f t="shared" si="4"/>
        <v>1.0153094855731863</v>
      </c>
      <c r="D154" s="3">
        <v>5495.52001953125</v>
      </c>
      <c r="E154" s="3">
        <f t="shared" si="5"/>
        <v>1.0044726726528397</v>
      </c>
    </row>
    <row r="155" spans="1:5" x14ac:dyDescent="0.25">
      <c r="A155" s="18">
        <v>45546</v>
      </c>
      <c r="B155" s="3">
        <v>116.8730773925781</v>
      </c>
      <c r="C155" s="3">
        <f t="shared" si="4"/>
        <v>1.0814986408185918</v>
      </c>
      <c r="D155" s="3">
        <v>5554.1298828125</v>
      </c>
      <c r="E155" s="3">
        <f t="shared" si="5"/>
        <v>1.0106650258888965</v>
      </c>
    </row>
    <row r="156" spans="1:5" x14ac:dyDescent="0.25">
      <c r="A156" s="18">
        <v>45547</v>
      </c>
      <c r="B156" s="3">
        <v>119.11256408691411</v>
      </c>
      <c r="C156" s="3">
        <f t="shared" si="4"/>
        <v>1.0191616986931349</v>
      </c>
      <c r="D156" s="3">
        <v>5595.759765625</v>
      </c>
      <c r="E156" s="3">
        <f t="shared" si="5"/>
        <v>1.0074953023589392</v>
      </c>
    </row>
    <row r="157" spans="1:5" x14ac:dyDescent="0.25">
      <c r="A157" s="18">
        <v>45548</v>
      </c>
      <c r="B157" s="3">
        <v>119.0725631713867</v>
      </c>
      <c r="C157" s="3">
        <f t="shared" si="4"/>
        <v>0.99966417551469877</v>
      </c>
      <c r="D157" s="3">
        <v>5626.02001953125</v>
      </c>
      <c r="E157" s="3">
        <f t="shared" si="5"/>
        <v>1.0054077114053646</v>
      </c>
    </row>
    <row r="158" spans="1:5" x14ac:dyDescent="0.25">
      <c r="A158" s="18">
        <v>45551</v>
      </c>
      <c r="B158" s="3">
        <v>116.7530975341797</v>
      </c>
      <c r="C158" s="3">
        <f t="shared" si="4"/>
        <v>0.98052057018485028</v>
      </c>
      <c r="D158" s="3">
        <v>5633.08984375</v>
      </c>
      <c r="E158" s="3">
        <f t="shared" si="5"/>
        <v>1.0012566297656613</v>
      </c>
    </row>
    <row r="159" spans="1:5" x14ac:dyDescent="0.25">
      <c r="A159" s="18">
        <v>45552</v>
      </c>
      <c r="B159" s="3">
        <v>115.56337738037109</v>
      </c>
      <c r="C159" s="3">
        <f t="shared" si="4"/>
        <v>0.98980994783919707</v>
      </c>
      <c r="D159" s="3">
        <v>5634.580078125</v>
      </c>
      <c r="E159" s="3">
        <f t="shared" si="5"/>
        <v>1.0002645500810987</v>
      </c>
    </row>
    <row r="160" spans="1:5" x14ac:dyDescent="0.25">
      <c r="A160" s="18">
        <v>45553</v>
      </c>
      <c r="B160" s="3">
        <v>113.34388732910161</v>
      </c>
      <c r="C160" s="3">
        <f t="shared" si="4"/>
        <v>0.98079417457691509</v>
      </c>
      <c r="D160" s="3">
        <v>5618.259765625</v>
      </c>
      <c r="E160" s="3">
        <f t="shared" si="5"/>
        <v>0.99710354413750191</v>
      </c>
    </row>
    <row r="161" spans="1:5" x14ac:dyDescent="0.25">
      <c r="A161" s="18">
        <v>45554</v>
      </c>
      <c r="B161" s="3">
        <v>117.8428497314453</v>
      </c>
      <c r="C161" s="3">
        <f t="shared" si="4"/>
        <v>1.0396930307258709</v>
      </c>
      <c r="D161" s="3">
        <v>5713.64013671875</v>
      </c>
      <c r="E161" s="3">
        <f t="shared" si="5"/>
        <v>1.0169768531667633</v>
      </c>
    </row>
    <row r="162" spans="1:5" x14ac:dyDescent="0.25">
      <c r="A162" s="18">
        <v>45555</v>
      </c>
      <c r="B162" s="3">
        <v>115.97328186035161</v>
      </c>
      <c r="C162" s="3">
        <f t="shared" si="4"/>
        <v>0.98413507586286064</v>
      </c>
      <c r="D162" s="3">
        <v>5702.5498046875</v>
      </c>
      <c r="E162" s="3">
        <f t="shared" si="5"/>
        <v>0.99805897260487619</v>
      </c>
    </row>
    <row r="163" spans="1:5" x14ac:dyDescent="0.25">
      <c r="A163" s="18">
        <v>45558</v>
      </c>
      <c r="B163" s="3">
        <v>116.2332305908203</v>
      </c>
      <c r="C163" s="3">
        <f t="shared" si="4"/>
        <v>1.0022414536029229</v>
      </c>
      <c r="D163" s="3">
        <v>5718.56982421875</v>
      </c>
      <c r="E163" s="3">
        <f t="shared" si="5"/>
        <v>1.0028092730585327</v>
      </c>
    </row>
    <row r="164" spans="1:5" x14ac:dyDescent="0.25">
      <c r="A164" s="18">
        <v>45559</v>
      </c>
      <c r="B164" s="3">
        <v>120.8421630859375</v>
      </c>
      <c r="C164" s="3">
        <f t="shared" si="4"/>
        <v>1.0396524511251191</v>
      </c>
      <c r="D164" s="3">
        <v>5732.93017578125</v>
      </c>
      <c r="E164" s="3">
        <f t="shared" si="5"/>
        <v>1.002511178844347</v>
      </c>
    </row>
    <row r="165" spans="1:5" x14ac:dyDescent="0.25">
      <c r="A165" s="18">
        <v>45560</v>
      </c>
      <c r="B165" s="3">
        <v>123.481559753418</v>
      </c>
      <c r="C165" s="3">
        <f t="shared" si="4"/>
        <v>1.0218416867099895</v>
      </c>
      <c r="D165" s="3">
        <v>5722.259765625</v>
      </c>
      <c r="E165" s="3">
        <f t="shared" si="5"/>
        <v>0.99813875106985828</v>
      </c>
    </row>
    <row r="166" spans="1:5" x14ac:dyDescent="0.25">
      <c r="A166" s="18">
        <v>45561</v>
      </c>
      <c r="B166" s="3">
        <v>124.0114364624023</v>
      </c>
      <c r="C166" s="3">
        <f t="shared" si="4"/>
        <v>1.0042911403940995</v>
      </c>
      <c r="D166" s="3">
        <v>5745.3701171875</v>
      </c>
      <c r="E166" s="3">
        <f t="shared" si="5"/>
        <v>1.0040386757171231</v>
      </c>
    </row>
    <row r="167" spans="1:5" x14ac:dyDescent="0.25">
      <c r="A167" s="18">
        <v>45562</v>
      </c>
      <c r="B167" s="3">
        <v>121.37204742431641</v>
      </c>
      <c r="C167" s="3">
        <f t="shared" si="4"/>
        <v>0.97871656749265945</v>
      </c>
      <c r="D167" s="3">
        <v>5738.169921875</v>
      </c>
      <c r="E167" s="3">
        <f t="shared" si="5"/>
        <v>0.99874678303300946</v>
      </c>
    </row>
    <row r="168" spans="1:5" x14ac:dyDescent="0.25">
      <c r="A168" s="18">
        <v>45565</v>
      </c>
      <c r="B168" s="3">
        <v>121.4120330810547</v>
      </c>
      <c r="C168" s="3">
        <f t="shared" si="4"/>
        <v>1.0003294469986035</v>
      </c>
      <c r="D168" s="3">
        <v>5762.47998046875</v>
      </c>
      <c r="E168" s="3">
        <f t="shared" si="5"/>
        <v>1.0042365525811767</v>
      </c>
    </row>
    <row r="169" spans="1:5" x14ac:dyDescent="0.25">
      <c r="A169" s="18">
        <v>45566</v>
      </c>
      <c r="B169" s="3">
        <v>116.9730529785156</v>
      </c>
      <c r="C169" s="3">
        <f t="shared" si="4"/>
        <v>0.9634387136934307</v>
      </c>
      <c r="D169" s="3">
        <v>5708.75</v>
      </c>
      <c r="E169" s="3">
        <f t="shared" si="5"/>
        <v>0.99067589290533564</v>
      </c>
    </row>
    <row r="170" spans="1:5" x14ac:dyDescent="0.25">
      <c r="A170" s="18">
        <v>45567</v>
      </c>
      <c r="B170" s="3">
        <v>118.822624206543</v>
      </c>
      <c r="C170" s="3">
        <f t="shared" si="4"/>
        <v>1.015811942844367</v>
      </c>
      <c r="D170" s="3">
        <v>5709.5400390625</v>
      </c>
      <c r="E170" s="3">
        <f t="shared" si="5"/>
        <v>1.000138390902124</v>
      </c>
    </row>
    <row r="171" spans="1:5" x14ac:dyDescent="0.25">
      <c r="A171" s="18">
        <v>45568</v>
      </c>
      <c r="B171" s="3">
        <v>122.8217086791992</v>
      </c>
      <c r="C171" s="3">
        <f t="shared" si="4"/>
        <v>1.0336559177964695</v>
      </c>
      <c r="D171" s="3">
        <v>5699.93994140625</v>
      </c>
      <c r="E171" s="3">
        <f t="shared" si="5"/>
        <v>0.99831858650774496</v>
      </c>
    </row>
    <row r="172" spans="1:5" x14ac:dyDescent="0.25">
      <c r="A172" s="18">
        <v>45569</v>
      </c>
      <c r="B172" s="3">
        <v>124.891227722168</v>
      </c>
      <c r="C172" s="3">
        <f t="shared" si="4"/>
        <v>1.0168497822186648</v>
      </c>
      <c r="D172" s="3">
        <v>5751.06982421875</v>
      </c>
      <c r="E172" s="3">
        <f t="shared" si="5"/>
        <v>1.0089702493952744</v>
      </c>
    </row>
    <row r="173" spans="1:5" x14ac:dyDescent="0.25">
      <c r="A173" s="18">
        <v>45572</v>
      </c>
      <c r="B173" s="3">
        <v>127.6905899047852</v>
      </c>
      <c r="C173" s="3">
        <f t="shared" si="4"/>
        <v>1.0224144019854191</v>
      </c>
      <c r="D173" s="3">
        <v>5695.93994140625</v>
      </c>
      <c r="E173" s="3">
        <f t="shared" si="5"/>
        <v>0.99041397783411733</v>
      </c>
    </row>
    <row r="174" spans="1:5" x14ac:dyDescent="0.25">
      <c r="A174" s="18">
        <v>45573</v>
      </c>
      <c r="B174" s="3">
        <v>132.85939025878909</v>
      </c>
      <c r="C174" s="3">
        <f t="shared" si="4"/>
        <v>1.0404791015364414</v>
      </c>
      <c r="D174" s="3">
        <v>5751.1298828125</v>
      </c>
      <c r="E174" s="3">
        <f t="shared" si="5"/>
        <v>1.0096893474955819</v>
      </c>
    </row>
    <row r="175" spans="1:5" x14ac:dyDescent="0.25">
      <c r="A175" s="18">
        <v>45574</v>
      </c>
      <c r="B175" s="3">
        <v>132.61944580078119</v>
      </c>
      <c r="C175" s="3">
        <f t="shared" si="4"/>
        <v>0.99819399699531575</v>
      </c>
      <c r="D175" s="3">
        <v>5792.0400390625</v>
      </c>
      <c r="E175" s="3">
        <f t="shared" si="5"/>
        <v>1.0071134119874883</v>
      </c>
    </row>
    <row r="176" spans="1:5" x14ac:dyDescent="0.25">
      <c r="A176" s="18">
        <v>45575</v>
      </c>
      <c r="B176" s="3">
        <v>134.7789611816406</v>
      </c>
      <c r="C176" s="3">
        <f t="shared" si="4"/>
        <v>1.0162835500315948</v>
      </c>
      <c r="D176" s="3">
        <v>5780.0498046875</v>
      </c>
      <c r="E176" s="3">
        <f t="shared" si="5"/>
        <v>0.99792987716001003</v>
      </c>
    </row>
    <row r="177" spans="1:5" x14ac:dyDescent="0.25">
      <c r="A177" s="18">
        <v>45576</v>
      </c>
      <c r="B177" s="3">
        <v>134.76896667480469</v>
      </c>
      <c r="C177" s="3">
        <f t="shared" si="4"/>
        <v>0.99992584520055439</v>
      </c>
      <c r="D177" s="3">
        <v>5815.02978515625</v>
      </c>
      <c r="E177" s="3">
        <f t="shared" si="5"/>
        <v>1.0060518475879536</v>
      </c>
    </row>
    <row r="178" spans="1:5" x14ac:dyDescent="0.25">
      <c r="A178" s="18">
        <v>45579</v>
      </c>
      <c r="B178" s="3">
        <v>138.03822326660159</v>
      </c>
      <c r="C178" s="3">
        <f t="shared" si="4"/>
        <v>1.0242582300099219</v>
      </c>
      <c r="D178" s="3">
        <v>5859.85009765625</v>
      </c>
      <c r="E178" s="3">
        <f t="shared" si="5"/>
        <v>1.0077076668832223</v>
      </c>
    </row>
    <row r="179" spans="1:5" x14ac:dyDescent="0.25">
      <c r="A179" s="18">
        <v>45580</v>
      </c>
      <c r="B179" s="3">
        <v>131.5697021484375</v>
      </c>
      <c r="C179" s="3">
        <f t="shared" si="4"/>
        <v>0.95313963795614032</v>
      </c>
      <c r="D179" s="3">
        <v>5815.259765625</v>
      </c>
      <c r="E179" s="3">
        <f t="shared" si="5"/>
        <v>0.9923905336675618</v>
      </c>
    </row>
    <row r="180" spans="1:5" x14ac:dyDescent="0.25">
      <c r="A180" s="18">
        <v>45581</v>
      </c>
      <c r="B180" s="3">
        <v>135.68873596191409</v>
      </c>
      <c r="C180" s="3">
        <f t="shared" si="4"/>
        <v>1.03130685671713</v>
      </c>
      <c r="D180" s="3">
        <v>5842.47021484375</v>
      </c>
      <c r="E180" s="3">
        <f t="shared" si="5"/>
        <v>1.0046791459565738</v>
      </c>
    </row>
    <row r="181" spans="1:5" x14ac:dyDescent="0.25">
      <c r="A181" s="18">
        <v>45582</v>
      </c>
      <c r="B181" s="3">
        <v>136.8984680175781</v>
      </c>
      <c r="C181" s="3">
        <f t="shared" si="4"/>
        <v>1.0089154935897078</v>
      </c>
      <c r="D181" s="3">
        <v>5841.47021484375</v>
      </c>
      <c r="E181" s="3">
        <f t="shared" si="5"/>
        <v>0.99982883952108825</v>
      </c>
    </row>
    <row r="182" spans="1:5" x14ac:dyDescent="0.25">
      <c r="A182" s="18">
        <v>45583</v>
      </c>
      <c r="B182" s="3">
        <v>137.96821594238281</v>
      </c>
      <c r="C182" s="3">
        <f t="shared" si="4"/>
        <v>1.0078141701678309</v>
      </c>
      <c r="D182" s="3">
        <v>5864.669921875</v>
      </c>
      <c r="E182" s="3">
        <f t="shared" si="5"/>
        <v>1.0039715527389488</v>
      </c>
    </row>
    <row r="183" spans="1:5" x14ac:dyDescent="0.25">
      <c r="A183" s="18">
        <v>45586</v>
      </c>
      <c r="B183" s="3">
        <v>143.6769104003906</v>
      </c>
      <c r="C183" s="3">
        <f t="shared" si="4"/>
        <v>1.0413768810375268</v>
      </c>
      <c r="D183" s="3">
        <v>5853.97998046875</v>
      </c>
      <c r="E183" s="3">
        <f t="shared" si="5"/>
        <v>0.99817723050936302</v>
      </c>
    </row>
    <row r="184" spans="1:5" x14ac:dyDescent="0.25">
      <c r="A184" s="18">
        <v>45587</v>
      </c>
      <c r="B184" s="3">
        <v>143.55694580078119</v>
      </c>
      <c r="C184" s="3">
        <f t="shared" si="4"/>
        <v>0.99916503911954191</v>
      </c>
      <c r="D184" s="3">
        <v>5851.2001953125</v>
      </c>
      <c r="E184" s="3">
        <f t="shared" si="5"/>
        <v>0.99952514611161558</v>
      </c>
    </row>
    <row r="185" spans="1:5" x14ac:dyDescent="0.25">
      <c r="A185" s="18">
        <v>45588</v>
      </c>
      <c r="B185" s="3">
        <v>139.5278625488281</v>
      </c>
      <c r="C185" s="3">
        <f t="shared" si="4"/>
        <v>0.97193390240034505</v>
      </c>
      <c r="D185" s="3">
        <v>5797.419921875</v>
      </c>
      <c r="E185" s="3">
        <f t="shared" si="5"/>
        <v>0.99080867657193061</v>
      </c>
    </row>
    <row r="186" spans="1:5" x14ac:dyDescent="0.25">
      <c r="A186" s="18">
        <v>45589</v>
      </c>
      <c r="B186" s="3">
        <v>140.37767028808591</v>
      </c>
      <c r="C186" s="3">
        <f t="shared" si="4"/>
        <v>1.0060905952670236</v>
      </c>
      <c r="D186" s="3">
        <v>5809.85986328125</v>
      </c>
      <c r="E186" s="3">
        <f t="shared" si="5"/>
        <v>1.0021457720113238</v>
      </c>
    </row>
    <row r="187" spans="1:5" x14ac:dyDescent="0.25">
      <c r="A187" s="18">
        <v>45590</v>
      </c>
      <c r="B187" s="3">
        <v>141.50740051269531</v>
      </c>
      <c r="C187" s="3">
        <f t="shared" si="4"/>
        <v>1.0080477915204815</v>
      </c>
      <c r="D187" s="3">
        <v>5808.1201171875</v>
      </c>
      <c r="E187" s="3">
        <f t="shared" si="5"/>
        <v>0.99970055283006987</v>
      </c>
    </row>
    <row r="188" spans="1:5" x14ac:dyDescent="0.25">
      <c r="A188" s="18">
        <v>45593</v>
      </c>
      <c r="B188" s="3">
        <v>140.4876403808594</v>
      </c>
      <c r="C188" s="3">
        <f t="shared" si="4"/>
        <v>0.99279359151435742</v>
      </c>
      <c r="D188" s="3">
        <v>5823.52001953125</v>
      </c>
      <c r="E188" s="3">
        <f t="shared" si="5"/>
        <v>1.0026514435020339</v>
      </c>
    </row>
    <row r="189" spans="1:5" x14ac:dyDescent="0.25">
      <c r="A189" s="18">
        <v>45594</v>
      </c>
      <c r="B189" s="3">
        <v>141.21746826171881</v>
      </c>
      <c r="C189" s="3">
        <f t="shared" si="4"/>
        <v>1.0051949614847318</v>
      </c>
      <c r="D189" s="3">
        <v>5832.919921875</v>
      </c>
      <c r="E189" s="3">
        <f t="shared" si="5"/>
        <v>1.0016141272481633</v>
      </c>
    </row>
    <row r="190" spans="1:5" x14ac:dyDescent="0.25">
      <c r="A190" s="18">
        <v>45595</v>
      </c>
      <c r="B190" s="3">
        <v>139.30790710449219</v>
      </c>
      <c r="C190" s="3">
        <f t="shared" si="4"/>
        <v>0.98647786863245823</v>
      </c>
      <c r="D190" s="3">
        <v>5813.669921875</v>
      </c>
      <c r="E190" s="3">
        <f t="shared" si="5"/>
        <v>0.99669976611065625</v>
      </c>
    </row>
    <row r="191" spans="1:5" x14ac:dyDescent="0.25">
      <c r="A191" s="18">
        <v>45596</v>
      </c>
      <c r="B191" s="3">
        <v>132.72943115234381</v>
      </c>
      <c r="C191" s="3">
        <f t="shared" si="4"/>
        <v>0.95277744035581557</v>
      </c>
      <c r="D191" s="3">
        <v>5705.4501953125</v>
      </c>
      <c r="E191" s="3">
        <f t="shared" si="5"/>
        <v>0.98138529912830041</v>
      </c>
    </row>
    <row r="192" spans="1:5" x14ac:dyDescent="0.25">
      <c r="A192" s="18">
        <v>45597</v>
      </c>
      <c r="B192" s="3">
        <v>135.36882019042969</v>
      </c>
      <c r="C192" s="3">
        <f t="shared" si="4"/>
        <v>1.0198854844413252</v>
      </c>
      <c r="D192" s="3">
        <v>5728.7998046875</v>
      </c>
      <c r="E192" s="3">
        <f t="shared" si="5"/>
        <v>1.0040925095436262</v>
      </c>
    </row>
    <row r="193" spans="1:5" x14ac:dyDescent="0.25">
      <c r="A193" s="18">
        <v>45600</v>
      </c>
      <c r="B193" s="3">
        <v>136.0186767578125</v>
      </c>
      <c r="C193" s="3">
        <f t="shared" si="4"/>
        <v>1.0048006370039173</v>
      </c>
      <c r="D193" s="3">
        <v>5712.68994140625</v>
      </c>
      <c r="E193" s="3">
        <f t="shared" si="5"/>
        <v>0.99718791652170002</v>
      </c>
    </row>
    <row r="194" spans="1:5" x14ac:dyDescent="0.25">
      <c r="A194" s="18">
        <v>45601</v>
      </c>
      <c r="B194" s="3">
        <v>139.8777770996094</v>
      </c>
      <c r="C194" s="3">
        <f t="shared" si="4"/>
        <v>1.0283718415278236</v>
      </c>
      <c r="D194" s="3">
        <v>5782.759765625</v>
      </c>
      <c r="E194" s="3">
        <f t="shared" si="5"/>
        <v>1.0122656445452913</v>
      </c>
    </row>
    <row r="195" spans="1:5" x14ac:dyDescent="0.25">
      <c r="A195" s="18">
        <v>45602</v>
      </c>
      <c r="B195" s="3">
        <v>145.5764465332031</v>
      </c>
      <c r="C195" s="3">
        <f t="shared" si="4"/>
        <v>1.0407403488370821</v>
      </c>
      <c r="D195" s="3">
        <v>5929.0400390625</v>
      </c>
      <c r="E195" s="3">
        <f t="shared" si="5"/>
        <v>1.025295927786426</v>
      </c>
    </row>
    <row r="196" spans="1:5" x14ac:dyDescent="0.25">
      <c r="A196" s="18">
        <v>45603</v>
      </c>
      <c r="B196" s="3">
        <v>148.8457336425781</v>
      </c>
      <c r="C196" s="3">
        <f t="shared" ref="C196:C252" si="6">B196/B195</f>
        <v>1.0224575278984389</v>
      </c>
      <c r="D196" s="3">
        <v>5973.10009765625</v>
      </c>
      <c r="E196" s="3">
        <f t="shared" ref="E196:E252" si="7">D196/D195</f>
        <v>1.0074312297274883</v>
      </c>
    </row>
    <row r="197" spans="1:5" x14ac:dyDescent="0.25">
      <c r="A197" s="18">
        <v>45604</v>
      </c>
      <c r="B197" s="3">
        <v>147.59599304199219</v>
      </c>
      <c r="C197" s="3">
        <f t="shared" si="6"/>
        <v>0.99160378621541889</v>
      </c>
      <c r="D197" s="3">
        <v>5995.5400390625</v>
      </c>
      <c r="E197" s="3">
        <f t="shared" si="7"/>
        <v>1.0037568333092317</v>
      </c>
    </row>
    <row r="198" spans="1:5" x14ac:dyDescent="0.25">
      <c r="A198" s="18">
        <v>45607</v>
      </c>
      <c r="B198" s="3">
        <v>145.22654724121091</v>
      </c>
      <c r="C198" s="3">
        <f t="shared" si="6"/>
        <v>0.98394640835468239</v>
      </c>
      <c r="D198" s="3">
        <v>6001.35009765625</v>
      </c>
      <c r="E198" s="3">
        <f t="shared" si="7"/>
        <v>1.0009690634297987</v>
      </c>
    </row>
    <row r="199" spans="1:5" x14ac:dyDescent="0.25">
      <c r="A199" s="18">
        <v>45608</v>
      </c>
      <c r="B199" s="3">
        <v>148.2558288574219</v>
      </c>
      <c r="C199" s="3">
        <f t="shared" si="6"/>
        <v>1.0208590073492525</v>
      </c>
      <c r="D199" s="3">
        <v>5983.990234375</v>
      </c>
      <c r="E199" s="3">
        <f t="shared" si="7"/>
        <v>0.99710734034862758</v>
      </c>
    </row>
    <row r="200" spans="1:5" x14ac:dyDescent="0.25">
      <c r="A200" s="18">
        <v>45609</v>
      </c>
      <c r="B200" s="3">
        <v>146.2362976074219</v>
      </c>
      <c r="C200" s="3">
        <f t="shared" si="6"/>
        <v>0.98637806509488279</v>
      </c>
      <c r="D200" s="3">
        <v>5985.3798828125</v>
      </c>
      <c r="E200" s="3">
        <f t="shared" si="7"/>
        <v>1.0002322277248243</v>
      </c>
    </row>
    <row r="201" spans="1:5" x14ac:dyDescent="0.25">
      <c r="A201" s="18">
        <v>45610</v>
      </c>
      <c r="B201" s="3">
        <v>146.72618103027341</v>
      </c>
      <c r="C201" s="3">
        <f t="shared" si="6"/>
        <v>1.0033499441032527</v>
      </c>
      <c r="D201" s="3">
        <v>5949.169921875</v>
      </c>
      <c r="E201" s="3">
        <f t="shared" si="7"/>
        <v>0.99395026520514096</v>
      </c>
    </row>
    <row r="202" spans="1:5" x14ac:dyDescent="0.25">
      <c r="A202" s="18">
        <v>45611</v>
      </c>
      <c r="B202" s="3">
        <v>141.9472961425781</v>
      </c>
      <c r="C202" s="3">
        <f t="shared" si="6"/>
        <v>0.96742991023047686</v>
      </c>
      <c r="D202" s="3">
        <v>5870.6201171875</v>
      </c>
      <c r="E202" s="3">
        <f t="shared" si="7"/>
        <v>0.98679651014863878</v>
      </c>
    </row>
    <row r="203" spans="1:5" x14ac:dyDescent="0.25">
      <c r="A203" s="18">
        <v>45614</v>
      </c>
      <c r="B203" s="3">
        <v>140.1177062988281</v>
      </c>
      <c r="C203" s="3">
        <f t="shared" si="6"/>
        <v>0.98711078059625534</v>
      </c>
      <c r="D203" s="3">
        <v>5893.6201171875</v>
      </c>
      <c r="E203" s="3">
        <f t="shared" si="7"/>
        <v>1.0039178143945411</v>
      </c>
    </row>
    <row r="204" spans="1:5" x14ac:dyDescent="0.25">
      <c r="A204" s="18">
        <v>45615</v>
      </c>
      <c r="B204" s="3">
        <v>146.97613525390619</v>
      </c>
      <c r="C204" s="3">
        <f t="shared" si="6"/>
        <v>1.0489476250806673</v>
      </c>
      <c r="D204" s="3">
        <v>5916.97998046875</v>
      </c>
      <c r="E204" s="3">
        <f t="shared" si="7"/>
        <v>1.00396358482847</v>
      </c>
    </row>
    <row r="205" spans="1:5" x14ac:dyDescent="0.25">
      <c r="A205" s="18">
        <v>45616</v>
      </c>
      <c r="B205" s="3">
        <v>145.85639953613281</v>
      </c>
      <c r="C205" s="3">
        <f t="shared" si="6"/>
        <v>0.99238151339440928</v>
      </c>
      <c r="D205" s="3">
        <v>5917.10986328125</v>
      </c>
      <c r="E205" s="3">
        <f t="shared" si="7"/>
        <v>1.0000219508622521</v>
      </c>
    </row>
    <row r="206" spans="1:5" x14ac:dyDescent="0.25">
      <c r="A206" s="18">
        <v>45617</v>
      </c>
      <c r="B206" s="3">
        <v>146.63623046875</v>
      </c>
      <c r="C206" s="3">
        <f t="shared" si="6"/>
        <v>1.0053465664523276</v>
      </c>
      <c r="D206" s="3">
        <v>5948.7099609375</v>
      </c>
      <c r="E206" s="3">
        <f t="shared" si="7"/>
        <v>1.0053404615405817</v>
      </c>
    </row>
    <row r="207" spans="1:5" x14ac:dyDescent="0.25">
      <c r="A207" s="18">
        <v>45618</v>
      </c>
      <c r="B207" s="3">
        <v>141.91729736328119</v>
      </c>
      <c r="C207" s="3">
        <f t="shared" si="6"/>
        <v>0.96781877786694426</v>
      </c>
      <c r="D207" s="3">
        <v>5969.33984375</v>
      </c>
      <c r="E207" s="3">
        <f t="shared" si="7"/>
        <v>1.0034679590949915</v>
      </c>
    </row>
    <row r="208" spans="1:5" x14ac:dyDescent="0.25">
      <c r="A208" s="18">
        <v>45621</v>
      </c>
      <c r="B208" s="3">
        <v>135.9886779785156</v>
      </c>
      <c r="C208" s="3">
        <f t="shared" si="6"/>
        <v>0.95822482886219662</v>
      </c>
      <c r="D208" s="3">
        <v>5987.3701171875</v>
      </c>
      <c r="E208" s="3">
        <f t="shared" si="7"/>
        <v>1.0030204803059384</v>
      </c>
    </row>
    <row r="209" spans="1:5" x14ac:dyDescent="0.25">
      <c r="A209" s="18">
        <v>45622</v>
      </c>
      <c r="B209" s="3">
        <v>136.88847351074219</v>
      </c>
      <c r="C209" s="3">
        <f t="shared" si="6"/>
        <v>1.0066166944601722</v>
      </c>
      <c r="D209" s="3">
        <v>6021.6298828125</v>
      </c>
      <c r="E209" s="3">
        <f t="shared" si="7"/>
        <v>1.0057220056476304</v>
      </c>
    </row>
    <row r="210" spans="1:5" x14ac:dyDescent="0.25">
      <c r="A210" s="18">
        <v>45623</v>
      </c>
      <c r="B210" s="3">
        <v>135.30882263183591</v>
      </c>
      <c r="C210" s="3">
        <f t="shared" si="6"/>
        <v>0.98846030758913883</v>
      </c>
      <c r="D210" s="3">
        <v>5998.740234375</v>
      </c>
      <c r="E210" s="3">
        <f t="shared" si="7"/>
        <v>0.99619876198255997</v>
      </c>
    </row>
    <row r="211" spans="1:5" x14ac:dyDescent="0.25">
      <c r="A211" s="18">
        <v>45625</v>
      </c>
      <c r="B211" s="3">
        <v>138.2181701660156</v>
      </c>
      <c r="C211" s="3">
        <f t="shared" si="6"/>
        <v>1.0215015360978772</v>
      </c>
      <c r="D211" s="3">
        <v>6032.3798828125</v>
      </c>
      <c r="E211" s="3">
        <f t="shared" si="7"/>
        <v>1.0056077854888152</v>
      </c>
    </row>
    <row r="212" spans="1:5" x14ac:dyDescent="0.25">
      <c r="A212" s="18">
        <v>45628</v>
      </c>
      <c r="B212" s="3">
        <v>138.59806823730469</v>
      </c>
      <c r="C212" s="3">
        <f t="shared" si="6"/>
        <v>1.0027485392899702</v>
      </c>
      <c r="D212" s="3">
        <v>6047.14990234375</v>
      </c>
      <c r="E212" s="3">
        <f t="shared" si="7"/>
        <v>1.0024484564662999</v>
      </c>
    </row>
    <row r="213" spans="1:5" x14ac:dyDescent="0.25">
      <c r="A213" s="18">
        <v>45629</v>
      </c>
      <c r="B213" s="3">
        <v>140.22770690917969</v>
      </c>
      <c r="C213" s="3">
        <f t="shared" si="6"/>
        <v>1.0117580186549553</v>
      </c>
      <c r="D213" s="3">
        <v>6049.8798828125</v>
      </c>
      <c r="E213" s="3">
        <f t="shared" si="7"/>
        <v>1.0004514491145147</v>
      </c>
    </row>
    <row r="214" spans="1:5" x14ac:dyDescent="0.25">
      <c r="A214" s="18">
        <v>45630</v>
      </c>
      <c r="B214" s="3">
        <v>145.10658264160159</v>
      </c>
      <c r="C214" s="3">
        <f t="shared" si="6"/>
        <v>1.0347925231037385</v>
      </c>
      <c r="D214" s="3">
        <v>6086.490234375</v>
      </c>
      <c r="E214" s="3">
        <f t="shared" si="7"/>
        <v>1.0060514179242648</v>
      </c>
    </row>
    <row r="215" spans="1:5" x14ac:dyDescent="0.25">
      <c r="A215" s="18">
        <v>45631</v>
      </c>
      <c r="B215" s="3">
        <v>145.0365905761719</v>
      </c>
      <c r="C215" s="3">
        <f t="shared" si="6"/>
        <v>0.99951765065267539</v>
      </c>
      <c r="D215" s="3">
        <v>6075.10986328125</v>
      </c>
      <c r="E215" s="3">
        <f t="shared" si="7"/>
        <v>0.99813022437307519</v>
      </c>
    </row>
    <row r="216" spans="1:5" x14ac:dyDescent="0.25">
      <c r="A216" s="18">
        <v>45632</v>
      </c>
      <c r="B216" s="3">
        <v>142.41700744628909</v>
      </c>
      <c r="C216" s="3">
        <f t="shared" si="6"/>
        <v>0.98193846725521972</v>
      </c>
      <c r="D216" s="3">
        <v>6090.27001953125</v>
      </c>
      <c r="E216" s="3">
        <f t="shared" si="7"/>
        <v>1.0024954538421815</v>
      </c>
    </row>
    <row r="217" spans="1:5" x14ac:dyDescent="0.25">
      <c r="A217" s="18">
        <v>45635</v>
      </c>
      <c r="B217" s="3">
        <v>138.78758239746091</v>
      </c>
      <c r="C217" s="3">
        <f t="shared" si="6"/>
        <v>0.9745155082675292</v>
      </c>
      <c r="D217" s="3">
        <v>6052.85009765625</v>
      </c>
      <c r="E217" s="3">
        <f t="shared" si="7"/>
        <v>0.99385578607270353</v>
      </c>
    </row>
    <row r="218" spans="1:5" x14ac:dyDescent="0.25">
      <c r="A218" s="18">
        <v>45636</v>
      </c>
      <c r="B218" s="3">
        <v>135.04820251464841</v>
      </c>
      <c r="C218" s="3">
        <f t="shared" si="6"/>
        <v>0.97305681230109164</v>
      </c>
      <c r="D218" s="3">
        <v>6034.91015625</v>
      </c>
      <c r="E218" s="3">
        <f t="shared" si="7"/>
        <v>0.99703611668605563</v>
      </c>
    </row>
    <row r="219" spans="1:5" x14ac:dyDescent="0.25">
      <c r="A219" s="18">
        <v>45637</v>
      </c>
      <c r="B219" s="3">
        <v>139.2875061035156</v>
      </c>
      <c r="C219" s="3">
        <f t="shared" si="6"/>
        <v>1.0313910404576274</v>
      </c>
      <c r="D219" s="3">
        <v>6084.18994140625</v>
      </c>
      <c r="E219" s="3">
        <f t="shared" si="7"/>
        <v>1.0081657860482336</v>
      </c>
    </row>
    <row r="220" spans="1:5" x14ac:dyDescent="0.25">
      <c r="A220" s="18">
        <v>45638</v>
      </c>
      <c r="B220" s="3">
        <v>137.31782531738281</v>
      </c>
      <c r="C220" s="3">
        <f t="shared" si="6"/>
        <v>0.98585888396430221</v>
      </c>
      <c r="D220" s="3">
        <v>6051.25</v>
      </c>
      <c r="E220" s="3">
        <f t="shared" si="7"/>
        <v>0.9945859774721898</v>
      </c>
    </row>
    <row r="221" spans="1:5" x14ac:dyDescent="0.25">
      <c r="A221" s="18">
        <v>45639</v>
      </c>
      <c r="B221" s="3">
        <v>134.22833251953119</v>
      </c>
      <c r="C221" s="3">
        <f t="shared" si="6"/>
        <v>0.97750115259464043</v>
      </c>
      <c r="D221" s="3">
        <v>6051.08984375</v>
      </c>
      <c r="E221" s="3">
        <f t="shared" si="7"/>
        <v>0.9999735333608758</v>
      </c>
    </row>
    <row r="222" spans="1:5" x14ac:dyDescent="0.25">
      <c r="A222" s="18">
        <v>45642</v>
      </c>
      <c r="B222" s="3">
        <v>131.97868347167969</v>
      </c>
      <c r="C222" s="3">
        <f t="shared" si="6"/>
        <v>0.98324013264841714</v>
      </c>
      <c r="D222" s="3">
        <v>6074.080078125</v>
      </c>
      <c r="E222" s="3">
        <f t="shared" si="7"/>
        <v>1.0037993543260222</v>
      </c>
    </row>
    <row r="223" spans="1:5" x14ac:dyDescent="0.25">
      <c r="A223" s="18">
        <v>45643</v>
      </c>
      <c r="B223" s="3">
        <v>130.36895751953119</v>
      </c>
      <c r="C223" s="3">
        <f t="shared" si="6"/>
        <v>0.98780313676568898</v>
      </c>
      <c r="D223" s="3">
        <v>6050.60986328125</v>
      </c>
      <c r="E223" s="3">
        <f t="shared" si="7"/>
        <v>0.99613600503419852</v>
      </c>
    </row>
    <row r="224" spans="1:5" x14ac:dyDescent="0.25">
      <c r="A224" s="18">
        <v>45644</v>
      </c>
      <c r="B224" s="3">
        <v>128.8891906738281</v>
      </c>
      <c r="C224" s="3">
        <f t="shared" si="6"/>
        <v>0.98864939266326946</v>
      </c>
      <c r="D224" s="3">
        <v>5872.16015625</v>
      </c>
      <c r="E224" s="3">
        <f t="shared" si="7"/>
        <v>0.97050715364839657</v>
      </c>
    </row>
    <row r="225" spans="1:5" x14ac:dyDescent="0.25">
      <c r="A225" s="18">
        <v>45645</v>
      </c>
      <c r="B225" s="3">
        <v>130.65888977050781</v>
      </c>
      <c r="C225" s="3">
        <f t="shared" si="6"/>
        <v>1.013730391877145</v>
      </c>
      <c r="D225" s="3">
        <v>5867.080078125</v>
      </c>
      <c r="E225" s="3">
        <f t="shared" si="7"/>
        <v>0.99913488767509295</v>
      </c>
    </row>
    <row r="226" spans="1:5" x14ac:dyDescent="0.25">
      <c r="A226" s="18">
        <v>45646</v>
      </c>
      <c r="B226" s="3">
        <v>134.6782531738281</v>
      </c>
      <c r="C226" s="3">
        <f t="shared" si="6"/>
        <v>1.0307622650887358</v>
      </c>
      <c r="D226" s="3">
        <v>5930.85009765625</v>
      </c>
      <c r="E226" s="3">
        <f t="shared" si="7"/>
        <v>1.0108691237689105</v>
      </c>
    </row>
    <row r="227" spans="1:5" x14ac:dyDescent="0.25">
      <c r="A227" s="18">
        <v>45649</v>
      </c>
      <c r="B227" s="3">
        <v>139.64744567871091</v>
      </c>
      <c r="C227" s="3">
        <f t="shared" si="6"/>
        <v>1.0368967698034302</v>
      </c>
      <c r="D227" s="3">
        <v>5974.06982421875</v>
      </c>
      <c r="E227" s="3">
        <f t="shared" si="7"/>
        <v>1.0072872734685336</v>
      </c>
    </row>
    <row r="228" spans="1:5" x14ac:dyDescent="0.25">
      <c r="A228" s="18">
        <v>45650</v>
      </c>
      <c r="B228" s="3">
        <v>140.19737243652341</v>
      </c>
      <c r="C228" s="3">
        <f t="shared" si="6"/>
        <v>1.0039379650314386</v>
      </c>
      <c r="D228" s="3">
        <v>6040.0400390625</v>
      </c>
      <c r="E228" s="3">
        <f t="shared" si="7"/>
        <v>1.0110427592553921</v>
      </c>
    </row>
    <row r="229" spans="1:5" x14ac:dyDescent="0.25">
      <c r="A229" s="18">
        <v>45652</v>
      </c>
      <c r="B229" s="3">
        <v>139.90740966796881</v>
      </c>
      <c r="C229" s="3">
        <f t="shared" si="6"/>
        <v>0.9979317531882711</v>
      </c>
      <c r="D229" s="3">
        <v>6037.58984375</v>
      </c>
      <c r="E229" s="3">
        <f t="shared" si="7"/>
        <v>0.99959434121352608</v>
      </c>
    </row>
    <row r="230" spans="1:5" x14ac:dyDescent="0.25">
      <c r="A230" s="18">
        <v>45653</v>
      </c>
      <c r="B230" s="3">
        <v>136.9878845214844</v>
      </c>
      <c r="C230" s="3">
        <f t="shared" si="6"/>
        <v>0.97913244799962285</v>
      </c>
      <c r="D230" s="3">
        <v>5970.83984375</v>
      </c>
      <c r="E230" s="3">
        <f t="shared" si="7"/>
        <v>0.98894426389876444</v>
      </c>
    </row>
    <row r="231" spans="1:5" x14ac:dyDescent="0.25">
      <c r="A231" s="18">
        <v>45656</v>
      </c>
      <c r="B231" s="3">
        <v>137.4678039550781</v>
      </c>
      <c r="C231" s="3">
        <f t="shared" si="6"/>
        <v>1.0035033713767469</v>
      </c>
      <c r="D231" s="3">
        <v>5906.93994140625</v>
      </c>
      <c r="E231" s="3">
        <f t="shared" si="7"/>
        <v>0.98929800429823322</v>
      </c>
    </row>
    <row r="232" spans="1:5" x14ac:dyDescent="0.25">
      <c r="A232" s="18">
        <v>45657</v>
      </c>
      <c r="B232" s="3">
        <v>134.26832580566409</v>
      </c>
      <c r="C232" s="3">
        <f t="shared" si="6"/>
        <v>0.97672561823669246</v>
      </c>
      <c r="D232" s="3">
        <v>5881.6298828125</v>
      </c>
      <c r="E232" s="3">
        <f t="shared" si="7"/>
        <v>0.9957151996050726</v>
      </c>
    </row>
    <row r="233" spans="1:5" x14ac:dyDescent="0.25">
      <c r="A233" s="18">
        <v>45659</v>
      </c>
      <c r="B233" s="3">
        <v>138.28767395019531</v>
      </c>
      <c r="C233" s="3">
        <f t="shared" si="6"/>
        <v>1.0299351922384785</v>
      </c>
      <c r="D233" s="3">
        <v>5868.5498046875</v>
      </c>
      <c r="E233" s="3">
        <f t="shared" si="7"/>
        <v>0.99777611335877781</v>
      </c>
    </row>
    <row r="234" spans="1:5" x14ac:dyDescent="0.25">
      <c r="A234" s="18">
        <v>45660</v>
      </c>
      <c r="B234" s="3">
        <v>144.4466857910156</v>
      </c>
      <c r="C234" s="3">
        <f t="shared" si="6"/>
        <v>1.0445376776171567</v>
      </c>
      <c r="D234" s="3">
        <v>5942.47021484375</v>
      </c>
      <c r="E234" s="3">
        <f t="shared" si="7"/>
        <v>1.012596026721492</v>
      </c>
    </row>
    <row r="235" spans="1:5" x14ac:dyDescent="0.25">
      <c r="A235" s="18">
        <v>45663</v>
      </c>
      <c r="B235" s="3">
        <v>149.40586853027341</v>
      </c>
      <c r="C235" s="3">
        <f t="shared" si="6"/>
        <v>1.034332270845125</v>
      </c>
      <c r="D235" s="3">
        <v>5975.3798828125</v>
      </c>
      <c r="E235" s="3">
        <f t="shared" si="7"/>
        <v>1.0055380450854503</v>
      </c>
    </row>
    <row r="236" spans="1:5" x14ac:dyDescent="0.25">
      <c r="A236" s="18">
        <v>45664</v>
      </c>
      <c r="B236" s="3">
        <v>140.11737060546881</v>
      </c>
      <c r="C236" s="3">
        <f t="shared" si="6"/>
        <v>0.93783043453261328</v>
      </c>
      <c r="D236" s="3">
        <v>5909.02978515625</v>
      </c>
      <c r="E236" s="3">
        <f t="shared" si="7"/>
        <v>0.98889608711789212</v>
      </c>
    </row>
    <row r="237" spans="1:5" x14ac:dyDescent="0.25">
      <c r="A237" s="18">
        <v>45665</v>
      </c>
      <c r="B237" s="3">
        <v>140.08738708496091</v>
      </c>
      <c r="C237" s="3">
        <f t="shared" si="6"/>
        <v>0.99978601139617207</v>
      </c>
      <c r="D237" s="3">
        <v>5918.25</v>
      </c>
      <c r="E237" s="3">
        <f t="shared" si="7"/>
        <v>1.0015603601909253</v>
      </c>
    </row>
    <row r="238" spans="1:5" x14ac:dyDescent="0.25">
      <c r="A238" s="18">
        <v>45667</v>
      </c>
      <c r="B238" s="3">
        <v>135.88807678222659</v>
      </c>
      <c r="C238" s="3">
        <f t="shared" si="6"/>
        <v>0.97002363745861364</v>
      </c>
      <c r="D238" s="3">
        <v>5827.0400390625</v>
      </c>
      <c r="E238" s="3">
        <f t="shared" si="7"/>
        <v>0.98458835619693319</v>
      </c>
    </row>
    <row r="239" spans="1:5" x14ac:dyDescent="0.25">
      <c r="A239" s="18">
        <v>45670</v>
      </c>
      <c r="B239" s="3">
        <v>133.20849609375</v>
      </c>
      <c r="C239" s="3">
        <f t="shared" si="6"/>
        <v>0.98028097275399029</v>
      </c>
      <c r="D239" s="3">
        <v>5836.22021484375</v>
      </c>
      <c r="E239" s="3">
        <f t="shared" si="7"/>
        <v>1.0015754440882008</v>
      </c>
    </row>
    <row r="240" spans="1:5" x14ac:dyDescent="0.25">
      <c r="A240" s="18">
        <v>45671</v>
      </c>
      <c r="B240" s="3">
        <v>131.73872375488281</v>
      </c>
      <c r="C240" s="3">
        <f t="shared" si="6"/>
        <v>0.98896637690562328</v>
      </c>
      <c r="D240" s="3">
        <v>5842.91015625</v>
      </c>
      <c r="E240" s="3">
        <f t="shared" si="7"/>
        <v>1.001146279811244</v>
      </c>
    </row>
    <row r="241" spans="1:5" x14ac:dyDescent="0.25">
      <c r="A241" s="18">
        <v>45672</v>
      </c>
      <c r="B241" s="3">
        <v>136.218017578125</v>
      </c>
      <c r="C241" s="3">
        <f t="shared" si="6"/>
        <v>1.0340013452048959</v>
      </c>
      <c r="D241" s="3">
        <v>5949.91015625</v>
      </c>
      <c r="E241" s="3">
        <f t="shared" si="7"/>
        <v>1.0183127922796391</v>
      </c>
    </row>
    <row r="242" spans="1:5" x14ac:dyDescent="0.25">
      <c r="A242" s="18">
        <v>45673</v>
      </c>
      <c r="B242" s="3">
        <v>133.54844665527341</v>
      </c>
      <c r="C242" s="3">
        <f t="shared" si="6"/>
        <v>0.98040221866156207</v>
      </c>
      <c r="D242" s="3">
        <v>5937.33984375</v>
      </c>
      <c r="E242" s="3">
        <f t="shared" si="7"/>
        <v>0.9978873105358077</v>
      </c>
    </row>
    <row r="243" spans="1:5" x14ac:dyDescent="0.25">
      <c r="A243" s="18">
        <v>45674</v>
      </c>
      <c r="B243" s="3">
        <v>137.6877746582031</v>
      </c>
      <c r="C243" s="3">
        <f t="shared" si="6"/>
        <v>1.0309949543150769</v>
      </c>
      <c r="D243" s="3">
        <v>5996.66015625</v>
      </c>
      <c r="E243" s="3">
        <f t="shared" si="7"/>
        <v>1.0099910589693537</v>
      </c>
    </row>
    <row r="244" spans="1:5" x14ac:dyDescent="0.25">
      <c r="A244" s="18">
        <v>45678</v>
      </c>
      <c r="B244" s="3">
        <v>140.80726623535159</v>
      </c>
      <c r="C244" s="3">
        <f t="shared" si="6"/>
        <v>1.0226562712985401</v>
      </c>
      <c r="D244" s="3">
        <v>6049.240234375</v>
      </c>
      <c r="E244" s="3">
        <f t="shared" si="7"/>
        <v>1.0087682271055829</v>
      </c>
    </row>
    <row r="245" spans="1:5" x14ac:dyDescent="0.25">
      <c r="A245" s="18">
        <v>45679</v>
      </c>
      <c r="B245" s="3">
        <v>147.04627990722659</v>
      </c>
      <c r="C245" s="3">
        <f t="shared" si="6"/>
        <v>1.044308890007472</v>
      </c>
      <c r="D245" s="3">
        <v>6086.3701171875</v>
      </c>
      <c r="E245" s="3">
        <f t="shared" si="7"/>
        <v>1.0061379415222276</v>
      </c>
    </row>
    <row r="246" spans="1:5" x14ac:dyDescent="0.25">
      <c r="A246" s="18">
        <v>45680</v>
      </c>
      <c r="B246" s="3">
        <v>147.19624328613281</v>
      </c>
      <c r="C246" s="3">
        <f t="shared" si="6"/>
        <v>1.0010198379653048</v>
      </c>
      <c r="D246" s="3">
        <v>6118.7099609375</v>
      </c>
      <c r="E246" s="3">
        <f t="shared" si="7"/>
        <v>1.0053134862204114</v>
      </c>
    </row>
    <row r="247" spans="1:5" x14ac:dyDescent="0.25">
      <c r="A247" s="18">
        <v>45681</v>
      </c>
      <c r="B247" s="3">
        <v>142.59696960449219</v>
      </c>
      <c r="C247" s="3">
        <f t="shared" si="6"/>
        <v>0.96875413679749856</v>
      </c>
      <c r="D247" s="3">
        <v>6101.240234375</v>
      </c>
      <c r="E247" s="3">
        <f t="shared" si="7"/>
        <v>0.99714486768060118</v>
      </c>
    </row>
    <row r="248" spans="1:5" x14ac:dyDescent="0.25">
      <c r="A248" s="18">
        <v>45684</v>
      </c>
      <c r="B248" s="3">
        <v>118.40087890625</v>
      </c>
      <c r="C248" s="3">
        <f t="shared" si="6"/>
        <v>0.83031833870416316</v>
      </c>
      <c r="D248" s="3">
        <v>6012.27978515625</v>
      </c>
      <c r="E248" s="3">
        <f t="shared" si="7"/>
        <v>0.98541928430919046</v>
      </c>
    </row>
    <row r="249" spans="1:5" x14ac:dyDescent="0.25">
      <c r="A249" s="18">
        <v>45685</v>
      </c>
      <c r="B249" s="3">
        <v>128.96919250488281</v>
      </c>
      <c r="C249" s="3">
        <f t="shared" si="6"/>
        <v>1.0892587428088336</v>
      </c>
      <c r="D249" s="3">
        <v>6067.7001953125</v>
      </c>
      <c r="E249" s="3">
        <f t="shared" si="7"/>
        <v>1.0092178694499676</v>
      </c>
    </row>
    <row r="250" spans="1:5" x14ac:dyDescent="0.25">
      <c r="A250" s="18">
        <v>45686</v>
      </c>
      <c r="B250" s="3">
        <v>123.68003082275391</v>
      </c>
      <c r="C250" s="3">
        <f t="shared" si="6"/>
        <v>0.95898895248236393</v>
      </c>
      <c r="D250" s="3">
        <v>6039.31005859375</v>
      </c>
      <c r="E250" s="3">
        <f t="shared" si="7"/>
        <v>0.99532110423967846</v>
      </c>
    </row>
    <row r="251" spans="1:5" x14ac:dyDescent="0.25">
      <c r="A251" s="18">
        <v>45687</v>
      </c>
      <c r="B251" s="3">
        <v>124.6298828125</v>
      </c>
      <c r="C251" s="3">
        <f t="shared" si="6"/>
        <v>1.0076799139151844</v>
      </c>
      <c r="D251" s="3">
        <v>6071.169921875</v>
      </c>
      <c r="E251" s="3">
        <f t="shared" si="7"/>
        <v>1.0052754144053118</v>
      </c>
    </row>
    <row r="252" spans="1:5" x14ac:dyDescent="0.25">
      <c r="A252" s="18">
        <v>45688</v>
      </c>
      <c r="B252" s="3">
        <v>120.0506210327148</v>
      </c>
      <c r="C252" s="3">
        <f t="shared" si="6"/>
        <v>0.96325711236787015</v>
      </c>
      <c r="D252" s="3">
        <v>6040.52978515625</v>
      </c>
      <c r="E252" s="3">
        <f t="shared" si="7"/>
        <v>0.99495317424598007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1E98D-062A-4C97-BB05-9FCAAE5E4B47}">
  <dimension ref="A1:G32"/>
  <sheetViews>
    <sheetView zoomScale="90" zoomScaleNormal="90" workbookViewId="0">
      <selection activeCell="E10" sqref="E10:F11"/>
    </sheetView>
  </sheetViews>
  <sheetFormatPr defaultRowHeight="15" x14ac:dyDescent="0.25"/>
  <cols>
    <col min="1" max="1" width="33.140625" bestFit="1" customWidth="1"/>
    <col min="2" max="2" width="17.28515625" style="13" bestFit="1" customWidth="1"/>
    <col min="5" max="5" width="32.85546875" bestFit="1" customWidth="1"/>
    <col min="6" max="6" width="12.85546875" bestFit="1" customWidth="1"/>
  </cols>
  <sheetData>
    <row r="1" spans="1:7" x14ac:dyDescent="0.25">
      <c r="A1" s="3" t="s">
        <v>33</v>
      </c>
      <c r="B1" s="14">
        <v>18047000000</v>
      </c>
    </row>
    <row r="2" spans="1:7" x14ac:dyDescent="0.25">
      <c r="A2" s="3" t="s">
        <v>72</v>
      </c>
      <c r="B2" s="14">
        <v>80126000000</v>
      </c>
    </row>
    <row r="3" spans="1:7" x14ac:dyDescent="0.25">
      <c r="A3" s="3" t="s">
        <v>75</v>
      </c>
      <c r="B3" s="14">
        <v>10080000000</v>
      </c>
    </row>
    <row r="4" spans="1:7" x14ac:dyDescent="0.25">
      <c r="A4" s="3" t="s">
        <v>109</v>
      </c>
      <c r="B4" s="14">
        <v>72880000000</v>
      </c>
      <c r="E4" s="7" t="s">
        <v>137</v>
      </c>
      <c r="F4" s="8"/>
    </row>
    <row r="5" spans="1:7" x14ac:dyDescent="0.25">
      <c r="A5" s="3" t="s">
        <v>127</v>
      </c>
      <c r="B5" s="14">
        <v>130497000000</v>
      </c>
      <c r="E5" s="10" t="s">
        <v>135</v>
      </c>
      <c r="F5" s="14">
        <f>B2/B1</f>
        <v>4.4398514988640772</v>
      </c>
    </row>
    <row r="6" spans="1:7" x14ac:dyDescent="0.25">
      <c r="A6" s="3" t="s">
        <v>48</v>
      </c>
      <c r="B6" s="14">
        <v>111601000000</v>
      </c>
      <c r="E6" s="3" t="s">
        <v>136</v>
      </c>
      <c r="F6" s="15">
        <f>(B2-B3)/B1</f>
        <v>3.8813099130049316</v>
      </c>
    </row>
    <row r="7" spans="1:7" x14ac:dyDescent="0.25">
      <c r="A7" s="3" t="s">
        <v>13</v>
      </c>
      <c r="B7" s="14">
        <v>79327000000</v>
      </c>
      <c r="E7" s="12" t="s">
        <v>153</v>
      </c>
      <c r="F7" s="14">
        <f>B14/B1</f>
        <v>0.47592397628414695</v>
      </c>
    </row>
    <row r="8" spans="1:7" x14ac:dyDescent="0.25">
      <c r="A8" s="3" t="s">
        <v>22</v>
      </c>
      <c r="B8" s="14">
        <v>32274000000</v>
      </c>
      <c r="E8" s="12" t="s">
        <v>154</v>
      </c>
      <c r="F8" s="14">
        <f>B15/B5</f>
        <v>0.74988697058169917</v>
      </c>
    </row>
    <row r="9" spans="1:7" x14ac:dyDescent="0.25">
      <c r="A9" s="3" t="s">
        <v>106</v>
      </c>
      <c r="B9" s="14">
        <v>2.97</v>
      </c>
      <c r="F9" s="13"/>
    </row>
    <row r="10" spans="1:7" x14ac:dyDescent="0.25">
      <c r="A10" s="3" t="s">
        <v>133</v>
      </c>
      <c r="B10" s="14">
        <v>0.01</v>
      </c>
      <c r="E10" s="3" t="s">
        <v>158</v>
      </c>
      <c r="F10" s="14">
        <f>(B4+B20)/B8</f>
        <v>2.1218008303897875</v>
      </c>
    </row>
    <row r="11" spans="1:7" x14ac:dyDescent="0.25">
      <c r="A11" s="3" t="s">
        <v>142</v>
      </c>
      <c r="B11" s="14">
        <v>165.57</v>
      </c>
      <c r="E11" s="3" t="s">
        <v>159</v>
      </c>
      <c r="F11" s="14">
        <f>B18/B19</f>
        <v>341.18623481781378</v>
      </c>
      <c r="G11" s="13"/>
    </row>
    <row r="12" spans="1:7" x14ac:dyDescent="0.25">
      <c r="A12" s="3" t="s">
        <v>1</v>
      </c>
      <c r="B12" s="14">
        <v>24477000000</v>
      </c>
      <c r="F12" s="13"/>
    </row>
    <row r="13" spans="1:7" x14ac:dyDescent="0.25">
      <c r="A13" s="11" t="s">
        <v>152</v>
      </c>
      <c r="B13" s="14">
        <v>0.04</v>
      </c>
      <c r="E13" s="7" t="s">
        <v>138</v>
      </c>
      <c r="F13" s="13"/>
    </row>
    <row r="14" spans="1:7" x14ac:dyDescent="0.25">
      <c r="A14" s="3" t="s">
        <v>85</v>
      </c>
      <c r="B14" s="14">
        <v>8589000000</v>
      </c>
      <c r="E14" s="3" t="s">
        <v>139</v>
      </c>
      <c r="F14" s="14">
        <f>B4/B5</f>
        <v>0.55848027157712443</v>
      </c>
    </row>
    <row r="15" spans="1:7" x14ac:dyDescent="0.25">
      <c r="A15" s="3" t="s">
        <v>125</v>
      </c>
      <c r="B15" s="14">
        <v>97858000000</v>
      </c>
      <c r="E15" s="3" t="s">
        <v>140</v>
      </c>
      <c r="F15" s="14">
        <f>B4/B6</f>
        <v>0.65304074336251472</v>
      </c>
    </row>
    <row r="16" spans="1:7" x14ac:dyDescent="0.25">
      <c r="A16" s="3" t="s">
        <v>126</v>
      </c>
      <c r="B16" s="14">
        <v>32639000000</v>
      </c>
      <c r="E16" s="3" t="s">
        <v>141</v>
      </c>
      <c r="F16" s="14">
        <f>B4/B7</f>
        <v>0.9187288060811577</v>
      </c>
    </row>
    <row r="17" spans="1:6" x14ac:dyDescent="0.25">
      <c r="A17" s="3" t="s">
        <v>80</v>
      </c>
      <c r="B17" s="14">
        <v>23065000000</v>
      </c>
      <c r="E17" s="12" t="s">
        <v>160</v>
      </c>
      <c r="F17" s="14">
        <f>B21/B5</f>
        <v>0.62417526839697468</v>
      </c>
    </row>
    <row r="18" spans="1:6" x14ac:dyDescent="0.25">
      <c r="A18" s="3" t="s">
        <v>95</v>
      </c>
      <c r="B18" s="14">
        <v>84273000000</v>
      </c>
      <c r="F18" s="13"/>
    </row>
    <row r="19" spans="1:6" x14ac:dyDescent="0.25">
      <c r="A19" s="3" t="s">
        <v>97</v>
      </c>
      <c r="B19" s="14">
        <v>247000000</v>
      </c>
      <c r="E19" s="7" t="s">
        <v>143</v>
      </c>
      <c r="F19" s="13"/>
    </row>
    <row r="20" spans="1:6" x14ac:dyDescent="0.25">
      <c r="A20" s="3" t="s">
        <v>63</v>
      </c>
      <c r="B20" s="14">
        <v>-4401000000</v>
      </c>
      <c r="E20" s="3" t="s">
        <v>144</v>
      </c>
      <c r="F20" s="14">
        <f>B8/B7</f>
        <v>0.40684760548110982</v>
      </c>
    </row>
    <row r="21" spans="1:6" x14ac:dyDescent="0.25">
      <c r="A21" s="3" t="s">
        <v>121</v>
      </c>
      <c r="B21" s="14">
        <v>81453000000</v>
      </c>
      <c r="E21" s="3" t="s">
        <v>145</v>
      </c>
      <c r="F21" s="14">
        <f>B8/B6</f>
        <v>0.28919095707027714</v>
      </c>
    </row>
    <row r="22" spans="1:6" x14ac:dyDescent="0.25">
      <c r="A22" s="3"/>
      <c r="B22" s="14"/>
      <c r="E22" s="3" t="s">
        <v>146</v>
      </c>
      <c r="F22" s="14">
        <f>B7/B6</f>
        <v>0.7108090429297228</v>
      </c>
    </row>
    <row r="23" spans="1:6" x14ac:dyDescent="0.25">
      <c r="F23" s="13"/>
    </row>
    <row r="24" spans="1:6" x14ac:dyDescent="0.25">
      <c r="E24" s="7" t="s">
        <v>147</v>
      </c>
      <c r="F24" s="13"/>
    </row>
    <row r="25" spans="1:6" x14ac:dyDescent="0.25">
      <c r="E25" s="3" t="s">
        <v>148</v>
      </c>
      <c r="F25" s="14">
        <f>B11/B9</f>
        <v>55.74747474747474</v>
      </c>
    </row>
    <row r="26" spans="1:6" x14ac:dyDescent="0.25">
      <c r="E26" s="3" t="s">
        <v>149</v>
      </c>
      <c r="F26" s="14">
        <f>B13/B11</f>
        <v>2.4158965996255361E-4</v>
      </c>
    </row>
    <row r="27" spans="1:6" x14ac:dyDescent="0.25">
      <c r="E27" s="3" t="s">
        <v>150</v>
      </c>
      <c r="F27" s="16">
        <f>(B13*B12)/B4</f>
        <v>1.3434138309549945E-2</v>
      </c>
    </row>
    <row r="28" spans="1:6" x14ac:dyDescent="0.25">
      <c r="E28" s="3" t="s">
        <v>151</v>
      </c>
      <c r="F28" s="14">
        <f>F16*(1-F27 )</f>
        <v>0.90638647623129576</v>
      </c>
    </row>
    <row r="29" spans="1:6" x14ac:dyDescent="0.25">
      <c r="F29" s="13"/>
    </row>
    <row r="30" spans="1:6" x14ac:dyDescent="0.25">
      <c r="E30" s="7" t="s">
        <v>157</v>
      </c>
      <c r="F30" s="13"/>
    </row>
    <row r="31" spans="1:6" x14ac:dyDescent="0.25">
      <c r="E31" s="12" t="s">
        <v>155</v>
      </c>
      <c r="F31" s="14">
        <f>B16/B3</f>
        <v>3.2379960317460319</v>
      </c>
    </row>
    <row r="32" spans="1:6" x14ac:dyDescent="0.25">
      <c r="E32" s="12" t="s">
        <v>156</v>
      </c>
      <c r="F32" s="14">
        <f>B5/B17</f>
        <v>5.6577931931497938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NVDA_balance_sheet</vt:lpstr>
      <vt:lpstr>NVDA_income_statement</vt:lpstr>
      <vt:lpstr>NVDA_cashflow_statement</vt:lpstr>
      <vt:lpstr>Dividend</vt:lpstr>
      <vt:lpstr>Sheet3</vt:lpstr>
      <vt:lpstr>CAPM &amp; WACC</vt:lpstr>
      <vt:lpstr>Ratio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Venkata Dhanayya Maddala</cp:lastModifiedBy>
  <dcterms:created xsi:type="dcterms:W3CDTF">2025-07-09T18:53:02Z</dcterms:created>
  <dcterms:modified xsi:type="dcterms:W3CDTF">2025-07-15T01:10:12Z</dcterms:modified>
</cp:coreProperties>
</file>