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/>
  <xr:revisionPtr revIDLastSave="0" documentId="13_ncr:1_{664E2267-61C7-4805-8326-CE29E104011F}" xr6:coauthVersionLast="46" xr6:coauthVersionMax="46" xr10:uidLastSave="{00000000-0000-0000-0000-000000000000}"/>
  <bookViews>
    <workbookView xWindow="19210" yWindow="650" windowWidth="14680" windowHeight="12440" xr2:uid="{00000000-000D-0000-FFFF-FFFF00000000}"/>
  </bookViews>
  <sheets>
    <sheet name="基本情報" sheetId="1" r:id="rId1"/>
    <sheet name="テーブル情報" sheetId="2" r:id="rId2"/>
    <sheet name="型" sheetId="3" r:id="rId3"/>
  </sheets>
  <externalReferences>
    <externalReference r:id="rId4"/>
  </externalReferences>
  <definedNames>
    <definedName name="_xlnm._FilterDatabase" localSheetId="1" hidden="1">テーブル情報!$A$1:$I$20</definedName>
    <definedName name="論理型">型!$B$2:$B$9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2" l="1"/>
  <c r="N26" i="2"/>
  <c r="M26" i="2"/>
  <c r="L26" i="2"/>
  <c r="K26" i="2"/>
  <c r="J26" i="2"/>
  <c r="A26" i="2"/>
  <c r="P25" i="2"/>
  <c r="N25" i="2"/>
  <c r="M25" i="2"/>
  <c r="L25" i="2"/>
  <c r="K25" i="2"/>
  <c r="J25" i="2"/>
  <c r="A25" i="2"/>
  <c r="P24" i="2"/>
  <c r="N24" i="2"/>
  <c r="M24" i="2"/>
  <c r="L24" i="2"/>
  <c r="K24" i="2"/>
  <c r="J24" i="2"/>
  <c r="A24" i="2"/>
  <c r="P23" i="2"/>
  <c r="N23" i="2"/>
  <c r="M23" i="2"/>
  <c r="L23" i="2"/>
  <c r="K23" i="2"/>
  <c r="J23" i="2"/>
  <c r="A23" i="2"/>
  <c r="P22" i="2"/>
  <c r="N22" i="2"/>
  <c r="M22" i="2"/>
  <c r="L22" i="2"/>
  <c r="K22" i="2"/>
  <c r="J22" i="2"/>
  <c r="A22" i="2"/>
  <c r="P21" i="2"/>
  <c r="N21" i="2"/>
  <c r="M21" i="2"/>
  <c r="L21" i="2"/>
  <c r="K21" i="2"/>
  <c r="J21" i="2"/>
  <c r="A21" i="2"/>
  <c r="P15" i="2"/>
  <c r="N15" i="2"/>
  <c r="M15" i="2"/>
  <c r="L15" i="2"/>
  <c r="K15" i="2"/>
  <c r="J15" i="2"/>
  <c r="A15" i="2"/>
  <c r="A3" i="2"/>
  <c r="A4" i="2"/>
  <c r="A5" i="2"/>
  <c r="A6" i="2"/>
  <c r="A7" i="2"/>
  <c r="A8" i="2"/>
  <c r="A9" i="2"/>
  <c r="A10" i="2"/>
  <c r="A11" i="2"/>
  <c r="A12" i="2"/>
  <c r="A13" i="2"/>
  <c r="A14" i="2"/>
  <c r="A16" i="2"/>
  <c r="A17" i="2"/>
  <c r="A18" i="2"/>
  <c r="A19" i="2"/>
  <c r="A20" i="2"/>
  <c r="A2" i="2"/>
  <c r="P12" i="2"/>
  <c r="N12" i="2"/>
  <c r="M12" i="2"/>
  <c r="L12" i="2"/>
  <c r="K12" i="2"/>
  <c r="J12" i="2"/>
  <c r="A10" i="3"/>
  <c r="A9" i="3"/>
  <c r="A8" i="3"/>
  <c r="A7" i="3"/>
  <c r="A6" i="3"/>
  <c r="A5" i="3"/>
  <c r="A4" i="3"/>
  <c r="A3" i="3"/>
  <c r="A2" i="3"/>
  <c r="L20" i="2"/>
  <c r="K20" i="2"/>
  <c r="L19" i="2"/>
  <c r="K19" i="2"/>
  <c r="L18" i="2"/>
  <c r="K18" i="2"/>
  <c r="L17" i="2"/>
  <c r="K17" i="2"/>
  <c r="L16" i="2"/>
  <c r="K16" i="2"/>
  <c r="L14" i="2"/>
  <c r="K14" i="2"/>
  <c r="L13" i="2"/>
  <c r="K13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J1" i="2"/>
  <c r="M14" i="2"/>
  <c r="M16" i="2"/>
  <c r="M17" i="2"/>
  <c r="M18" i="2"/>
  <c r="M19" i="2"/>
  <c r="M20" i="2"/>
  <c r="M13" i="2"/>
  <c r="J27" i="2"/>
  <c r="J13" i="2"/>
  <c r="N13" i="2"/>
  <c r="J14" i="2"/>
  <c r="N14" i="2"/>
  <c r="J16" i="2"/>
  <c r="N16" i="2"/>
  <c r="J17" i="2"/>
  <c r="N17" i="2"/>
  <c r="J18" i="2"/>
  <c r="N18" i="2"/>
  <c r="J19" i="2"/>
  <c r="N19" i="2"/>
  <c r="J20" i="2"/>
  <c r="N20" i="2"/>
  <c r="N11" i="2"/>
  <c r="M11" i="2"/>
  <c r="J11" i="2"/>
  <c r="N10" i="2"/>
  <c r="M10" i="2"/>
  <c r="J10" i="2"/>
  <c r="N9" i="2"/>
  <c r="M9" i="2"/>
  <c r="J9" i="2"/>
  <c r="N8" i="2"/>
  <c r="M8" i="2"/>
  <c r="J8" i="2"/>
  <c r="N7" i="2"/>
  <c r="M7" i="2"/>
  <c r="J7" i="2"/>
  <c r="N6" i="2"/>
  <c r="M6" i="2"/>
  <c r="J6" i="2"/>
  <c r="N5" i="2"/>
  <c r="M5" i="2"/>
  <c r="J5" i="2"/>
  <c r="N4" i="2"/>
  <c r="M4" i="2"/>
  <c r="J4" i="2"/>
  <c r="N3" i="2"/>
  <c r="M3" i="2"/>
  <c r="J3" i="2"/>
  <c r="N2" i="2"/>
  <c r="M2" i="2"/>
  <c r="J2" i="2"/>
  <c r="P13" i="2"/>
  <c r="P3" i="2"/>
  <c r="P4" i="2"/>
  <c r="P5" i="2"/>
  <c r="P6" i="2"/>
  <c r="P7" i="2"/>
  <c r="P8" i="2"/>
  <c r="P9" i="2"/>
  <c r="P10" i="2"/>
  <c r="P11" i="2"/>
  <c r="P14" i="2"/>
  <c r="P16" i="2"/>
  <c r="P17" i="2"/>
  <c r="P18" i="2"/>
  <c r="P19" i="2"/>
  <c r="P20" i="2"/>
  <c r="P27" i="2"/>
  <c r="P2" i="2"/>
</calcChain>
</file>

<file path=xl/sharedStrings.xml><?xml version="1.0" encoding="utf-8"?>
<sst xmlns="http://schemas.openxmlformats.org/spreadsheetml/2006/main" count="197" uniqueCount="93">
  <si>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</si>
  <si>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</si>
  <si>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</si>
  <si>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</si>
  <si>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新井健一朗</t>
    <rPh sb="0" eb="2">
      <t>アライ</t>
    </rPh>
    <rPh sb="2" eb="4">
      <t>ケンイチ</t>
    </rPh>
    <rPh sb="4" eb="5">
      <t>ロウ</t>
    </rPh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</si>
  <si>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</si>
  <si>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</si>
  <si>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番号</t>
    <rPh sb="0" eb="2">
      <t>バンゴウ</t>
    </rPh>
    <phoneticPr fontId="1"/>
  </si>
  <si>
    <t>論理カラム名</t>
    <rPh sb="0" eb="2">
      <t>ロンリ</t>
    </rPh>
    <rPh sb="5" eb="6">
      <t>メイ</t>
    </rPh>
    <phoneticPr fontId="1"/>
  </si>
  <si>
    <t>物理カラム名</t>
    <rPh sb="0" eb="2">
      <t>ブツリ</t>
    </rPh>
    <rPh sb="5" eb="6">
      <t>メイ</t>
    </rPh>
    <phoneticPr fontId="1"/>
  </si>
  <si>
    <t>データ型</t>
    <rPh sb="3" eb="4">
      <t>ガタ</t>
    </rPh>
    <phoneticPr fontId="1"/>
  </si>
  <si>
    <t>フォーマット</t>
    <phoneticPr fontId="1"/>
  </si>
  <si>
    <t>桁数</t>
    <rPh sb="0" eb="2">
      <t>ケタスウ</t>
    </rPh>
    <phoneticPr fontId="1"/>
  </si>
  <si>
    <t>主キー</t>
    <rPh sb="0" eb="1">
      <t>シュ</t>
    </rPh>
    <phoneticPr fontId="1"/>
  </si>
  <si>
    <t>識別番号</t>
    <rPh sb="0" eb="2">
      <t>シキベツ</t>
    </rPh>
    <rPh sb="2" eb="4">
      <t>バンゴウ</t>
    </rPh>
    <phoneticPr fontId="1"/>
  </si>
  <si>
    <t>id</t>
    <phoneticPr fontId="1"/>
  </si>
  <si>
    <t>-</t>
    <phoneticPr fontId="1"/>
  </si>
  <si>
    <t>無</t>
    <rPh sb="0" eb="1">
      <t>ナ</t>
    </rPh>
    <phoneticPr fontId="1"/>
  </si>
  <si>
    <t>開始日</t>
    <rPh sb="0" eb="3">
      <t>カイシビ</t>
    </rPh>
    <phoneticPr fontId="1"/>
  </si>
  <si>
    <t>start_date</t>
    <phoneticPr fontId="1"/>
  </si>
  <si>
    <t>日付型</t>
    <rPh sb="0" eb="2">
      <t>ヒヅケ</t>
    </rPh>
    <rPh sb="2" eb="3">
      <t>ガタ</t>
    </rPh>
    <phoneticPr fontId="1"/>
  </si>
  <si>
    <t>終了日</t>
    <rPh sb="0" eb="3">
      <t>シュウリョウビ</t>
    </rPh>
    <phoneticPr fontId="1"/>
  </si>
  <si>
    <t>end_date</t>
    <phoneticPr fontId="1"/>
  </si>
  <si>
    <t>ロケールID</t>
    <phoneticPr fontId="1"/>
  </si>
  <si>
    <t>locale_id</t>
    <phoneticPr fontId="1"/>
  </si>
  <si>
    <t>文字列型</t>
    <rPh sb="0" eb="3">
      <t>モジレツ</t>
    </rPh>
    <rPh sb="3" eb="4">
      <t>ガタ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</si>
  <si>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</si>
  <si>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</si>
  <si>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note</t>
    <phoneticPr fontId="1"/>
  </si>
  <si>
    <t>有</t>
    <rPh sb="0" eb="1">
      <t>ア</t>
    </rPh>
    <phoneticPr fontId="1"/>
  </si>
  <si>
    <t>作成者</t>
    <rPh sb="0" eb="3">
      <t>サクセイシャ</t>
    </rPh>
    <phoneticPr fontId="1"/>
  </si>
  <si>
    <t>creator</t>
  </si>
  <si>
    <t>作成日</t>
    <rPh sb="0" eb="3">
      <t>サクセイビ</t>
    </rPh>
    <phoneticPr fontId="1"/>
  </si>
  <si>
    <t>created_date</t>
  </si>
  <si>
    <t>更新者</t>
    <rPh sb="0" eb="3">
      <t>コウシンシャ</t>
    </rPh>
    <phoneticPr fontId="1"/>
  </si>
  <si>
    <t>updater</t>
  </si>
  <si>
    <t>更新日</t>
    <rPh sb="0" eb="3">
      <t>コウシンビ</t>
    </rPh>
    <phoneticPr fontId="1"/>
  </si>
  <si>
    <t>update_date</t>
    <phoneticPr fontId="1"/>
  </si>
  <si>
    <t>NULL許可有無</t>
    <rPh sb="4" eb="6">
      <t>キョカ</t>
    </rPh>
    <rPh sb="6" eb="8">
      <t>ウム</t>
    </rPh>
    <phoneticPr fontId="1"/>
  </si>
  <si>
    <t>始値</t>
    <rPh sb="0" eb="2">
      <t>ハジメネ</t>
    </rPh>
    <phoneticPr fontId="1"/>
  </si>
  <si>
    <t>高値</t>
    <rPh sb="0" eb="2">
      <t>タカネ</t>
    </rPh>
    <phoneticPr fontId="1"/>
  </si>
  <si>
    <t>安値</t>
    <rPh sb="0" eb="2">
      <t>ヤスネ</t>
    </rPh>
    <phoneticPr fontId="1"/>
  </si>
  <si>
    <t>終値</t>
    <rPh sb="0" eb="2">
      <t>オワリネ</t>
    </rPh>
    <phoneticPr fontId="1"/>
  </si>
  <si>
    <t>出来高</t>
    <rPh sb="0" eb="3">
      <t>デキダカ</t>
    </rPh>
    <phoneticPr fontId="1"/>
  </si>
  <si>
    <t>volume</t>
    <phoneticPr fontId="1"/>
  </si>
  <si>
    <t>8バイト整数</t>
    <rPh sb="4" eb="6">
      <t>セイスウ</t>
    </rPh>
    <phoneticPr fontId="1"/>
  </si>
  <si>
    <t>op</t>
    <phoneticPr fontId="1"/>
  </si>
  <si>
    <t>hp</t>
    <phoneticPr fontId="1"/>
  </si>
  <si>
    <t>lp</t>
    <phoneticPr fontId="1"/>
  </si>
  <si>
    <t>cp</t>
    <phoneticPr fontId="1"/>
  </si>
  <si>
    <t>論理型</t>
    <rPh sb="0" eb="2">
      <t>ロンリ</t>
    </rPh>
    <rPh sb="2" eb="3">
      <t>ガタ</t>
    </rPh>
    <phoneticPr fontId="1"/>
  </si>
  <si>
    <t>物理型</t>
    <rPh sb="0" eb="2">
      <t>ブツリ</t>
    </rPh>
    <rPh sb="2" eb="3">
      <t>ガタ</t>
    </rPh>
    <phoneticPr fontId="1"/>
  </si>
  <si>
    <t>桁指定</t>
    <rPh sb="0" eb="1">
      <t>ケタ</t>
    </rPh>
    <rPh sb="1" eb="3">
      <t>シテイ</t>
    </rPh>
    <phoneticPr fontId="1"/>
  </si>
  <si>
    <t>8バイト実数</t>
    <rPh sb="4" eb="6">
      <t>ジッスウ</t>
    </rPh>
    <phoneticPr fontId="1"/>
  </si>
  <si>
    <t>20,5</t>
    <phoneticPr fontId="1"/>
  </si>
  <si>
    <t>no</t>
    <phoneticPr fontId="1"/>
  </si>
  <si>
    <t>自動4バイト</t>
    <rPh sb="0" eb="2">
      <t>ジドウ</t>
    </rPh>
    <phoneticPr fontId="1"/>
  </si>
  <si>
    <t>自動8バイト</t>
    <rPh sb="0" eb="2">
      <t>ジドウ</t>
    </rPh>
    <phoneticPr fontId="1"/>
  </si>
  <si>
    <t>4バイト実数</t>
    <rPh sb="4" eb="6">
      <t>ジッスウ</t>
    </rPh>
    <phoneticPr fontId="1"/>
  </si>
  <si>
    <t>自動8バイト</t>
    <phoneticPr fontId="1"/>
  </si>
  <si>
    <t>4バイト整数</t>
    <phoneticPr fontId="1"/>
  </si>
  <si>
    <t>INT</t>
    <phoneticPr fontId="1"/>
  </si>
  <si>
    <t>BIGINT</t>
    <phoneticPr fontId="1"/>
  </si>
  <si>
    <t>DATE</t>
    <phoneticPr fontId="1"/>
  </si>
  <si>
    <t>VARCHAR</t>
    <phoneticPr fontId="1"/>
  </si>
  <si>
    <t>SMALLSERIAL</t>
    <phoneticPr fontId="1"/>
  </si>
  <si>
    <t>SERIAL</t>
    <phoneticPr fontId="1"/>
  </si>
  <si>
    <t>REAL</t>
    <phoneticPr fontId="1"/>
  </si>
  <si>
    <t>DOUBLE PRECISION</t>
    <phoneticPr fontId="1"/>
  </si>
  <si>
    <t>日時型</t>
    <phoneticPr fontId="1"/>
  </si>
  <si>
    <t>TIMESTAMP WITH TIME ZONE</t>
    <phoneticPr fontId="1"/>
  </si>
  <si>
    <t>name</t>
    <phoneticPr fontId="1"/>
  </si>
  <si>
    <t>stock_brand_id</t>
    <phoneticPr fontId="1"/>
  </si>
  <si>
    <t>株銘柄ID</t>
    <rPh sb="0" eb="1">
      <t>カブ</t>
    </rPh>
    <rPh sb="1" eb="3">
      <t>メイガラ</t>
    </rPh>
    <phoneticPr fontId="1"/>
  </si>
  <si>
    <t>株価週足</t>
    <rPh sb="2" eb="4">
      <t>シュウアシ</t>
    </rPh>
    <phoneticPr fontId="1"/>
  </si>
  <si>
    <t>stock_price_weekly</t>
    <phoneticPr fontId="1"/>
  </si>
  <si>
    <t>週開始日付</t>
    <rPh sb="0" eb="3">
      <t>シュウカイシ</t>
    </rPh>
    <rPh sb="3" eb="5">
      <t>ヒヅケ</t>
    </rPh>
    <phoneticPr fontId="1"/>
  </si>
  <si>
    <t>weekly_start_date</t>
    <phoneticPr fontId="1"/>
  </si>
  <si>
    <t>週終了日付</t>
    <rPh sb="0" eb="1">
      <t>シュウ</t>
    </rPh>
    <rPh sb="1" eb="3">
      <t>シュウリョウ</t>
    </rPh>
    <rPh sb="3" eb="5">
      <t>ヒヅケ</t>
    </rPh>
    <phoneticPr fontId="1"/>
  </si>
  <si>
    <t>weekly_end_date</t>
    <phoneticPr fontId="1"/>
  </si>
  <si>
    <t>日時型</t>
  </si>
  <si>
    <t>ＭＣＡＤライン</t>
    <phoneticPr fontId="1"/>
  </si>
  <si>
    <t>mcadl</t>
  </si>
  <si>
    <t>ＭＣＡＤシグナル</t>
    <phoneticPr fontId="1"/>
  </si>
  <si>
    <t>mcads</t>
  </si>
  <si>
    <t>ＭＣＡＤヒストグラム</t>
    <phoneticPr fontId="1"/>
  </si>
  <si>
    <t>mcadh</t>
  </si>
  <si>
    <t>勢力指数</t>
    <rPh sb="0" eb="4">
      <t>セイリョクシスウ</t>
    </rPh>
    <phoneticPr fontId="1"/>
  </si>
  <si>
    <t>pi</t>
  </si>
  <si>
    <t>勢力指数２ＥＭＡ</t>
    <rPh sb="0" eb="4">
      <t>セイリョクシスウ</t>
    </rPh>
    <phoneticPr fontId="1"/>
  </si>
  <si>
    <t>pi2ema</t>
  </si>
  <si>
    <t>勢力指数１３ＥＭＡ</t>
    <rPh sb="0" eb="4">
      <t>セイリョクシスウ</t>
    </rPh>
    <phoneticPr fontId="1"/>
  </si>
  <si>
    <t>pi13ema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</si>
</sst>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年&quot;mm&quot;月&quot;dd&quot;日&quot;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76" fontId="0" fillId="0" borderId="1" xfId="0" applyNumberFormat="1" applyBorder="1"/>
    <xf numFmtId="0" fontId="0" fillId="0" borderId="1" xfId="0" quotePrefix="1" applyBorder="1"/>
    <xf numFmtId="0" fontId="0" fillId="0" borderId="1" xfId="0" applyBorder="1"/>
    <xf numFmtId="0" fontId="2" fillId="2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B030040_&#26666;&#20385;&#26178;&#31995;&#2101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情報"/>
      <sheetName val="テーブル情報"/>
      <sheetName val="型"/>
    </sheetNames>
    <sheetDataSet>
      <sheetData sheetId="0"/>
      <sheetData sheetId="1"/>
      <sheetData sheetId="2">
        <row r="1">
          <cell r="B1" t="str">
            <v>論理型</v>
          </cell>
          <cell r="C1" t="str">
            <v>物理型</v>
          </cell>
          <cell r="D1" t="str">
            <v>桁指定</v>
          </cell>
        </row>
        <row r="2">
          <cell r="B2" t="str">
            <v>4バイト整数</v>
          </cell>
          <cell r="C2" t="str">
            <v>INT</v>
          </cell>
          <cell r="D2" t="str">
            <v>無</v>
          </cell>
        </row>
        <row r="3">
          <cell r="B3" t="str">
            <v>8バイト整数</v>
          </cell>
          <cell r="C3" t="str">
            <v>BIGINT</v>
          </cell>
          <cell r="D3" t="str">
            <v>無</v>
          </cell>
        </row>
        <row r="4">
          <cell r="B4" t="str">
            <v>日付型</v>
          </cell>
          <cell r="C4" t="str">
            <v>DATE</v>
          </cell>
          <cell r="D4" t="str">
            <v>無</v>
          </cell>
        </row>
        <row r="5">
          <cell r="B5" t="str">
            <v>日時型</v>
          </cell>
          <cell r="C5" t="str">
            <v>TIMESTAMP WITH TIME ZONE</v>
          </cell>
          <cell r="D5" t="str">
            <v>無</v>
          </cell>
        </row>
        <row r="6">
          <cell r="B6" t="str">
            <v>文字列型</v>
          </cell>
          <cell r="C6" t="str">
            <v>VARCHAR</v>
          </cell>
          <cell r="D6" t="str">
            <v>有</v>
          </cell>
        </row>
        <row r="7">
          <cell r="B7" t="str">
            <v>自動4バイト</v>
          </cell>
          <cell r="C7" t="str">
            <v>SMALLSERIAL</v>
          </cell>
          <cell r="D7" t="str">
            <v>無</v>
          </cell>
        </row>
        <row r="8">
          <cell r="B8" t="str">
            <v>自動8バイト</v>
          </cell>
          <cell r="C8" t="str">
            <v>SERIAL</v>
          </cell>
          <cell r="D8" t="str">
            <v>無</v>
          </cell>
        </row>
        <row r="9">
          <cell r="B9" t="str">
            <v>4バイト実数</v>
          </cell>
          <cell r="C9" t="str">
            <v>REAL</v>
          </cell>
          <cell r="D9" t="str">
            <v>無</v>
          </cell>
        </row>
        <row r="10">
          <cell r="B10" t="str">
            <v>8バイト実数</v>
          </cell>
          <cell r="C10" t="str">
            <v>DOUBLE PRECISION</v>
          </cell>
          <cell r="D10" t="str">
            <v>無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showGridLines="0" tabSelected="1" workbookViewId="0"/>
  </sheetViews>
  <sheetFormatPr defaultRowHeight="18"/>
  <cols>
    <col min="1" max="1" width="14.9140625" bestFit="1" customWidth="1"/>
    <col min="2" max="2" width="23.58203125" bestFit="1" customWidth="1"/>
  </cols>
  <sheetData>
    <row r="1" spans="1:2">
      <c r="A1" s="1" t="s">
        <v>5</v>
      </c>
      <c r="B1" s="1" t="s">
        <v>74</v>
      </c>
    </row>
    <row r="2" spans="1:2">
      <c r="A2" s="1" t="s">
        <v>6</v>
      </c>
      <c r="B2" s="1" t="s">
        <v>75</v>
      </c>
    </row>
    <row r="4" spans="1:2">
      <c r="A4" s="1" t="s">
        <v>2</v>
      </c>
      <c r="B4" s="1" t="s">
        <v>4</v>
      </c>
    </row>
    <row r="5" spans="1:2">
      <c r="A5" s="1" t="s">
        <v>0</v>
      </c>
      <c r="B5" s="3">
        <v>44332</v>
      </c>
    </row>
    <row r="6" spans="1:2">
      <c r="A6" s="1" t="s">
        <v>3</v>
      </c>
      <c r="B6" s="1" t="s">
        <v>4</v>
      </c>
    </row>
    <row r="7" spans="1:2">
      <c r="A7" s="1" t="s">
        <v>1</v>
      </c>
      <c r="B7" s="3">
        <v>44334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202A-6D03-44D4-8C0D-2E4A8FF7709D}">
  <dimension ref="A1:P27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7.08203125" bestFit="1" customWidth="1"/>
    <col min="2" max="2" width="20.25" bestFit="1" customWidth="1"/>
    <col min="3" max="3" width="17" bestFit="1" customWidth="1"/>
    <col min="4" max="4" width="11.4140625" bestFit="1" customWidth="1"/>
    <col min="5" max="5" width="7.08203125" bestFit="1" customWidth="1"/>
    <col min="6" max="6" width="14.58203125" bestFit="1" customWidth="1"/>
    <col min="7" max="7" width="16.1640625" bestFit="1" customWidth="1"/>
    <col min="8" max="8" width="8.9140625" bestFit="1" customWidth="1"/>
    <col min="10" max="10" width="34.4140625" bestFit="1" customWidth="1"/>
    <col min="11" max="11" width="29.58203125" bestFit="1" customWidth="1"/>
    <col min="12" max="12" width="6.6640625" bestFit="1" customWidth="1"/>
    <col min="13" max="13" width="10.9140625" bestFit="1" customWidth="1"/>
    <col min="14" max="14" width="14.33203125" bestFit="1" customWidth="1"/>
  </cols>
  <sheetData>
    <row r="1" spans="1:16">
      <c r="A1" s="2" t="s">
        <v>7</v>
      </c>
      <c r="B1" s="2" t="s">
        <v>8</v>
      </c>
      <c r="C1" s="2" t="s">
        <v>9</v>
      </c>
      <c r="D1" s="2" t="s">
        <v>10</v>
      </c>
      <c r="E1" s="2" t="s">
        <v>12</v>
      </c>
      <c r="F1" s="2" t="s">
        <v>11</v>
      </c>
      <c r="G1" s="2" t="s">
        <v>38</v>
      </c>
      <c r="H1" s="2" t="s">
        <v>13</v>
      </c>
      <c r="J1" t="str">
        <f>"CREATE TABLE "&amp;基本情報!B2&amp;" ("</f>
        <v>CREATE TABLE stock_price_weekly (</v>
      </c>
    </row>
    <row r="2" spans="1:16">
      <c r="A2" s="1">
        <f>ROW()-1</f>
        <v>1</v>
      </c>
      <c r="B2" s="1" t="s">
        <v>14</v>
      </c>
      <c r="C2" s="1" t="s">
        <v>15</v>
      </c>
      <c r="D2" s="1" t="s">
        <v>59</v>
      </c>
      <c r="E2" s="1">
        <v>19</v>
      </c>
      <c r="F2" s="4" t="s">
        <v>16</v>
      </c>
      <c r="G2" s="1" t="s">
        <v>17</v>
      </c>
      <c r="H2" s="1">
        <v>1</v>
      </c>
      <c r="J2" t="str">
        <f>"    "&amp;C2</f>
        <v xml:space="preserve">    id</v>
      </c>
      <c r="K2" t="str">
        <f>" "&amp;VLOOKUP(D2,型!B:C,2,FALSE)</f>
        <v xml:space="preserve"> SERIAL</v>
      </c>
      <c r="L2" t="str">
        <f>IF(VLOOKUP(D2,型!B:D,3,FALSE)="有","("&amp;E2&amp;")","")</f>
        <v/>
      </c>
      <c r="M2" t="str">
        <f t="shared" ref="M2:M13" si="0">IF(G2="無"," NOT NULL","")</f>
        <v xml:space="preserve"> NOT NULL</v>
      </c>
      <c r="N2" t="str">
        <f t="shared" ref="N2:N12" si="1">IF(H2=1," PRIMARY KEY","")</f>
        <v xml:space="preserve"> PRIMARY KEY</v>
      </c>
      <c r="P2" t="str">
        <f>IF(I2="○"," IDENTITY","")</f>
        <v/>
      </c>
    </row>
    <row r="3" spans="1:16">
      <c r="A3" s="5">
        <f t="shared" ref="A3:A26" si="2">ROW()-1</f>
        <v>2</v>
      </c>
      <c r="B3" s="1" t="s">
        <v>18</v>
      </c>
      <c r="C3" s="1" t="s">
        <v>19</v>
      </c>
      <c r="D3" s="1" t="s">
        <v>20</v>
      </c>
      <c r="E3" s="4" t="s">
        <v>16</v>
      </c>
      <c r="F3" s="4" t="s">
        <v>16</v>
      </c>
      <c r="G3" s="1" t="s">
        <v>17</v>
      </c>
      <c r="H3" s="4" t="s">
        <v>16</v>
      </c>
      <c r="J3" t="str">
        <f>",   "&amp;C3</f>
        <v>,   start_date</v>
      </c>
      <c r="K3" t="str">
        <f>" "&amp;VLOOKUP(D3,型!B:C,2,FALSE)</f>
        <v xml:space="preserve"> DATE</v>
      </c>
      <c r="L3" t="str">
        <f>IF(VLOOKUP(D3,型!B:D,3,FALSE)="有","("&amp;E3&amp;")","")</f>
        <v/>
      </c>
      <c r="M3" t="str">
        <f t="shared" si="0"/>
        <v xml:space="preserve"> NOT NULL</v>
      </c>
      <c r="N3" t="str">
        <f t="shared" si="1"/>
        <v/>
      </c>
      <c r="P3" t="str">
        <f t="shared" ref="P3:P27" si="3">IF(I3="○"," IDENTITY","")</f>
        <v/>
      </c>
    </row>
    <row r="4" spans="1:16">
      <c r="A4" s="5">
        <f t="shared" si="2"/>
        <v>3</v>
      </c>
      <c r="B4" s="1" t="s">
        <v>21</v>
      </c>
      <c r="C4" s="1" t="s">
        <v>22</v>
      </c>
      <c r="D4" s="1" t="s">
        <v>20</v>
      </c>
      <c r="E4" s="4" t="s">
        <v>16</v>
      </c>
      <c r="F4" s="4" t="s">
        <v>16</v>
      </c>
      <c r="G4" s="1" t="s">
        <v>17</v>
      </c>
      <c r="H4" s="4" t="s">
        <v>16</v>
      </c>
      <c r="J4" t="str">
        <f t="shared" ref="J4:J12" si="4">",   "&amp;C4</f>
        <v>,   end_date</v>
      </c>
      <c r="K4" t="str">
        <f>" "&amp;VLOOKUP(D4,型!B:C,2,FALSE)</f>
        <v xml:space="preserve"> DATE</v>
      </c>
      <c r="L4" t="str">
        <f>IF(VLOOKUP(D4,型!B:D,3,FALSE)="有","("&amp;E4&amp;")","")</f>
        <v/>
      </c>
      <c r="M4" t="str">
        <f t="shared" si="0"/>
        <v xml:space="preserve"> NOT NULL</v>
      </c>
      <c r="N4" t="str">
        <f t="shared" si="1"/>
        <v/>
      </c>
      <c r="P4" t="str">
        <f t="shared" si="3"/>
        <v/>
      </c>
    </row>
    <row r="5" spans="1:16">
      <c r="A5" s="5">
        <f t="shared" si="2"/>
        <v>4</v>
      </c>
      <c r="B5" s="1" t="s">
        <v>23</v>
      </c>
      <c r="C5" s="1" t="s">
        <v>24</v>
      </c>
      <c r="D5" s="1" t="s">
        <v>25</v>
      </c>
      <c r="E5" s="1">
        <v>100</v>
      </c>
      <c r="F5" s="4" t="s">
        <v>16</v>
      </c>
      <c r="G5" s="1" t="s">
        <v>17</v>
      </c>
      <c r="H5" s="4" t="s">
        <v>16</v>
      </c>
      <c r="J5" t="str">
        <f t="shared" si="4"/>
        <v>,   locale_id</v>
      </c>
      <c r="K5" t="str">
        <f>" "&amp;VLOOKUP(D5,型!B:C,2,FALSE)</f>
        <v xml:space="preserve"> VARCHAR</v>
      </c>
      <c r="L5" t="str">
        <f>IF(VLOOKUP(D5,型!B:D,3,FALSE)="有","("&amp;E5&amp;")","")</f>
        <v>(100)</v>
      </c>
      <c r="M5" t="str">
        <f t="shared" si="0"/>
        <v xml:space="preserve"> NOT NULL</v>
      </c>
      <c r="N5" t="str">
        <f t="shared" si="1"/>
        <v/>
      </c>
      <c r="P5" t="str">
        <f t="shared" si="3"/>
        <v/>
      </c>
    </row>
    <row r="6" spans="1:16">
      <c r="A6" s="5">
        <f t="shared" si="2"/>
        <v>5</v>
      </c>
      <c r="B6" s="1" t="s">
        <v>30</v>
      </c>
      <c r="C6" s="1" t="s">
        <v>31</v>
      </c>
      <c r="D6" s="1" t="s">
        <v>25</v>
      </c>
      <c r="E6" s="1">
        <v>255</v>
      </c>
      <c r="F6" s="1"/>
      <c r="G6" s="1" t="s">
        <v>17</v>
      </c>
      <c r="H6" s="4" t="s">
        <v>16</v>
      </c>
      <c r="J6" t="str">
        <f t="shared" si="4"/>
        <v>,   creator</v>
      </c>
      <c r="K6" t="str">
        <f>" "&amp;VLOOKUP(D6,型!B:C,2,FALSE)</f>
        <v xml:space="preserve"> VARCHAR</v>
      </c>
      <c r="L6" t="str">
        <f>IF(VLOOKUP(D6,型!B:D,3,FALSE)="有","("&amp;E6&amp;")","")</f>
        <v>(255)</v>
      </c>
      <c r="M6" t="str">
        <f t="shared" si="0"/>
        <v xml:space="preserve"> NOT NULL</v>
      </c>
      <c r="N6" t="str">
        <f t="shared" si="1"/>
        <v/>
      </c>
      <c r="P6" t="str">
        <f t="shared" si="3"/>
        <v/>
      </c>
    </row>
    <row r="7" spans="1:16">
      <c r="A7" s="5">
        <f t="shared" si="2"/>
        <v>6</v>
      </c>
      <c r="B7" s="1" t="s">
        <v>32</v>
      </c>
      <c r="C7" s="1" t="s">
        <v>33</v>
      </c>
      <c r="D7" s="5" t="s">
        <v>80</v>
      </c>
      <c r="E7" s="4" t="s">
        <v>16</v>
      </c>
      <c r="F7" s="4" t="s">
        <v>16</v>
      </c>
      <c r="G7" s="1" t="s">
        <v>17</v>
      </c>
      <c r="H7" s="4" t="s">
        <v>16</v>
      </c>
      <c r="J7" t="str">
        <f t="shared" si="4"/>
        <v>,   created_date</v>
      </c>
      <c r="K7" t="str">
        <f>" "&amp;VLOOKUP(D7,型!B:C,2,FALSE)</f>
        <v xml:space="preserve"> TIMESTAMP WITH TIME ZONE</v>
      </c>
      <c r="L7" t="str">
        <f>IF(VLOOKUP(D7,型!B:D,3,FALSE)="有","("&amp;E7&amp;")","")</f>
        <v/>
      </c>
      <c r="M7" t="str">
        <f t="shared" si="0"/>
        <v xml:space="preserve"> NOT NULL</v>
      </c>
      <c r="N7" t="str">
        <f t="shared" si="1"/>
        <v/>
      </c>
      <c r="P7" t="str">
        <f t="shared" si="3"/>
        <v/>
      </c>
    </row>
    <row r="8" spans="1:16">
      <c r="A8" s="5">
        <f t="shared" si="2"/>
        <v>7</v>
      </c>
      <c r="B8" s="1" t="s">
        <v>34</v>
      </c>
      <c r="C8" s="1" t="s">
        <v>35</v>
      </c>
      <c r="D8" s="5" t="s">
        <v>25</v>
      </c>
      <c r="E8" s="1">
        <v>255</v>
      </c>
      <c r="F8" s="1"/>
      <c r="G8" s="1" t="s">
        <v>17</v>
      </c>
      <c r="H8" s="4" t="s">
        <v>16</v>
      </c>
      <c r="J8" t="str">
        <f t="shared" si="4"/>
        <v>,   updater</v>
      </c>
      <c r="K8" t="str">
        <f>" "&amp;VLOOKUP(D8,型!B:C,2,FALSE)</f>
        <v xml:space="preserve"> VARCHAR</v>
      </c>
      <c r="L8" t="str">
        <f>IF(VLOOKUP(D8,型!B:D,3,FALSE)="有","("&amp;E8&amp;")","")</f>
        <v>(255)</v>
      </c>
      <c r="M8" t="str">
        <f t="shared" si="0"/>
        <v xml:space="preserve"> NOT NULL</v>
      </c>
      <c r="N8" t="str">
        <f t="shared" si="1"/>
        <v/>
      </c>
      <c r="P8" t="str">
        <f t="shared" si="3"/>
        <v/>
      </c>
    </row>
    <row r="9" spans="1:16">
      <c r="A9" s="5">
        <f t="shared" si="2"/>
        <v>8</v>
      </c>
      <c r="B9" s="1" t="s">
        <v>36</v>
      </c>
      <c r="C9" s="1" t="s">
        <v>37</v>
      </c>
      <c r="D9" s="5" t="s">
        <v>80</v>
      </c>
      <c r="E9" s="4" t="s">
        <v>16</v>
      </c>
      <c r="F9" s="4" t="s">
        <v>16</v>
      </c>
      <c r="G9" s="1" t="s">
        <v>17</v>
      </c>
      <c r="H9" s="4" t="s">
        <v>16</v>
      </c>
      <c r="J9" t="str">
        <f t="shared" si="4"/>
        <v>,   update_date</v>
      </c>
      <c r="K9" t="str">
        <f>" "&amp;VLOOKUP(D9,型!B:C,2,FALSE)</f>
        <v xml:space="preserve"> TIMESTAMP WITH TIME ZONE</v>
      </c>
      <c r="L9" t="str">
        <f>IF(VLOOKUP(D9,型!B:D,3,FALSE)="有","("&amp;E9&amp;")","")</f>
        <v/>
      </c>
      <c r="M9" t="str">
        <f t="shared" si="0"/>
        <v xml:space="preserve"> NOT NULL</v>
      </c>
      <c r="N9" t="str">
        <f t="shared" si="1"/>
        <v/>
      </c>
      <c r="P9" t="str">
        <f t="shared" si="3"/>
        <v/>
      </c>
    </row>
    <row r="10" spans="1:16">
      <c r="A10" s="5">
        <f t="shared" si="2"/>
        <v>9</v>
      </c>
      <c r="B10" s="1" t="s">
        <v>27</v>
      </c>
      <c r="C10" s="1" t="s">
        <v>28</v>
      </c>
      <c r="D10" s="1" t="s">
        <v>25</v>
      </c>
      <c r="E10" s="1">
        <v>1000</v>
      </c>
      <c r="F10" s="4" t="s">
        <v>16</v>
      </c>
      <c r="G10" s="1" t="s">
        <v>29</v>
      </c>
      <c r="H10" s="4" t="s">
        <v>16</v>
      </c>
      <c r="J10" t="str">
        <f t="shared" si="4"/>
        <v>,   note</v>
      </c>
      <c r="K10" t="str">
        <f>" "&amp;VLOOKUP(D10,型!B:C,2,FALSE)</f>
        <v xml:space="preserve"> VARCHAR</v>
      </c>
      <c r="L10" t="str">
        <f>IF(VLOOKUP(D10,型!B:D,3,FALSE)="有","("&amp;E10&amp;")","")</f>
        <v>(1000)</v>
      </c>
      <c r="M10" t="str">
        <f t="shared" si="0"/>
        <v/>
      </c>
      <c r="N10" t="str">
        <f t="shared" si="1"/>
        <v/>
      </c>
      <c r="P10" t="str">
        <f t="shared" si="3"/>
        <v/>
      </c>
    </row>
    <row r="11" spans="1:16">
      <c r="A11" s="5">
        <f t="shared" si="2"/>
        <v>10</v>
      </c>
      <c r="B11" s="1" t="s">
        <v>26</v>
      </c>
      <c r="C11" s="1" t="s">
        <v>71</v>
      </c>
      <c r="D11" s="1" t="s">
        <v>25</v>
      </c>
      <c r="E11" s="1">
        <v>255</v>
      </c>
      <c r="F11" s="4" t="s">
        <v>16</v>
      </c>
      <c r="G11" s="1" t="s">
        <v>17</v>
      </c>
      <c r="H11" s="4" t="s">
        <v>16</v>
      </c>
      <c r="J11" t="str">
        <f t="shared" si="4"/>
        <v>,   name</v>
      </c>
      <c r="K11" t="str">
        <f>" "&amp;VLOOKUP(D11,型!B:C,2,FALSE)</f>
        <v xml:space="preserve"> VARCHAR</v>
      </c>
      <c r="L11" t="str">
        <f>IF(VLOOKUP(D11,型!B:D,3,FALSE)="有","("&amp;E11&amp;")","")</f>
        <v>(255)</v>
      </c>
      <c r="M11" t="str">
        <f t="shared" si="0"/>
        <v xml:space="preserve"> NOT NULL</v>
      </c>
      <c r="N11" t="str">
        <f t="shared" si="1"/>
        <v/>
      </c>
      <c r="P11" t="str">
        <f t="shared" si="3"/>
        <v/>
      </c>
    </row>
    <row r="12" spans="1:16">
      <c r="A12" s="5">
        <f t="shared" si="2"/>
        <v>11</v>
      </c>
      <c r="B12" s="5" t="s">
        <v>73</v>
      </c>
      <c r="C12" s="5" t="s">
        <v>72</v>
      </c>
      <c r="D12" s="5" t="s">
        <v>45</v>
      </c>
      <c r="E12" s="5">
        <v>19</v>
      </c>
      <c r="F12" s="4" t="s">
        <v>16</v>
      </c>
      <c r="G12" s="5" t="s">
        <v>17</v>
      </c>
      <c r="H12" s="5"/>
      <c r="J12" t="str">
        <f t="shared" si="4"/>
        <v>,   stock_brand_id</v>
      </c>
      <c r="K12" t="str">
        <f>" "&amp;VLOOKUP(D12,型!B:C,2,FALSE)</f>
        <v xml:space="preserve"> BIGINT</v>
      </c>
      <c r="L12" t="str">
        <f>IF(VLOOKUP(D12,型!B:D,3,FALSE)="有","("&amp;E12&amp;")","")</f>
        <v/>
      </c>
      <c r="M12" t="str">
        <f t="shared" ref="M12" si="5">IF(G12="無"," NOT NULL","")</f>
        <v xml:space="preserve"> NOT NULL</v>
      </c>
      <c r="N12" t="str">
        <f t="shared" si="1"/>
        <v/>
      </c>
      <c r="P12" t="str">
        <f t="shared" si="3"/>
        <v/>
      </c>
    </row>
    <row r="13" spans="1:16">
      <c r="A13" s="5">
        <f t="shared" si="2"/>
        <v>12</v>
      </c>
      <c r="B13" s="1" t="s">
        <v>7</v>
      </c>
      <c r="C13" s="1" t="s">
        <v>55</v>
      </c>
      <c r="D13" s="1" t="s">
        <v>45</v>
      </c>
      <c r="E13" s="1">
        <v>19</v>
      </c>
      <c r="F13" s="4" t="s">
        <v>16</v>
      </c>
      <c r="G13" s="1" t="s">
        <v>17</v>
      </c>
      <c r="H13" s="1"/>
      <c r="J13" t="str">
        <f t="shared" ref="J13:J26" si="6">",   "&amp;C13</f>
        <v>,   no</v>
      </c>
      <c r="K13" t="str">
        <f>" "&amp;VLOOKUP(D13,型!B:C,2,FALSE)</f>
        <v xml:space="preserve"> BIGINT</v>
      </c>
      <c r="L13" t="str">
        <f>IF(VLOOKUP(D13,型!B:D,3,FALSE)="有","("&amp;E13&amp;")","")</f>
        <v/>
      </c>
      <c r="M13" t="str">
        <f t="shared" si="0"/>
        <v xml:space="preserve"> NOT NULL</v>
      </c>
      <c r="N13" t="str">
        <f t="shared" ref="N13:N26" si="7">IF(H13=1," PRIMARY KEY","")</f>
        <v/>
      </c>
      <c r="P13" t="str">
        <f t="shared" ref="P13" si="8">IF(I13="○"," IDENTITY","")</f>
        <v/>
      </c>
    </row>
    <row r="14" spans="1:16">
      <c r="A14" s="5">
        <f t="shared" si="2"/>
        <v>13</v>
      </c>
      <c r="B14" s="1" t="s">
        <v>76</v>
      </c>
      <c r="C14" s="1" t="s">
        <v>77</v>
      </c>
      <c r="D14" s="1" t="s">
        <v>20</v>
      </c>
      <c r="E14" s="4" t="s">
        <v>16</v>
      </c>
      <c r="F14" s="4" t="s">
        <v>16</v>
      </c>
      <c r="G14" s="1" t="s">
        <v>17</v>
      </c>
      <c r="H14" s="1"/>
      <c r="J14" t="str">
        <f t="shared" si="6"/>
        <v>,   weekly_start_date</v>
      </c>
      <c r="K14" t="str">
        <f>" "&amp;VLOOKUP(D14,型!B:C,2,FALSE)</f>
        <v xml:space="preserve"> DATE</v>
      </c>
      <c r="L14" t="str">
        <f>IF(VLOOKUP(D14,型!B:D,3,FALSE)="有","("&amp;E14&amp;")","")</f>
        <v/>
      </c>
      <c r="M14" t="str">
        <f t="shared" ref="M14:M26" si="9">IF(G14="無"," NOT NULL","")</f>
        <v xml:space="preserve"> NOT NULL</v>
      </c>
      <c r="N14" t="str">
        <f t="shared" si="7"/>
        <v/>
      </c>
      <c r="P14" t="str">
        <f t="shared" si="3"/>
        <v/>
      </c>
    </row>
    <row r="15" spans="1:16">
      <c r="A15" s="5">
        <f t="shared" si="2"/>
        <v>14</v>
      </c>
      <c r="B15" s="5" t="s">
        <v>78</v>
      </c>
      <c r="C15" s="5" t="s">
        <v>79</v>
      </c>
      <c r="D15" s="5" t="s">
        <v>20</v>
      </c>
      <c r="E15" s="4" t="s">
        <v>16</v>
      </c>
      <c r="F15" s="4" t="s">
        <v>16</v>
      </c>
      <c r="G15" s="5" t="s">
        <v>17</v>
      </c>
      <c r="H15" s="5"/>
      <c r="J15" t="str">
        <f t="shared" ref="J15" si="10">",   "&amp;C15</f>
        <v>,   weekly_end_date</v>
      </c>
      <c r="K15" t="str">
        <f>" "&amp;VLOOKUP(D15,型!B:C,2,FALSE)</f>
        <v xml:space="preserve"> DATE</v>
      </c>
      <c r="L15" t="str">
        <f>IF(VLOOKUP(D15,型!B:D,3,FALSE)="有","("&amp;E15&amp;")","")</f>
        <v/>
      </c>
      <c r="M15" t="str">
        <f t="shared" ref="M15" si="11">IF(G15="無"," NOT NULL","")</f>
        <v xml:space="preserve"> NOT NULL</v>
      </c>
      <c r="N15" t="str">
        <f t="shared" ref="N15" si="12">IF(H15=1," PRIMARY KEY","")</f>
        <v/>
      </c>
      <c r="P15" t="str">
        <f t="shared" ref="P15" si="13">IF(I15="○"," IDENTITY","")</f>
        <v/>
      </c>
    </row>
    <row r="16" spans="1:16">
      <c r="A16" s="5">
        <f t="shared" si="2"/>
        <v>15</v>
      </c>
      <c r="B16" s="1" t="s">
        <v>39</v>
      </c>
      <c r="C16" s="1" t="s">
        <v>46</v>
      </c>
      <c r="D16" s="1" t="s">
        <v>53</v>
      </c>
      <c r="E16" s="1" t="s">
        <v>54</v>
      </c>
      <c r="F16" s="4" t="s">
        <v>16</v>
      </c>
      <c r="G16" s="1" t="s">
        <v>29</v>
      </c>
      <c r="H16" s="1"/>
      <c r="J16" t="str">
        <f t="shared" si="6"/>
        <v>,   op</v>
      </c>
      <c r="K16" t="str">
        <f>" "&amp;VLOOKUP(D16,型!B:C,2,FALSE)</f>
        <v xml:space="preserve"> DOUBLE PRECISION</v>
      </c>
      <c r="L16" t="str">
        <f>IF(VLOOKUP(D16,型!B:D,3,FALSE)="有","("&amp;E16&amp;")","")</f>
        <v/>
      </c>
      <c r="M16" t="str">
        <f t="shared" si="9"/>
        <v/>
      </c>
      <c r="N16" t="str">
        <f t="shared" si="7"/>
        <v/>
      </c>
      <c r="P16" t="str">
        <f t="shared" si="3"/>
        <v/>
      </c>
    </row>
    <row r="17" spans="1:16">
      <c r="A17" s="5">
        <f t="shared" si="2"/>
        <v>16</v>
      </c>
      <c r="B17" s="1" t="s">
        <v>40</v>
      </c>
      <c r="C17" s="1" t="s">
        <v>47</v>
      </c>
      <c r="D17" s="1" t="s">
        <v>53</v>
      </c>
      <c r="E17" s="1" t="s">
        <v>54</v>
      </c>
      <c r="F17" s="4" t="s">
        <v>16</v>
      </c>
      <c r="G17" s="1" t="s">
        <v>29</v>
      </c>
      <c r="H17" s="1"/>
      <c r="J17" t="str">
        <f t="shared" si="6"/>
        <v>,   hp</v>
      </c>
      <c r="K17" t="str">
        <f>" "&amp;VLOOKUP(D17,型!B:C,2,FALSE)</f>
        <v xml:space="preserve"> DOUBLE PRECISION</v>
      </c>
      <c r="L17" t="str">
        <f>IF(VLOOKUP(D17,型!B:D,3,FALSE)="有","("&amp;E17&amp;")","")</f>
        <v/>
      </c>
      <c r="M17" t="str">
        <f t="shared" si="9"/>
        <v/>
      </c>
      <c r="N17" t="str">
        <f t="shared" si="7"/>
        <v/>
      </c>
      <c r="P17" t="str">
        <f t="shared" si="3"/>
        <v/>
      </c>
    </row>
    <row r="18" spans="1:16">
      <c r="A18" s="5">
        <f t="shared" si="2"/>
        <v>17</v>
      </c>
      <c r="B18" s="1" t="s">
        <v>41</v>
      </c>
      <c r="C18" s="1" t="s">
        <v>48</v>
      </c>
      <c r="D18" s="1" t="s">
        <v>53</v>
      </c>
      <c r="E18" s="1" t="s">
        <v>54</v>
      </c>
      <c r="F18" s="4" t="s">
        <v>16</v>
      </c>
      <c r="G18" s="1" t="s">
        <v>29</v>
      </c>
      <c r="H18" s="1"/>
      <c r="J18" t="str">
        <f t="shared" si="6"/>
        <v>,   lp</v>
      </c>
      <c r="K18" t="str">
        <f>" "&amp;VLOOKUP(D18,型!B:C,2,FALSE)</f>
        <v xml:space="preserve"> DOUBLE PRECISION</v>
      </c>
      <c r="L18" t="str">
        <f>IF(VLOOKUP(D18,型!B:D,3,FALSE)="有","("&amp;E18&amp;")","")</f>
        <v/>
      </c>
      <c r="M18" t="str">
        <f t="shared" si="9"/>
        <v/>
      </c>
      <c r="N18" t="str">
        <f t="shared" si="7"/>
        <v/>
      </c>
      <c r="P18" t="str">
        <f t="shared" si="3"/>
        <v/>
      </c>
    </row>
    <row r="19" spans="1:16">
      <c r="A19" s="5">
        <f t="shared" si="2"/>
        <v>18</v>
      </c>
      <c r="B19" s="1" t="s">
        <v>42</v>
      </c>
      <c r="C19" s="1" t="s">
        <v>49</v>
      </c>
      <c r="D19" s="1" t="s">
        <v>53</v>
      </c>
      <c r="E19" s="1" t="s">
        <v>54</v>
      </c>
      <c r="F19" s="4" t="s">
        <v>16</v>
      </c>
      <c r="G19" s="1" t="s">
        <v>29</v>
      </c>
      <c r="H19" s="1"/>
      <c r="J19" t="str">
        <f t="shared" si="6"/>
        <v>,   cp</v>
      </c>
      <c r="K19" t="str">
        <f>" "&amp;VLOOKUP(D19,型!B:C,2,FALSE)</f>
        <v xml:space="preserve"> DOUBLE PRECISION</v>
      </c>
      <c r="L19" t="str">
        <f>IF(VLOOKUP(D19,型!B:D,3,FALSE)="有","("&amp;E19&amp;")","")</f>
        <v/>
      </c>
      <c r="M19" t="str">
        <f t="shared" si="9"/>
        <v/>
      </c>
      <c r="N19" t="str">
        <f t="shared" si="7"/>
        <v/>
      </c>
      <c r="P19" t="str">
        <f t="shared" si="3"/>
        <v/>
      </c>
    </row>
    <row r="20" spans="1:16">
      <c r="A20" s="5">
        <f t="shared" si="2"/>
        <v>19</v>
      </c>
      <c r="B20" s="1" t="s">
        <v>43</v>
      </c>
      <c r="C20" s="1" t="s">
        <v>44</v>
      </c>
      <c r="D20" s="1" t="s">
        <v>45</v>
      </c>
      <c r="E20" s="1">
        <v>19</v>
      </c>
      <c r="F20" s="4" t="s">
        <v>16</v>
      </c>
      <c r="G20" s="1" t="s">
        <v>29</v>
      </c>
      <c r="H20" s="1"/>
      <c r="J20" t="str">
        <f t="shared" si="6"/>
        <v>,   volume</v>
      </c>
      <c r="K20" t="str">
        <f>" "&amp;VLOOKUP(D20,型!B:C,2,FALSE)</f>
        <v xml:space="preserve"> BIGINT</v>
      </c>
      <c r="L20" t="str">
        <f>IF(VLOOKUP(D20,型!B:D,3,FALSE)="有","("&amp;E20&amp;")","")</f>
        <v/>
      </c>
      <c r="M20" t="str">
        <f t="shared" si="9"/>
        <v/>
      </c>
      <c r="N20" t="str">
        <f t="shared" si="7"/>
        <v/>
      </c>
      <c r="P20" t="str">
        <f t="shared" si="3"/>
        <v/>
      </c>
    </row>
    <row r="21" spans="1:16">
      <c r="A21" s="5">
        <f t="shared" si="2"/>
        <v>20</v>
      </c>
      <c r="B21" s="5" t="s">
        <v>81</v>
      </c>
      <c r="C21" s="5" t="s">
        <v>82</v>
      </c>
      <c r="D21" s="5" t="s">
        <v>53</v>
      </c>
      <c r="E21" s="5" t="s">
        <v>54</v>
      </c>
      <c r="F21" s="4" t="s">
        <v>16</v>
      </c>
      <c r="G21" s="5" t="s">
        <v>29</v>
      </c>
      <c r="H21" s="5"/>
      <c r="J21" t="str">
        <f t="shared" si="6"/>
        <v>,   mcadl</v>
      </c>
      <c r="K21" t="str">
        <f>" "&amp;VLOOKUP(D21,[1]型!B:C,2,FALSE)</f>
        <v xml:space="preserve"> DOUBLE PRECISION</v>
      </c>
      <c r="L21" t="str">
        <f>IF(VLOOKUP(D21,[1]型!B:D,3,FALSE)="有","("&amp;E21&amp;")","")</f>
        <v/>
      </c>
      <c r="M21" t="str">
        <f t="shared" si="9"/>
        <v/>
      </c>
      <c r="N21" t="str">
        <f t="shared" si="7"/>
        <v/>
      </c>
      <c r="P21" t="str">
        <f t="shared" si="3"/>
        <v/>
      </c>
    </row>
    <row r="22" spans="1:16">
      <c r="A22" s="5">
        <f t="shared" si="2"/>
        <v>21</v>
      </c>
      <c r="B22" s="5" t="s">
        <v>83</v>
      </c>
      <c r="C22" s="5" t="s">
        <v>84</v>
      </c>
      <c r="D22" s="5" t="s">
        <v>53</v>
      </c>
      <c r="E22" s="5" t="s">
        <v>54</v>
      </c>
      <c r="F22" s="4" t="s">
        <v>16</v>
      </c>
      <c r="G22" s="5" t="s">
        <v>29</v>
      </c>
      <c r="H22" s="5"/>
      <c r="J22" t="str">
        <f t="shared" si="6"/>
        <v>,   mcads</v>
      </c>
      <c r="K22" t="str">
        <f>" "&amp;VLOOKUP(D22,[1]型!B:C,2,FALSE)</f>
        <v xml:space="preserve"> DOUBLE PRECISION</v>
      </c>
      <c r="L22" t="str">
        <f>IF(VLOOKUP(D22,[1]型!B:D,3,FALSE)="有","("&amp;E22&amp;")","")</f>
        <v/>
      </c>
      <c r="M22" t="str">
        <f t="shared" si="9"/>
        <v/>
      </c>
      <c r="N22" t="str">
        <f t="shared" si="7"/>
        <v/>
      </c>
      <c r="P22" t="str">
        <f t="shared" si="3"/>
        <v/>
      </c>
    </row>
    <row r="23" spans="1:16">
      <c r="A23" s="5">
        <f t="shared" si="2"/>
        <v>22</v>
      </c>
      <c r="B23" s="5" t="s">
        <v>85</v>
      </c>
      <c r="C23" s="5" t="s">
        <v>86</v>
      </c>
      <c r="D23" s="5" t="s">
        <v>53</v>
      </c>
      <c r="E23" s="5" t="s">
        <v>54</v>
      </c>
      <c r="F23" s="4" t="s">
        <v>16</v>
      </c>
      <c r="G23" s="5" t="s">
        <v>29</v>
      </c>
      <c r="H23" s="5"/>
      <c r="J23" t="str">
        <f t="shared" si="6"/>
        <v>,   mcadh</v>
      </c>
      <c r="K23" t="str">
        <f>" "&amp;VLOOKUP(D23,[1]型!B:C,2,FALSE)</f>
        <v xml:space="preserve"> DOUBLE PRECISION</v>
      </c>
      <c r="L23" t="str">
        <f>IF(VLOOKUP(D23,[1]型!B:D,3,FALSE)="有","("&amp;E23&amp;")","")</f>
        <v/>
      </c>
      <c r="M23" t="str">
        <f t="shared" si="9"/>
        <v/>
      </c>
      <c r="N23" t="str">
        <f t="shared" si="7"/>
        <v/>
      </c>
      <c r="P23" t="str">
        <f t="shared" si="3"/>
        <v/>
      </c>
    </row>
    <row r="24" spans="1:16">
      <c r="A24" s="5">
        <f t="shared" si="2"/>
        <v>23</v>
      </c>
      <c r="B24" s="5" t="s">
        <v>87</v>
      </c>
      <c r="C24" s="5" t="s">
        <v>88</v>
      </c>
      <c r="D24" s="5" t="s">
        <v>53</v>
      </c>
      <c r="E24" s="5" t="s">
        <v>54</v>
      </c>
      <c r="F24" s="4" t="s">
        <v>16</v>
      </c>
      <c r="G24" s="5" t="s">
        <v>29</v>
      </c>
      <c r="H24" s="5"/>
      <c r="J24" t="str">
        <f t="shared" si="6"/>
        <v>,   pi</v>
      </c>
      <c r="K24" t="str">
        <f>" "&amp;VLOOKUP(D24,[1]型!B:C,2,FALSE)</f>
        <v xml:space="preserve"> DOUBLE PRECISION</v>
      </c>
      <c r="L24" t="str">
        <f>IF(VLOOKUP(D24,[1]型!B:D,3,FALSE)="有","("&amp;E24&amp;")","")</f>
        <v/>
      </c>
      <c r="M24" t="str">
        <f t="shared" si="9"/>
        <v/>
      </c>
      <c r="N24" t="str">
        <f t="shared" si="7"/>
        <v/>
      </c>
      <c r="P24" t="str">
        <f t="shared" si="3"/>
        <v/>
      </c>
    </row>
    <row r="25" spans="1:16">
      <c r="A25" s="5">
        <f t="shared" si="2"/>
        <v>24</v>
      </c>
      <c r="B25" s="5" t="s">
        <v>89</v>
      </c>
      <c r="C25" s="5" t="s">
        <v>90</v>
      </c>
      <c r="D25" s="5" t="s">
        <v>53</v>
      </c>
      <c r="E25" s="5" t="s">
        <v>54</v>
      </c>
      <c r="F25" s="4" t="s">
        <v>16</v>
      </c>
      <c r="G25" s="5" t="s">
        <v>29</v>
      </c>
      <c r="H25" s="5"/>
      <c r="J25" t="str">
        <f t="shared" si="6"/>
        <v>,   pi2ema</v>
      </c>
      <c r="K25" t="str">
        <f>" "&amp;VLOOKUP(D25,[1]型!B:C,2,FALSE)</f>
        <v xml:space="preserve"> DOUBLE PRECISION</v>
      </c>
      <c r="L25" t="str">
        <f>IF(VLOOKUP(D25,[1]型!B:D,3,FALSE)="有","("&amp;E25&amp;")","")</f>
        <v/>
      </c>
      <c r="M25" t="str">
        <f t="shared" si="9"/>
        <v/>
      </c>
      <c r="N25" t="str">
        <f t="shared" si="7"/>
        <v/>
      </c>
      <c r="P25" t="str">
        <f t="shared" si="3"/>
        <v/>
      </c>
    </row>
    <row r="26" spans="1:16">
      <c r="A26" s="5">
        <f t="shared" si="2"/>
        <v>25</v>
      </c>
      <c r="B26" s="5" t="s">
        <v>91</v>
      </c>
      <c r="C26" s="5" t="s">
        <v>92</v>
      </c>
      <c r="D26" s="5" t="s">
        <v>53</v>
      </c>
      <c r="E26" s="5" t="s">
        <v>54</v>
      </c>
      <c r="F26" s="4" t="s">
        <v>16</v>
      </c>
      <c r="G26" s="5" t="s">
        <v>29</v>
      </c>
      <c r="H26" s="5"/>
      <c r="J26" t="str">
        <f t="shared" si="6"/>
        <v>,   pi13ema</v>
      </c>
      <c r="K26" t="str">
        <f>" "&amp;VLOOKUP(D26,[1]型!B:C,2,FALSE)</f>
        <v xml:space="preserve"> DOUBLE PRECISION</v>
      </c>
      <c r="L26" t="str">
        <f>IF(VLOOKUP(D26,[1]型!B:D,3,FALSE)="有","("&amp;E26&amp;")","")</f>
        <v/>
      </c>
      <c r="M26" t="str">
        <f t="shared" si="9"/>
        <v/>
      </c>
      <c r="N26" t="str">
        <f t="shared" si="7"/>
        <v/>
      </c>
      <c r="P26" t="str">
        <f t="shared" si="3"/>
        <v/>
      </c>
    </row>
    <row r="27" spans="1:16">
      <c r="J27" t="str">
        <f>");"</f>
        <v>);</v>
      </c>
      <c r="P27" t="str">
        <f t="shared" si="3"/>
        <v/>
      </c>
    </row>
  </sheetData>
  <autoFilter ref="A1:I20" xr:uid="{0AF5AC3B-97BD-4F04-9D1A-5C920B5FF9BB}"/>
  <phoneticPr fontId="1"/>
  <dataValidations count="1">
    <dataValidation type="list" allowBlank="1" showInputMessage="1" showErrorMessage="1" sqref="D2:D26" xr:uid="{32AF53E9-0EE8-4F91-B790-4502B36A52C4}">
      <formula1>論理型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38CA0-48EE-4F2D-A563-3D443B5340B0}">
  <dimension ref="A1:D1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5.5" bestFit="1" customWidth="1"/>
    <col min="2" max="2" width="12.08203125" bestFit="1" customWidth="1"/>
    <col min="3" max="3" width="28.9140625" bestFit="1" customWidth="1"/>
    <col min="4" max="4" width="7.4140625" bestFit="1" customWidth="1"/>
  </cols>
  <sheetData>
    <row r="1" spans="1:4">
      <c r="A1" s="6" t="s">
        <v>7</v>
      </c>
      <c r="B1" s="6" t="s">
        <v>50</v>
      </c>
      <c r="C1" s="6" t="s">
        <v>51</v>
      </c>
      <c r="D1" s="6" t="s">
        <v>52</v>
      </c>
    </row>
    <row r="2" spans="1:4">
      <c r="A2" s="5">
        <f>ROW()-1</f>
        <v>1</v>
      </c>
      <c r="B2" s="5" t="s">
        <v>60</v>
      </c>
      <c r="C2" s="5" t="s">
        <v>61</v>
      </c>
      <c r="D2" s="5" t="s">
        <v>17</v>
      </c>
    </row>
    <row r="3" spans="1:4">
      <c r="A3" s="5">
        <f t="shared" ref="A3:A10" si="0">ROW()-1</f>
        <v>2</v>
      </c>
      <c r="B3" s="5" t="s">
        <v>45</v>
      </c>
      <c r="C3" s="5" t="s">
        <v>62</v>
      </c>
      <c r="D3" s="5" t="s">
        <v>17</v>
      </c>
    </row>
    <row r="4" spans="1:4">
      <c r="A4" s="5">
        <f t="shared" si="0"/>
        <v>3</v>
      </c>
      <c r="B4" s="5" t="s">
        <v>20</v>
      </c>
      <c r="C4" s="5" t="s">
        <v>63</v>
      </c>
      <c r="D4" s="5" t="s">
        <v>17</v>
      </c>
    </row>
    <row r="5" spans="1:4">
      <c r="A5" s="5">
        <f t="shared" si="0"/>
        <v>4</v>
      </c>
      <c r="B5" s="5" t="s">
        <v>69</v>
      </c>
      <c r="C5" s="5" t="s">
        <v>70</v>
      </c>
      <c r="D5" s="5" t="s">
        <v>17</v>
      </c>
    </row>
    <row r="6" spans="1:4">
      <c r="A6" s="5">
        <f t="shared" si="0"/>
        <v>5</v>
      </c>
      <c r="B6" s="5" t="s">
        <v>25</v>
      </c>
      <c r="C6" s="5" t="s">
        <v>64</v>
      </c>
      <c r="D6" s="5" t="s">
        <v>29</v>
      </c>
    </row>
    <row r="7" spans="1:4">
      <c r="A7" s="5">
        <f t="shared" si="0"/>
        <v>6</v>
      </c>
      <c r="B7" s="5" t="s">
        <v>56</v>
      </c>
      <c r="C7" s="5" t="s">
        <v>65</v>
      </c>
      <c r="D7" s="5" t="s">
        <v>17</v>
      </c>
    </row>
    <row r="8" spans="1:4">
      <c r="A8" s="5">
        <f t="shared" si="0"/>
        <v>7</v>
      </c>
      <c r="B8" s="5" t="s">
        <v>57</v>
      </c>
      <c r="C8" s="5" t="s">
        <v>66</v>
      </c>
      <c r="D8" s="5" t="s">
        <v>17</v>
      </c>
    </row>
    <row r="9" spans="1:4">
      <c r="A9" s="5">
        <f t="shared" si="0"/>
        <v>8</v>
      </c>
      <c r="B9" s="5" t="s">
        <v>58</v>
      </c>
      <c r="C9" s="5" t="s">
        <v>67</v>
      </c>
      <c r="D9" s="5" t="s">
        <v>17</v>
      </c>
    </row>
    <row r="10" spans="1:4">
      <c r="A10" s="5">
        <f t="shared" si="0"/>
        <v>9</v>
      </c>
      <c r="B10" s="5" t="s">
        <v>53</v>
      </c>
      <c r="C10" s="5" t="s">
        <v>68</v>
      </c>
      <c r="D10" s="5" t="s">
        <v>17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基本情報</vt:lpstr>
      <vt:lpstr>テーブル情報</vt:lpstr>
      <vt:lpstr>型</vt:lpstr>
      <vt:lpstr>論理型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2021-05-18T12:27:34Z</dcterms:modified>
</cp:coreProperties>
</file>