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magnuson/Desktop/Portfolio/"/>
    </mc:Choice>
  </mc:AlternateContent>
  <xr:revisionPtr revIDLastSave="0" documentId="13_ncr:1_{9E4A5614-3682-8740-A81C-C2904DB19DF2}" xr6:coauthVersionLast="47" xr6:coauthVersionMax="47" xr10:uidLastSave="{00000000-0000-0000-0000-000000000000}"/>
  <bookViews>
    <workbookView xWindow="0" yWindow="500" windowWidth="51200" windowHeight="26440" activeTab="2" xr2:uid="{0FE2CE37-BC79-214F-9B9A-FC1A85E1CEAF}"/>
  </bookViews>
  <sheets>
    <sheet name="Question One" sheetId="1" r:id="rId1"/>
    <sheet name="Question Two" sheetId="4" r:id="rId2"/>
    <sheet name="Question Three" sheetId="5" r:id="rId3"/>
  </sheets>
  <definedNames>
    <definedName name="solver_adj" localSheetId="0" hidden="1">'Question One'!$C$21:$R$21</definedName>
    <definedName name="solver_adj" localSheetId="2" hidden="1">'Question Three'!$C$5:$G$9</definedName>
    <definedName name="solver_adj" localSheetId="1" hidden="1">'Question Two'!$C$6:$H$10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2" hidden="1">2</definedName>
    <definedName name="solver_eng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'Question One'!$S$25:$S$32</definedName>
    <definedName name="solver_lhs1" localSheetId="2" hidden="1">'Question Three'!$E$23:$E$32</definedName>
    <definedName name="solver_lhs1" localSheetId="1" hidden="1">'Question Two'!$E$29:$E$32</definedName>
    <definedName name="solver_lhs2" localSheetId="0" hidden="1">'Question One'!#REF!</definedName>
    <definedName name="solver_lhs2" localSheetId="2" hidden="1">'Question Three'!$E$23:$E$27</definedName>
    <definedName name="solver_lhs2" localSheetId="1" hidden="1">'Question Two'!$E$24:$E$28</definedName>
    <definedName name="solver_lin" localSheetId="0" hidden="1">1</definedName>
    <definedName name="solver_lin" localSheetId="2" hidden="1">1</definedName>
    <definedName name="solver_lin" localSheetId="1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1</definedName>
    <definedName name="solver_num" localSheetId="2" hidden="1">1</definedName>
    <definedName name="solver_num" localSheetId="1" hidden="1">2</definedName>
    <definedName name="solver_opt" localSheetId="0" hidden="1">'Question One'!$S$22</definedName>
    <definedName name="solver_opt" localSheetId="2" hidden="1">'Question Three'!$E$35</definedName>
    <definedName name="solver_opt" localSheetId="1" hidden="1">'Question Two'!$E$35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2</definedName>
    <definedName name="solver_rel1" localSheetId="2" hidden="1">2</definedName>
    <definedName name="solver_rel1" localSheetId="1" hidden="1">1</definedName>
    <definedName name="solver_rel2" localSheetId="0" hidden="1">1</definedName>
    <definedName name="solver_rel2" localSheetId="2" hidden="1">2</definedName>
    <definedName name="solver_rel2" localSheetId="1" hidden="1">2</definedName>
    <definedName name="solver_rhs1" localSheetId="0" hidden="1">'Question One'!$U$25:$U$32</definedName>
    <definedName name="solver_rhs1" localSheetId="2" hidden="1">'Question Three'!$G$23:$G$32</definedName>
    <definedName name="solver_rhs1" localSheetId="1" hidden="1">'Question Two'!$G$29:$G$32</definedName>
    <definedName name="solver_rhs2" localSheetId="0" hidden="1">'Question One'!#REF!</definedName>
    <definedName name="solver_rhs2" localSheetId="2" hidden="1">'Question Three'!$G$23:$G$27</definedName>
    <definedName name="solver_rhs2" localSheetId="1" hidden="1">'Question Two'!$G$24:$G$28</definedName>
    <definedName name="solver_rlx" localSheetId="0" hidden="1">1</definedName>
    <definedName name="solver_rlx" localSheetId="2" hidden="1">1</definedName>
    <definedName name="solver_rlx" localSheetId="1" hidden="1">1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2</definedName>
    <definedName name="solver_ver" localSheetId="2" hidden="1">2</definedName>
    <definedName name="solver_ver" localSheetId="1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4" l="1"/>
  <c r="E35" i="5"/>
  <c r="D10" i="5" l="1"/>
  <c r="C29" i="5" s="1"/>
  <c r="E29" i="5" s="1"/>
  <c r="E10" i="5"/>
  <c r="C30" i="5" s="1"/>
  <c r="E30" i="5" s="1"/>
  <c r="F10" i="5"/>
  <c r="C31" i="5" s="1"/>
  <c r="E31" i="5" s="1"/>
  <c r="G10" i="5"/>
  <c r="C32" i="5" s="1"/>
  <c r="E32" i="5" s="1"/>
  <c r="C10" i="5"/>
  <c r="C28" i="5" s="1"/>
  <c r="E28" i="5" s="1"/>
  <c r="H6" i="5"/>
  <c r="D24" i="5" s="1"/>
  <c r="E24" i="5" s="1"/>
  <c r="H7" i="5"/>
  <c r="D25" i="5" s="1"/>
  <c r="E25" i="5" s="1"/>
  <c r="H8" i="5"/>
  <c r="D26" i="5" s="1"/>
  <c r="E26" i="5" s="1"/>
  <c r="H9" i="5"/>
  <c r="D27" i="5" s="1"/>
  <c r="E27" i="5" s="1"/>
  <c r="H5" i="5"/>
  <c r="D23" i="5" s="1"/>
  <c r="E23" i="5" s="1"/>
  <c r="C31" i="4"/>
  <c r="E31" i="4" s="1"/>
  <c r="C30" i="4"/>
  <c r="E30" i="4" s="1"/>
  <c r="H11" i="4"/>
  <c r="C32" i="4" s="1"/>
  <c r="E32" i="4" s="1"/>
  <c r="G11" i="4"/>
  <c r="F11" i="4"/>
  <c r="E11" i="4"/>
  <c r="D11" i="4"/>
  <c r="C28" i="4" s="1"/>
  <c r="E28" i="4" s="1"/>
  <c r="C11" i="4"/>
  <c r="C29" i="4"/>
  <c r="E29" i="4" s="1"/>
  <c r="I10" i="4"/>
  <c r="D28" i="4" s="1"/>
  <c r="I9" i="4"/>
  <c r="D27" i="4"/>
  <c r="C27" i="4"/>
  <c r="E27" i="4" s="1"/>
  <c r="I8" i="4"/>
  <c r="D26" i="4" s="1"/>
  <c r="E26" i="4" s="1"/>
  <c r="I7" i="4"/>
  <c r="E25" i="4"/>
  <c r="D25" i="4"/>
  <c r="I6" i="4"/>
  <c r="D24" i="4"/>
  <c r="E24" i="4" s="1"/>
  <c r="S25" i="1" l="1"/>
  <c r="S26" i="1"/>
  <c r="S27" i="1"/>
  <c r="S28" i="1"/>
  <c r="S29" i="1"/>
  <c r="S30" i="1"/>
  <c r="S31" i="1"/>
  <c r="S3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S22" i="1" s="1"/>
  <c r="S9" i="1"/>
  <c r="S10" i="1"/>
  <c r="S11" i="1"/>
  <c r="S12" i="1"/>
  <c r="S13" i="1"/>
  <c r="S14" i="1"/>
  <c r="S15" i="1"/>
  <c r="S16" i="1"/>
  <c r="S6" i="1"/>
</calcChain>
</file>

<file path=xl/sharedStrings.xml><?xml version="1.0" encoding="utf-8"?>
<sst xmlns="http://schemas.openxmlformats.org/spreadsheetml/2006/main" count="167" uniqueCount="62">
  <si>
    <t>Constraints:</t>
  </si>
  <si>
    <t>Cost</t>
  </si>
  <si>
    <t>Packing Plants</t>
  </si>
  <si>
    <t>Spinach Shipped</t>
  </si>
  <si>
    <t>Eaglestown to Atlanta</t>
  </si>
  <si>
    <t>Farrier to Atlanta</t>
  </si>
  <si>
    <t>Guyton to Atlanta</t>
  </si>
  <si>
    <t>Hayesville to Atlanta</t>
  </si>
  <si>
    <t>Eaglestown to Boston</t>
  </si>
  <si>
    <t>Farrier to Boston</t>
  </si>
  <si>
    <t>Guyton to Boston</t>
  </si>
  <si>
    <t>Hayesville to Boston</t>
  </si>
  <si>
    <t>Eaglestown to Charlestown</t>
  </si>
  <si>
    <t>Farrier to Charlestown</t>
  </si>
  <si>
    <t>Guyton to Charlestown</t>
  </si>
  <si>
    <t>Hayesville to Charlestown</t>
  </si>
  <si>
    <t>Eaglestown to Dover</t>
  </si>
  <si>
    <t>Farrier to Dover</t>
  </si>
  <si>
    <t>Guyton to Dover</t>
  </si>
  <si>
    <t>Hayesville to Dover</t>
  </si>
  <si>
    <t>Eaglestown Supply</t>
  </si>
  <si>
    <t>Farrier Supply</t>
  </si>
  <si>
    <t>Guyton Supply</t>
  </si>
  <si>
    <t>Hayeville Supply</t>
  </si>
  <si>
    <t>Atlanta Demand</t>
  </si>
  <si>
    <t>Boston Demand</t>
  </si>
  <si>
    <t>Charlestown Demand</t>
  </si>
  <si>
    <t>Dover Demand</t>
  </si>
  <si>
    <t>Spinach Distribution</t>
  </si>
  <si>
    <t>=</t>
  </si>
  <si>
    <t>Part A</t>
  </si>
  <si>
    <t>Part B</t>
  </si>
  <si>
    <t>Distro/ Shipping Model</t>
  </si>
  <si>
    <t>FROM:</t>
  </si>
  <si>
    <t>TO:</t>
  </si>
  <si>
    <t>D</t>
  </si>
  <si>
    <t>E</t>
  </si>
  <si>
    <t>W</t>
  </si>
  <si>
    <t>X</t>
  </si>
  <si>
    <t>Y</t>
  </si>
  <si>
    <t>Z</t>
  </si>
  <si>
    <t xml:space="preserve">A </t>
  </si>
  <si>
    <t xml:space="preserve">B </t>
  </si>
  <si>
    <t xml:space="preserve">C </t>
  </si>
  <si>
    <t xml:space="preserve">D </t>
  </si>
  <si>
    <t>Shipment Model</t>
  </si>
  <si>
    <t>Intake</t>
  </si>
  <si>
    <t>Output</t>
  </si>
  <si>
    <t>Unit Cost</t>
  </si>
  <si>
    <t>A</t>
  </si>
  <si>
    <t>B</t>
  </si>
  <si>
    <t>C</t>
  </si>
  <si>
    <t>Location</t>
  </si>
  <si>
    <t>&lt;=</t>
  </si>
  <si>
    <t>Total Cost:</t>
  </si>
  <si>
    <t>Net</t>
  </si>
  <si>
    <t>CASES:</t>
  </si>
  <si>
    <t>Squads:</t>
  </si>
  <si>
    <t>Total Cases</t>
  </si>
  <si>
    <t>Node</t>
  </si>
  <si>
    <t>Total Days to Completion:</t>
  </si>
  <si>
    <t xml:space="preserve">Police 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</si>
</sst>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3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2"/>
      <color theme="1"/>
      <name val="Aptos"/>
    </font>
    <font>
      <sz val="12"/>
      <color theme="1"/>
      <name val="Aptos"/>
    </font>
    <font>
      <b/>
      <sz val="12"/>
      <color theme="1"/>
      <name val="Aptos"/>
    </font>
    <font>
      <b/>
      <sz val="11"/>
      <color theme="1"/>
      <name val="Aptos"/>
    </font>
    <font>
      <b/>
      <sz val="16"/>
      <color theme="1"/>
      <name val="Aptos"/>
    </font>
    <font>
      <b/>
      <sz val="12"/>
      <color theme="0"/>
      <name val="Aptos Narrow"/>
      <scheme val="minor"/>
    </font>
    <font>
      <b/>
      <sz val="18"/>
      <color theme="0"/>
      <name val="Aptos"/>
    </font>
    <font>
      <b/>
      <sz val="12"/>
      <color theme="0"/>
      <name val="Apto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32">
    <xf numFmtId="0" fontId="0" fillId="0" borderId="0" xfId="0"/>
    <xf numFmtId="0" fontId="2" fillId="0" borderId="28" xfId="0" applyFont="1" applyBorder="1" applyAlignment="1">
      <alignment horizontal="center" vertical="center"/>
    </xf>
    <xf numFmtId="164" fontId="0" fillId="0" borderId="11" xfId="1" applyNumberFormat="1" applyFont="1" applyFill="1" applyBorder="1" applyAlignment="1">
      <alignment horizontal="center" vertical="center" wrapText="1"/>
    </xf>
    <xf numFmtId="164" fontId="0" fillId="0" borderId="29" xfId="1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164" fontId="0" fillId="0" borderId="35" xfId="1" applyNumberFormat="1" applyFont="1" applyFill="1" applyBorder="1" applyAlignment="1">
      <alignment horizontal="center" vertical="center" wrapText="1"/>
    </xf>
    <xf numFmtId="164" fontId="0" fillId="0" borderId="36" xfId="1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4" fontId="0" fillId="0" borderId="22" xfId="1" applyNumberFormat="1" applyFont="1" applyFill="1" applyBorder="1" applyAlignment="1">
      <alignment horizontal="center" vertical="center" wrapText="1"/>
    </xf>
    <xf numFmtId="164" fontId="0" fillId="0" borderId="32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3" fontId="0" fillId="2" borderId="29" xfId="0" applyNumberFormat="1" applyFill="1" applyBorder="1" applyAlignment="1">
      <alignment horizontal="center" vertical="center"/>
    </xf>
    <xf numFmtId="3" fontId="0" fillId="2" borderId="30" xfId="0" applyNumberFormat="1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3" fontId="0" fillId="2" borderId="32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34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39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3" fontId="0" fillId="5" borderId="28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164" fontId="0" fillId="0" borderId="34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4" borderId="40" xfId="0" applyNumberForma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164" fontId="0" fillId="4" borderId="27" xfId="0" applyNumberFormat="1" applyFill="1" applyBorder="1" applyAlignment="1">
      <alignment horizontal="center" vertical="center"/>
    </xf>
    <xf numFmtId="3" fontId="0" fillId="5" borderId="41" xfId="0" applyNumberForma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164" fontId="0" fillId="5" borderId="41" xfId="0" applyNumberFormat="1" applyFill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64" fontId="6" fillId="0" borderId="8" xfId="1" applyNumberFormat="1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3" fontId="6" fillId="5" borderId="16" xfId="0" applyNumberFormat="1" applyFont="1" applyFill="1" applyBorder="1" applyAlignment="1">
      <alignment horizontal="center" vertical="center"/>
    </xf>
    <xf numFmtId="3" fontId="6" fillId="5" borderId="17" xfId="0" applyNumberFormat="1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3" fontId="6" fillId="9" borderId="5" xfId="0" applyNumberFormat="1" applyFont="1" applyFill="1" applyBorder="1" applyAlignment="1">
      <alignment horizontal="center" vertical="center"/>
    </xf>
    <xf numFmtId="3" fontId="6" fillId="9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3" fontId="6" fillId="2" borderId="39" xfId="0" applyNumberFormat="1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7" borderId="3" xfId="0" applyNumberFormat="1" applyFont="1" applyFill="1" applyBorder="1" applyAlignment="1">
      <alignment horizontal="center" vertical="center"/>
    </xf>
    <xf numFmtId="3" fontId="6" fillId="7" borderId="4" xfId="0" applyNumberFormat="1" applyFont="1" applyFill="1" applyBorder="1" applyAlignment="1">
      <alignment horizontal="center" vertical="center"/>
    </xf>
    <xf numFmtId="3" fontId="6" fillId="7" borderId="18" xfId="0" applyNumberFormat="1" applyFont="1" applyFill="1" applyBorder="1" applyAlignment="1">
      <alignment horizontal="center" vertical="center"/>
    </xf>
    <xf numFmtId="3" fontId="6" fillId="2" borderId="44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7" borderId="6" xfId="0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6" fillId="7" borderId="2" xfId="0" applyNumberFormat="1" applyFont="1" applyFill="1" applyBorder="1" applyAlignment="1">
      <alignment horizontal="center" vertical="center"/>
    </xf>
    <xf numFmtId="3" fontId="6" fillId="2" borderId="56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3" fontId="6" fillId="7" borderId="8" xfId="0" applyNumberFormat="1" applyFont="1" applyFill="1" applyBorder="1" applyAlignment="1">
      <alignment horizontal="center" vertical="center"/>
    </xf>
    <xf numFmtId="3" fontId="6" fillId="7" borderId="9" xfId="0" applyNumberFormat="1" applyFont="1" applyFill="1" applyBorder="1" applyAlignment="1">
      <alignment horizontal="center" vertical="center"/>
    </xf>
    <xf numFmtId="3" fontId="6" fillId="7" borderId="19" xfId="0" applyNumberFormat="1" applyFont="1" applyFill="1" applyBorder="1" applyAlignment="1">
      <alignment horizontal="center" vertical="center"/>
    </xf>
    <xf numFmtId="3" fontId="6" fillId="7" borderId="39" xfId="0" applyNumberFormat="1" applyFont="1" applyFill="1" applyBorder="1" applyAlignment="1">
      <alignment horizontal="center" vertical="center"/>
    </xf>
    <xf numFmtId="3" fontId="6" fillId="7" borderId="5" xfId="0" applyNumberFormat="1" applyFont="1" applyFill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18" xfId="0" applyNumberFormat="1" applyFont="1" applyFill="1" applyBorder="1" applyAlignment="1">
      <alignment horizontal="center" vertical="center"/>
    </xf>
    <xf numFmtId="3" fontId="6" fillId="7" borderId="54" xfId="0" applyNumberFormat="1" applyFont="1" applyFill="1" applyBorder="1" applyAlignment="1">
      <alignment horizontal="center" vertical="center"/>
    </xf>
    <xf numFmtId="3" fontId="6" fillId="7" borderId="51" xfId="0" applyNumberFormat="1" applyFont="1" applyFill="1" applyBorder="1" applyAlignment="1">
      <alignment horizontal="center" vertical="center"/>
    </xf>
    <xf numFmtId="3" fontId="6" fillId="2" borderId="50" xfId="0" applyNumberFormat="1" applyFont="1" applyFill="1" applyBorder="1" applyAlignment="1">
      <alignment horizontal="center" vertical="center"/>
    </xf>
    <xf numFmtId="3" fontId="6" fillId="2" borderId="45" xfId="0" applyNumberFormat="1" applyFont="1" applyFill="1" applyBorder="1" applyAlignment="1">
      <alignment horizontal="center" vertical="center"/>
    </xf>
    <xf numFmtId="3" fontId="6" fillId="2" borderId="46" xfId="0" applyNumberFormat="1" applyFont="1" applyFill="1" applyBorder="1" applyAlignment="1">
      <alignment horizontal="center" vertical="center"/>
    </xf>
    <xf numFmtId="3" fontId="6" fillId="9" borderId="6" xfId="0" applyNumberFormat="1" applyFont="1" applyFill="1" applyBorder="1" applyAlignment="1">
      <alignment horizontal="center" vertical="center"/>
    </xf>
    <xf numFmtId="3" fontId="6" fillId="9" borderId="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6" fillId="9" borderId="3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4" borderId="55" xfId="0" applyNumberFormat="1" applyFont="1" applyFill="1" applyBorder="1" applyAlignment="1">
      <alignment horizontal="center" vertical="center"/>
    </xf>
    <xf numFmtId="3" fontId="6" fillId="4" borderId="42" xfId="0" applyNumberFormat="1" applyFont="1" applyFill="1" applyBorder="1" applyAlignment="1">
      <alignment horizontal="center" vertical="center"/>
    </xf>
    <xf numFmtId="3" fontId="6" fillId="4" borderId="57" xfId="0" applyNumberFormat="1" applyFont="1" applyFill="1" applyBorder="1" applyAlignment="1">
      <alignment horizontal="center" vertical="center"/>
    </xf>
    <xf numFmtId="3" fontId="7" fillId="8" borderId="15" xfId="0" applyNumberFormat="1" applyFont="1" applyFill="1" applyBorder="1" applyAlignment="1">
      <alignment horizontal="center" vertical="center"/>
    </xf>
    <xf numFmtId="3" fontId="6" fillId="5" borderId="29" xfId="0" applyNumberFormat="1" applyFont="1" applyFill="1" applyBorder="1" applyAlignment="1">
      <alignment horizontal="center" vertical="center"/>
    </xf>
    <xf numFmtId="3" fontId="6" fillId="5" borderId="12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3" fontId="6" fillId="7" borderId="7" xfId="0" applyNumberFormat="1" applyFont="1" applyFill="1" applyBorder="1" applyAlignment="1">
      <alignment horizontal="center" vertical="center"/>
    </xf>
    <xf numFmtId="3" fontId="6" fillId="7" borderId="10" xfId="0" applyNumberFormat="1" applyFont="1" applyFill="1" applyBorder="1" applyAlignment="1">
      <alignment horizontal="center" vertical="center"/>
    </xf>
    <xf numFmtId="165" fontId="6" fillId="7" borderId="10" xfId="0" applyNumberFormat="1" applyFont="1" applyFill="1" applyBorder="1" applyAlignment="1">
      <alignment horizontal="center" vertical="center"/>
    </xf>
    <xf numFmtId="165" fontId="6" fillId="7" borderId="3" xfId="0" applyNumberFormat="1" applyFont="1" applyFill="1" applyBorder="1" applyAlignment="1">
      <alignment horizontal="center" vertical="center"/>
    </xf>
    <xf numFmtId="165" fontId="6" fillId="7" borderId="5" xfId="0" applyNumberFormat="1" applyFont="1" applyFill="1" applyBorder="1" applyAlignment="1">
      <alignment horizontal="center" vertical="center"/>
    </xf>
    <xf numFmtId="165" fontId="6" fillId="7" borderId="8" xfId="0" applyNumberFormat="1" applyFont="1" applyFill="1" applyBorder="1" applyAlignment="1">
      <alignment horizontal="center" vertical="center"/>
    </xf>
    <xf numFmtId="165" fontId="6" fillId="0" borderId="18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19" xfId="0" applyNumberFormat="1" applyFont="1" applyBorder="1" applyAlignment="1">
      <alignment horizontal="center" vertical="center"/>
    </xf>
    <xf numFmtId="165" fontId="6" fillId="0" borderId="53" xfId="0" applyNumberFormat="1" applyFont="1" applyBorder="1" applyAlignment="1">
      <alignment horizontal="center" vertical="center"/>
    </xf>
    <xf numFmtId="165" fontId="6" fillId="0" borderId="33" xfId="0" applyNumberFormat="1" applyFont="1" applyBorder="1" applyAlignment="1">
      <alignment horizontal="center" vertical="center"/>
    </xf>
    <xf numFmtId="165" fontId="6" fillId="0" borderId="52" xfId="0" applyNumberFormat="1" applyFont="1" applyBorder="1" applyAlignment="1">
      <alignment horizontal="center" vertical="center"/>
    </xf>
    <xf numFmtId="165" fontId="6" fillId="7" borderId="1" xfId="0" applyNumberFormat="1" applyFont="1" applyFill="1" applyBorder="1" applyAlignment="1">
      <alignment horizontal="center" vertical="center"/>
    </xf>
    <xf numFmtId="165" fontId="6" fillId="7" borderId="4" xfId="0" applyNumberFormat="1" applyFont="1" applyFill="1" applyBorder="1" applyAlignment="1">
      <alignment horizontal="center" vertical="center"/>
    </xf>
    <xf numFmtId="165" fontId="6" fillId="7" borderId="6" xfId="0" applyNumberFormat="1" applyFont="1" applyFill="1" applyBorder="1" applyAlignment="1">
      <alignment horizontal="center" vertical="center"/>
    </xf>
    <xf numFmtId="165" fontId="6" fillId="7" borderId="7" xfId="0" applyNumberFormat="1" applyFont="1" applyFill="1" applyBorder="1" applyAlignment="1">
      <alignment horizontal="center" vertical="center"/>
    </xf>
    <xf numFmtId="165" fontId="6" fillId="7" borderId="9" xfId="0" applyNumberFormat="1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6" fillId="2" borderId="54" xfId="0" applyNumberFormat="1" applyFont="1" applyFill="1" applyBorder="1" applyAlignment="1">
      <alignment horizontal="center" vertical="center"/>
    </xf>
    <xf numFmtId="3" fontId="6" fillId="2" borderId="51" xfId="0" applyNumberFormat="1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3" fontId="6" fillId="2" borderId="40" xfId="0" applyNumberFormat="1" applyFont="1" applyFill="1" applyBorder="1" applyAlignment="1">
      <alignment horizontal="center" vertical="center"/>
    </xf>
    <xf numFmtId="3" fontId="6" fillId="2" borderId="33" xfId="0" applyNumberFormat="1" applyFont="1" applyFill="1" applyBorder="1" applyAlignment="1">
      <alignment horizontal="center" vertical="center"/>
    </xf>
    <xf numFmtId="3" fontId="6" fillId="2" borderId="52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3" fontId="6" fillId="9" borderId="18" xfId="0" applyNumberFormat="1" applyFont="1" applyFill="1" applyBorder="1" applyAlignment="1">
      <alignment horizontal="center" vertical="center"/>
    </xf>
    <xf numFmtId="3" fontId="6" fillId="9" borderId="2" xfId="0" applyNumberFormat="1" applyFont="1" applyFill="1" applyBorder="1" applyAlignment="1">
      <alignment horizontal="center" vertical="center"/>
    </xf>
    <xf numFmtId="164" fontId="0" fillId="4" borderId="41" xfId="0" applyNumberFormat="1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164" fontId="10" fillId="3" borderId="28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164" fontId="12" fillId="3" borderId="0" xfId="0" applyNumberFormat="1" applyFont="1" applyFill="1" applyAlignment="1">
      <alignment horizontal="center" vertical="center"/>
    </xf>
    <xf numFmtId="1" fontId="12" fillId="3" borderId="0" xfId="0" applyNumberFormat="1" applyFont="1" applyFill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CD80-DD0D-244A-8F43-0C7C90B093DB}">
  <dimension ref="B1:U32"/>
  <sheetViews>
    <sheetView zoomScaleNormal="100" workbookViewId="0">
      <selection activeCell="D19" sqref="D19"/>
    </sheetView>
  </sheetViews>
  <sheetFormatPr baseColWidth="10" defaultRowHeight="16" x14ac:dyDescent="0.2"/>
  <cols>
    <col min="1" max="1" width="0.6640625" style="16" customWidth="1"/>
    <col min="2" max="2" width="18.83203125" style="16" customWidth="1"/>
    <col min="3" max="3" width="10.1640625" style="16" customWidth="1"/>
    <col min="4" max="5" width="8.6640625" style="16" customWidth="1"/>
    <col min="6" max="6" width="9.6640625" style="16" customWidth="1"/>
    <col min="7" max="7" width="10.1640625" style="16" customWidth="1"/>
    <col min="8" max="8" width="8.6640625" style="16" customWidth="1"/>
    <col min="9" max="9" width="9.83203125" style="16" customWidth="1"/>
    <col min="10" max="10" width="9.5" style="16" customWidth="1"/>
    <col min="11" max="11" width="12.1640625" style="16" customWidth="1"/>
    <col min="12" max="12" width="11.5" style="16" customWidth="1"/>
    <col min="13" max="13" width="11.1640625" style="16" customWidth="1"/>
    <col min="14" max="14" width="11.5" style="16" customWidth="1"/>
    <col min="15" max="15" width="10.33203125" style="16" customWidth="1"/>
    <col min="16" max="16" width="9" style="16" customWidth="1"/>
    <col min="17" max="17" width="9.33203125" style="16" customWidth="1"/>
    <col min="18" max="18" width="10" style="16" customWidth="1"/>
    <col min="19" max="19" width="11.5" style="16" customWidth="1"/>
    <col min="20" max="20" width="3.83203125" style="16" customWidth="1"/>
    <col min="21" max="16384" width="10.83203125" style="16"/>
  </cols>
  <sheetData>
    <row r="1" spans="2:21" ht="29" x14ac:dyDescent="0.2">
      <c r="B1" s="220" t="s">
        <v>28</v>
      </c>
      <c r="C1" s="220"/>
      <c r="D1" s="220"/>
    </row>
    <row r="2" spans="2:21" ht="16" customHeight="1" thickBot="1" x14ac:dyDescent="0.25">
      <c r="B2" s="15"/>
      <c r="C2" s="15"/>
      <c r="D2" s="15"/>
    </row>
    <row r="3" spans="2:21" x14ac:dyDescent="0.2">
      <c r="B3" s="216" t="s">
        <v>30</v>
      </c>
      <c r="C3" s="217"/>
    </row>
    <row r="4" spans="2:21" ht="17" thickBot="1" x14ac:dyDescent="0.25">
      <c r="B4" s="218"/>
      <c r="C4" s="219"/>
    </row>
    <row r="5" spans="2:21" ht="17" thickBot="1" x14ac:dyDescent="0.25">
      <c r="B5" s="17" t="s">
        <v>3</v>
      </c>
      <c r="C5" s="18">
        <v>8000</v>
      </c>
      <c r="D5" s="19">
        <v>0</v>
      </c>
      <c r="E5" s="19">
        <v>0</v>
      </c>
      <c r="F5" s="20">
        <v>0</v>
      </c>
      <c r="G5" s="21">
        <v>0</v>
      </c>
      <c r="H5" s="22">
        <v>0</v>
      </c>
      <c r="I5" s="22">
        <v>5000</v>
      </c>
      <c r="J5" s="23">
        <v>4000</v>
      </c>
      <c r="K5" s="21">
        <v>0</v>
      </c>
      <c r="L5" s="22">
        <v>10000</v>
      </c>
      <c r="M5" s="22">
        <v>0</v>
      </c>
      <c r="N5" s="23">
        <v>0</v>
      </c>
      <c r="O5" s="24">
        <v>0</v>
      </c>
      <c r="P5" s="22">
        <v>0</v>
      </c>
      <c r="Q5" s="22">
        <v>0</v>
      </c>
      <c r="R5" s="23">
        <v>5000</v>
      </c>
      <c r="S5" s="203"/>
      <c r="T5" s="204"/>
      <c r="U5" s="205"/>
    </row>
    <row r="6" spans="2:21" ht="17" thickBot="1" x14ac:dyDescent="0.25">
      <c r="B6" s="17" t="s">
        <v>1</v>
      </c>
      <c r="C6" s="25">
        <v>6</v>
      </c>
      <c r="D6" s="26">
        <v>5.5</v>
      </c>
      <c r="E6" s="26">
        <v>6</v>
      </c>
      <c r="F6" s="27">
        <v>7</v>
      </c>
      <c r="G6" s="25">
        <v>7</v>
      </c>
      <c r="H6" s="26">
        <v>5.5</v>
      </c>
      <c r="I6" s="26">
        <v>5</v>
      </c>
      <c r="J6" s="28">
        <v>7.5</v>
      </c>
      <c r="K6" s="25">
        <v>7.5</v>
      </c>
      <c r="L6" s="26">
        <v>4</v>
      </c>
      <c r="M6" s="26">
        <v>6.5</v>
      </c>
      <c r="N6" s="28">
        <v>8.5</v>
      </c>
      <c r="O6" s="67">
        <v>7.5</v>
      </c>
      <c r="P6" s="68">
        <v>7</v>
      </c>
      <c r="Q6" s="68">
        <v>7</v>
      </c>
      <c r="R6" s="69">
        <v>6.5</v>
      </c>
      <c r="S6" s="211">
        <f>SUMPRODUCT(C6:R6,$C$5:$R$5)</f>
        <v>175500</v>
      </c>
      <c r="T6" s="202"/>
      <c r="U6" s="206"/>
    </row>
    <row r="7" spans="2:21" ht="52" customHeight="1" thickBot="1" x14ac:dyDescent="0.25">
      <c r="B7" s="6" t="s">
        <v>2</v>
      </c>
      <c r="C7" s="7" t="s">
        <v>4</v>
      </c>
      <c r="D7" s="8" t="s">
        <v>5</v>
      </c>
      <c r="E7" s="9" t="s">
        <v>6</v>
      </c>
      <c r="F7" s="10" t="s">
        <v>7</v>
      </c>
      <c r="G7" s="7" t="s">
        <v>8</v>
      </c>
      <c r="H7" s="8" t="s">
        <v>9</v>
      </c>
      <c r="I7" s="9" t="s">
        <v>10</v>
      </c>
      <c r="J7" s="10" t="s">
        <v>11</v>
      </c>
      <c r="K7" s="11" t="s">
        <v>12</v>
      </c>
      <c r="L7" s="12" t="s">
        <v>13</v>
      </c>
      <c r="M7" s="13" t="s">
        <v>14</v>
      </c>
      <c r="N7" s="66" t="s">
        <v>15</v>
      </c>
      <c r="O7" s="2" t="s">
        <v>16</v>
      </c>
      <c r="P7" s="3" t="s">
        <v>17</v>
      </c>
      <c r="Q7" s="4" t="s">
        <v>18</v>
      </c>
      <c r="R7" s="5" t="s">
        <v>19</v>
      </c>
      <c r="S7" s="210"/>
      <c r="T7" s="208"/>
      <c r="U7" s="209"/>
    </row>
    <row r="8" spans="2:21" ht="17" thickBot="1" x14ac:dyDescent="0.25">
      <c r="B8" s="1" t="s">
        <v>0</v>
      </c>
      <c r="C8" s="30"/>
      <c r="D8" s="31"/>
      <c r="E8" s="31"/>
      <c r="F8" s="32"/>
      <c r="G8" s="30"/>
      <c r="H8" s="31"/>
      <c r="I8" s="31"/>
      <c r="J8" s="32"/>
      <c r="K8" s="30"/>
      <c r="L8" s="31"/>
      <c r="M8" s="31"/>
      <c r="N8" s="32"/>
      <c r="O8" s="70"/>
      <c r="P8" s="71"/>
      <c r="Q8" s="71"/>
      <c r="R8" s="72"/>
      <c r="S8" s="35"/>
      <c r="T8" s="74"/>
      <c r="U8" s="35"/>
    </row>
    <row r="9" spans="2:21" ht="17" thickBot="1" x14ac:dyDescent="0.25">
      <c r="B9" s="36" t="s">
        <v>20</v>
      </c>
      <c r="C9" s="37">
        <v>-1</v>
      </c>
      <c r="D9" s="38"/>
      <c r="E9" s="38"/>
      <c r="F9" s="39"/>
      <c r="G9" s="37">
        <v>-1</v>
      </c>
      <c r="H9" s="38"/>
      <c r="I9" s="38"/>
      <c r="J9" s="39"/>
      <c r="K9" s="37">
        <v>-1</v>
      </c>
      <c r="L9" s="38"/>
      <c r="M9" s="38"/>
      <c r="N9" s="39"/>
      <c r="O9" s="37">
        <v>-1</v>
      </c>
      <c r="P9" s="38"/>
      <c r="Q9" s="38"/>
      <c r="R9" s="39"/>
      <c r="S9" s="73">
        <f t="shared" ref="S9:S16" si="0">SUMPRODUCT(C9:R9,$C$5:$R$5)</f>
        <v>-8000</v>
      </c>
      <c r="T9" s="60" t="s">
        <v>29</v>
      </c>
      <c r="U9" s="61">
        <v>-8000</v>
      </c>
    </row>
    <row r="10" spans="2:21" ht="17" thickBot="1" x14ac:dyDescent="0.25">
      <c r="B10" s="43" t="s">
        <v>21</v>
      </c>
      <c r="C10" s="44"/>
      <c r="D10" s="45">
        <v>-1</v>
      </c>
      <c r="E10" s="38"/>
      <c r="F10" s="39"/>
      <c r="G10" s="44"/>
      <c r="H10" s="45">
        <v>-1</v>
      </c>
      <c r="I10" s="38"/>
      <c r="J10" s="39"/>
      <c r="K10" s="44"/>
      <c r="L10" s="45">
        <v>-1</v>
      </c>
      <c r="M10" s="38"/>
      <c r="N10" s="39"/>
      <c r="O10" s="44"/>
      <c r="P10" s="45">
        <v>-1</v>
      </c>
      <c r="Q10" s="38"/>
      <c r="R10" s="39"/>
      <c r="S10" s="40">
        <f t="shared" si="0"/>
        <v>-10000</v>
      </c>
      <c r="T10" s="41" t="s">
        <v>29</v>
      </c>
      <c r="U10" s="42">
        <v>-10000</v>
      </c>
    </row>
    <row r="11" spans="2:21" ht="17" thickBot="1" x14ac:dyDescent="0.25">
      <c r="B11" s="43" t="s">
        <v>22</v>
      </c>
      <c r="C11" s="44"/>
      <c r="D11" s="38"/>
      <c r="E11" s="45">
        <v>-1</v>
      </c>
      <c r="F11" s="39"/>
      <c r="G11" s="44"/>
      <c r="H11" s="38"/>
      <c r="I11" s="45">
        <v>-1</v>
      </c>
      <c r="J11" s="39"/>
      <c r="K11" s="44"/>
      <c r="L11" s="38"/>
      <c r="M11" s="45">
        <v>-1</v>
      </c>
      <c r="N11" s="39"/>
      <c r="O11" s="44"/>
      <c r="P11" s="38"/>
      <c r="Q11" s="45">
        <v>-1</v>
      </c>
      <c r="R11" s="39"/>
      <c r="S11" s="40">
        <f t="shared" si="0"/>
        <v>-5000</v>
      </c>
      <c r="T11" s="41" t="s">
        <v>29</v>
      </c>
      <c r="U11" s="42">
        <v>-5000</v>
      </c>
    </row>
    <row r="12" spans="2:21" ht="17" thickBot="1" x14ac:dyDescent="0.25">
      <c r="B12" s="46" t="s">
        <v>23</v>
      </c>
      <c r="C12" s="47"/>
      <c r="D12" s="48"/>
      <c r="E12" s="49"/>
      <c r="F12" s="50">
        <v>-1</v>
      </c>
      <c r="G12" s="47"/>
      <c r="H12" s="48"/>
      <c r="I12" s="48"/>
      <c r="J12" s="50">
        <v>-1</v>
      </c>
      <c r="K12" s="47"/>
      <c r="L12" s="48"/>
      <c r="M12" s="48"/>
      <c r="N12" s="50">
        <v>-1</v>
      </c>
      <c r="O12" s="47"/>
      <c r="P12" s="48"/>
      <c r="Q12" s="48"/>
      <c r="R12" s="50">
        <v>-1</v>
      </c>
      <c r="S12" s="40">
        <f t="shared" si="0"/>
        <v>-9000</v>
      </c>
      <c r="T12" s="51" t="s">
        <v>29</v>
      </c>
      <c r="U12" s="52">
        <v>-9000</v>
      </c>
    </row>
    <row r="13" spans="2:21" ht="17" thickBot="1" x14ac:dyDescent="0.25">
      <c r="B13" s="53" t="s">
        <v>24</v>
      </c>
      <c r="C13" s="54">
        <v>1</v>
      </c>
      <c r="D13" s="55">
        <v>1</v>
      </c>
      <c r="E13" s="55">
        <v>1</v>
      </c>
      <c r="F13" s="56">
        <v>1</v>
      </c>
      <c r="G13" s="57"/>
      <c r="H13" s="58"/>
      <c r="I13" s="58"/>
      <c r="J13" s="59"/>
      <c r="K13" s="57"/>
      <c r="L13" s="58"/>
      <c r="M13" s="58"/>
      <c r="N13" s="59"/>
      <c r="O13" s="57"/>
      <c r="P13" s="58"/>
      <c r="Q13" s="58"/>
      <c r="R13" s="59"/>
      <c r="S13" s="40">
        <f t="shared" si="0"/>
        <v>8000</v>
      </c>
      <c r="T13" s="60" t="s">
        <v>29</v>
      </c>
      <c r="U13" s="61">
        <v>8000</v>
      </c>
    </row>
    <row r="14" spans="2:21" ht="17" thickBot="1" x14ac:dyDescent="0.25">
      <c r="B14" s="43" t="s">
        <v>25</v>
      </c>
      <c r="C14" s="44"/>
      <c r="D14" s="38"/>
      <c r="E14" s="38"/>
      <c r="F14" s="39"/>
      <c r="G14" s="37">
        <v>1</v>
      </c>
      <c r="H14" s="45">
        <v>1</v>
      </c>
      <c r="I14" s="45">
        <v>1</v>
      </c>
      <c r="J14" s="62">
        <v>1</v>
      </c>
      <c r="K14" s="44"/>
      <c r="L14" s="38"/>
      <c r="M14" s="38"/>
      <c r="N14" s="39"/>
      <c r="O14" s="44"/>
      <c r="P14" s="38"/>
      <c r="Q14" s="38"/>
      <c r="R14" s="39"/>
      <c r="S14" s="40">
        <f t="shared" si="0"/>
        <v>9000</v>
      </c>
      <c r="T14" s="41" t="s">
        <v>29</v>
      </c>
      <c r="U14" s="42">
        <v>9000</v>
      </c>
    </row>
    <row r="15" spans="2:21" ht="17" thickBot="1" x14ac:dyDescent="0.25">
      <c r="B15" s="43" t="s">
        <v>26</v>
      </c>
      <c r="C15" s="44"/>
      <c r="D15" s="38"/>
      <c r="E15" s="38"/>
      <c r="F15" s="39"/>
      <c r="G15" s="44"/>
      <c r="H15" s="38"/>
      <c r="I15" s="38"/>
      <c r="J15" s="39"/>
      <c r="K15" s="37">
        <v>1</v>
      </c>
      <c r="L15" s="45">
        <v>1</v>
      </c>
      <c r="M15" s="45">
        <v>1</v>
      </c>
      <c r="N15" s="62">
        <v>1</v>
      </c>
      <c r="O15" s="44"/>
      <c r="P15" s="38"/>
      <c r="Q15" s="38"/>
      <c r="R15" s="39"/>
      <c r="S15" s="40">
        <f t="shared" si="0"/>
        <v>10000</v>
      </c>
      <c r="T15" s="41" t="s">
        <v>29</v>
      </c>
      <c r="U15" s="42">
        <v>10000</v>
      </c>
    </row>
    <row r="16" spans="2:21" ht="17" thickBot="1" x14ac:dyDescent="0.25">
      <c r="B16" s="63" t="s">
        <v>27</v>
      </c>
      <c r="C16" s="47"/>
      <c r="D16" s="48"/>
      <c r="E16" s="48"/>
      <c r="F16" s="64"/>
      <c r="G16" s="47"/>
      <c r="H16" s="48"/>
      <c r="I16" s="48"/>
      <c r="J16" s="64"/>
      <c r="K16" s="47"/>
      <c r="L16" s="48"/>
      <c r="M16" s="48"/>
      <c r="N16" s="64"/>
      <c r="O16" s="65">
        <v>1</v>
      </c>
      <c r="P16" s="49">
        <v>1</v>
      </c>
      <c r="Q16" s="49">
        <v>1</v>
      </c>
      <c r="R16" s="50">
        <v>1</v>
      </c>
      <c r="S16" s="40">
        <f t="shared" si="0"/>
        <v>5000</v>
      </c>
      <c r="T16" s="51" t="s">
        <v>29</v>
      </c>
      <c r="U16" s="52">
        <v>5000</v>
      </c>
    </row>
    <row r="18" spans="2:21" ht="17" thickBot="1" x14ac:dyDescent="0.25"/>
    <row r="19" spans="2:21" x14ac:dyDescent="0.2">
      <c r="B19" s="216" t="s">
        <v>31</v>
      </c>
      <c r="C19" s="217"/>
    </row>
    <row r="20" spans="2:21" ht="17" thickBot="1" x14ac:dyDescent="0.25">
      <c r="B20" s="218"/>
      <c r="C20" s="219"/>
    </row>
    <row r="21" spans="2:21" ht="17" thickBot="1" x14ac:dyDescent="0.25">
      <c r="B21" s="17" t="s">
        <v>3</v>
      </c>
      <c r="C21" s="18">
        <v>8000</v>
      </c>
      <c r="D21" s="19">
        <v>0</v>
      </c>
      <c r="E21" s="19">
        <v>0</v>
      </c>
      <c r="F21" s="20">
        <v>0</v>
      </c>
      <c r="G21" s="21">
        <v>0</v>
      </c>
      <c r="H21" s="22">
        <v>0</v>
      </c>
      <c r="I21" s="22">
        <v>5000</v>
      </c>
      <c r="J21" s="23">
        <v>4000</v>
      </c>
      <c r="K21" s="21">
        <v>0</v>
      </c>
      <c r="L21" s="22">
        <v>10000</v>
      </c>
      <c r="M21" s="22">
        <v>0</v>
      </c>
      <c r="N21" s="23">
        <v>0</v>
      </c>
      <c r="O21" s="24">
        <v>0</v>
      </c>
      <c r="P21" s="22">
        <v>0</v>
      </c>
      <c r="Q21" s="22">
        <v>0</v>
      </c>
      <c r="R21" s="23">
        <v>5000</v>
      </c>
      <c r="S21" s="203"/>
      <c r="T21" s="204"/>
      <c r="U21" s="205"/>
    </row>
    <row r="22" spans="2:21" ht="17" thickBot="1" x14ac:dyDescent="0.25">
      <c r="B22" s="17" t="s">
        <v>1</v>
      </c>
      <c r="C22" s="25">
        <f>1.05*6</f>
        <v>6.3000000000000007</v>
      </c>
      <c r="D22" s="26">
        <f>1.05*5.5</f>
        <v>5.7750000000000004</v>
      </c>
      <c r="E22" s="26">
        <f>1.05*6</f>
        <v>6.3000000000000007</v>
      </c>
      <c r="F22" s="27">
        <f>1.05*7</f>
        <v>7.3500000000000005</v>
      </c>
      <c r="G22" s="25">
        <f>1.05*7</f>
        <v>7.3500000000000005</v>
      </c>
      <c r="H22" s="26">
        <f>1.05*5.5</f>
        <v>5.7750000000000004</v>
      </c>
      <c r="I22" s="26">
        <f>1.05*5</f>
        <v>5.25</v>
      </c>
      <c r="J22" s="28">
        <f>1.05*7.5</f>
        <v>7.875</v>
      </c>
      <c r="K22" s="25">
        <f>1.05*7.5</f>
        <v>7.875</v>
      </c>
      <c r="L22" s="26">
        <f>1.05*4</f>
        <v>4.2</v>
      </c>
      <c r="M22" s="26">
        <f>1.05*6.5</f>
        <v>6.8250000000000002</v>
      </c>
      <c r="N22" s="28">
        <f>1.05*8.5</f>
        <v>8.9250000000000007</v>
      </c>
      <c r="O22" s="29">
        <f>1.05*7.5</f>
        <v>7.875</v>
      </c>
      <c r="P22" s="26">
        <f>1.05*7</f>
        <v>7.3500000000000005</v>
      </c>
      <c r="Q22" s="26">
        <f>1.05*7</f>
        <v>7.3500000000000005</v>
      </c>
      <c r="R22" s="28">
        <f>1.05*6.5</f>
        <v>6.8250000000000002</v>
      </c>
      <c r="S22" s="211">
        <f>SUMPRODUCT(C22:R22,$C$21:$R$21)</f>
        <v>184275</v>
      </c>
      <c r="T22" s="202"/>
      <c r="U22" s="206"/>
    </row>
    <row r="23" spans="2:21" ht="52" thickBot="1" x14ac:dyDescent="0.25">
      <c r="B23" s="6" t="s">
        <v>2</v>
      </c>
      <c r="C23" s="7" t="s">
        <v>4</v>
      </c>
      <c r="D23" s="8" t="s">
        <v>5</v>
      </c>
      <c r="E23" s="9" t="s">
        <v>6</v>
      </c>
      <c r="F23" s="10" t="s">
        <v>7</v>
      </c>
      <c r="G23" s="7" t="s">
        <v>8</v>
      </c>
      <c r="H23" s="8" t="s">
        <v>9</v>
      </c>
      <c r="I23" s="9" t="s">
        <v>10</v>
      </c>
      <c r="J23" s="10" t="s">
        <v>11</v>
      </c>
      <c r="K23" s="11" t="s">
        <v>12</v>
      </c>
      <c r="L23" s="12" t="s">
        <v>13</v>
      </c>
      <c r="M23" s="13" t="s">
        <v>14</v>
      </c>
      <c r="N23" s="14" t="s">
        <v>15</v>
      </c>
      <c r="O23" s="2" t="s">
        <v>16</v>
      </c>
      <c r="P23" s="3" t="s">
        <v>17</v>
      </c>
      <c r="Q23" s="4" t="s">
        <v>18</v>
      </c>
      <c r="R23" s="5" t="s">
        <v>19</v>
      </c>
      <c r="S23" s="207"/>
      <c r="T23" s="208"/>
      <c r="U23" s="209"/>
    </row>
    <row r="24" spans="2:21" ht="17" thickBot="1" x14ac:dyDescent="0.25">
      <c r="B24" s="1" t="s">
        <v>0</v>
      </c>
      <c r="C24" s="30"/>
      <c r="D24" s="31"/>
      <c r="E24" s="31"/>
      <c r="F24" s="32"/>
      <c r="G24" s="30"/>
      <c r="H24" s="31"/>
      <c r="I24" s="31"/>
      <c r="J24" s="32"/>
      <c r="K24" s="30"/>
      <c r="L24" s="31"/>
      <c r="M24" s="31"/>
      <c r="N24" s="32"/>
      <c r="O24" s="33"/>
      <c r="P24" s="31"/>
      <c r="Q24" s="31"/>
      <c r="R24" s="34"/>
      <c r="S24" s="199"/>
      <c r="T24" s="200"/>
      <c r="U24" s="201"/>
    </row>
    <row r="25" spans="2:21" ht="17" thickBot="1" x14ac:dyDescent="0.25">
      <c r="B25" s="36" t="s">
        <v>20</v>
      </c>
      <c r="C25" s="37">
        <v>-1</v>
      </c>
      <c r="D25" s="38"/>
      <c r="E25" s="38"/>
      <c r="F25" s="39"/>
      <c r="G25" s="37">
        <v>-1</v>
      </c>
      <c r="H25" s="38"/>
      <c r="I25" s="38"/>
      <c r="J25" s="39"/>
      <c r="K25" s="37">
        <v>-1</v>
      </c>
      <c r="L25" s="38"/>
      <c r="M25" s="38"/>
      <c r="N25" s="39"/>
      <c r="O25" s="37">
        <v>-1</v>
      </c>
      <c r="P25" s="38"/>
      <c r="Q25" s="38"/>
      <c r="R25" s="39"/>
      <c r="S25" s="75">
        <f t="shared" ref="S25:S32" si="1">SUMPRODUCT(C25:R25,$C$21:$R$21)</f>
        <v>-8000</v>
      </c>
      <c r="T25" s="60" t="s">
        <v>29</v>
      </c>
      <c r="U25" s="61">
        <v>-8000</v>
      </c>
    </row>
    <row r="26" spans="2:21" ht="17" thickBot="1" x14ac:dyDescent="0.25">
      <c r="B26" s="43" t="s">
        <v>21</v>
      </c>
      <c r="C26" s="44"/>
      <c r="D26" s="45">
        <v>-1</v>
      </c>
      <c r="E26" s="38"/>
      <c r="F26" s="39"/>
      <c r="G26" s="44"/>
      <c r="H26" s="45">
        <v>-1</v>
      </c>
      <c r="I26" s="38"/>
      <c r="J26" s="39"/>
      <c r="K26" s="44"/>
      <c r="L26" s="45">
        <v>-1</v>
      </c>
      <c r="M26" s="38"/>
      <c r="N26" s="39"/>
      <c r="O26" s="44"/>
      <c r="P26" s="45">
        <v>-1</v>
      </c>
      <c r="Q26" s="38"/>
      <c r="R26" s="39"/>
      <c r="S26" s="76">
        <f t="shared" si="1"/>
        <v>-10000</v>
      </c>
      <c r="T26" s="41" t="s">
        <v>29</v>
      </c>
      <c r="U26" s="42">
        <v>-10000</v>
      </c>
    </row>
    <row r="27" spans="2:21" ht="17" thickBot="1" x14ac:dyDescent="0.25">
      <c r="B27" s="43" t="s">
        <v>22</v>
      </c>
      <c r="C27" s="44"/>
      <c r="D27" s="38"/>
      <c r="E27" s="45">
        <v>-1</v>
      </c>
      <c r="F27" s="39"/>
      <c r="G27" s="44"/>
      <c r="H27" s="38"/>
      <c r="I27" s="45">
        <v>-1</v>
      </c>
      <c r="J27" s="39"/>
      <c r="K27" s="44"/>
      <c r="L27" s="38"/>
      <c r="M27" s="45">
        <v>-1</v>
      </c>
      <c r="N27" s="39"/>
      <c r="O27" s="44"/>
      <c r="P27" s="38"/>
      <c r="Q27" s="45">
        <v>-1</v>
      </c>
      <c r="R27" s="39"/>
      <c r="S27" s="76">
        <f t="shared" si="1"/>
        <v>-5000</v>
      </c>
      <c r="T27" s="41" t="s">
        <v>29</v>
      </c>
      <c r="U27" s="42">
        <v>-5000</v>
      </c>
    </row>
    <row r="28" spans="2:21" ht="17" thickBot="1" x14ac:dyDescent="0.25">
      <c r="B28" s="46" t="s">
        <v>23</v>
      </c>
      <c r="C28" s="47"/>
      <c r="D28" s="48"/>
      <c r="E28" s="49"/>
      <c r="F28" s="50">
        <v>-1</v>
      </c>
      <c r="G28" s="47"/>
      <c r="H28" s="48"/>
      <c r="I28" s="48"/>
      <c r="J28" s="50">
        <v>-1</v>
      </c>
      <c r="K28" s="47"/>
      <c r="L28" s="48"/>
      <c r="M28" s="48"/>
      <c r="N28" s="50">
        <v>-1</v>
      </c>
      <c r="O28" s="47"/>
      <c r="P28" s="48"/>
      <c r="Q28" s="48"/>
      <c r="R28" s="50">
        <v>-1</v>
      </c>
      <c r="S28" s="76">
        <f t="shared" si="1"/>
        <v>-9000</v>
      </c>
      <c r="T28" s="51" t="s">
        <v>29</v>
      </c>
      <c r="U28" s="52">
        <v>-9000</v>
      </c>
    </row>
    <row r="29" spans="2:21" ht="17" thickBot="1" x14ac:dyDescent="0.25">
      <c r="B29" s="53" t="s">
        <v>24</v>
      </c>
      <c r="C29" s="54">
        <v>1</v>
      </c>
      <c r="D29" s="55">
        <v>1</v>
      </c>
      <c r="E29" s="55">
        <v>1</v>
      </c>
      <c r="F29" s="56">
        <v>1</v>
      </c>
      <c r="G29" s="57"/>
      <c r="H29" s="58"/>
      <c r="I29" s="58"/>
      <c r="J29" s="59"/>
      <c r="K29" s="57"/>
      <c r="L29" s="58"/>
      <c r="M29" s="58"/>
      <c r="N29" s="59"/>
      <c r="O29" s="57"/>
      <c r="P29" s="58"/>
      <c r="Q29" s="58"/>
      <c r="R29" s="59"/>
      <c r="S29" s="76">
        <f t="shared" si="1"/>
        <v>8000</v>
      </c>
      <c r="T29" s="60" t="s">
        <v>29</v>
      </c>
      <c r="U29" s="61">
        <v>8000</v>
      </c>
    </row>
    <row r="30" spans="2:21" ht="17" thickBot="1" x14ac:dyDescent="0.25">
      <c r="B30" s="43" t="s">
        <v>25</v>
      </c>
      <c r="C30" s="44"/>
      <c r="D30" s="38"/>
      <c r="E30" s="38"/>
      <c r="F30" s="39"/>
      <c r="G30" s="37">
        <v>1</v>
      </c>
      <c r="H30" s="45">
        <v>1</v>
      </c>
      <c r="I30" s="45">
        <v>1</v>
      </c>
      <c r="J30" s="62">
        <v>1</v>
      </c>
      <c r="K30" s="44"/>
      <c r="L30" s="38"/>
      <c r="M30" s="38"/>
      <c r="N30" s="39"/>
      <c r="O30" s="44"/>
      <c r="P30" s="38"/>
      <c r="Q30" s="38"/>
      <c r="R30" s="39"/>
      <c r="S30" s="76">
        <f t="shared" si="1"/>
        <v>9000</v>
      </c>
      <c r="T30" s="41" t="s">
        <v>29</v>
      </c>
      <c r="U30" s="42">
        <v>9000</v>
      </c>
    </row>
    <row r="31" spans="2:21" ht="17" thickBot="1" x14ac:dyDescent="0.25">
      <c r="B31" s="43" t="s">
        <v>26</v>
      </c>
      <c r="C31" s="44"/>
      <c r="D31" s="38"/>
      <c r="E31" s="38"/>
      <c r="F31" s="39"/>
      <c r="G31" s="44"/>
      <c r="H31" s="38"/>
      <c r="I31" s="38"/>
      <c r="J31" s="39"/>
      <c r="K31" s="37">
        <v>1</v>
      </c>
      <c r="L31" s="45">
        <v>1</v>
      </c>
      <c r="M31" s="45">
        <v>1</v>
      </c>
      <c r="N31" s="62">
        <v>1</v>
      </c>
      <c r="O31" s="44"/>
      <c r="P31" s="38"/>
      <c r="Q31" s="38"/>
      <c r="R31" s="39"/>
      <c r="S31" s="76">
        <f t="shared" si="1"/>
        <v>10000</v>
      </c>
      <c r="T31" s="41" t="s">
        <v>29</v>
      </c>
      <c r="U31" s="42">
        <v>10000</v>
      </c>
    </row>
    <row r="32" spans="2:21" ht="17" thickBot="1" x14ac:dyDescent="0.25">
      <c r="B32" s="63" t="s">
        <v>27</v>
      </c>
      <c r="C32" s="47"/>
      <c r="D32" s="48"/>
      <c r="E32" s="48"/>
      <c r="F32" s="64"/>
      <c r="G32" s="47"/>
      <c r="H32" s="48"/>
      <c r="I32" s="48"/>
      <c r="J32" s="64"/>
      <c r="K32" s="47"/>
      <c r="L32" s="48"/>
      <c r="M32" s="48"/>
      <c r="N32" s="64"/>
      <c r="O32" s="65">
        <v>1</v>
      </c>
      <c r="P32" s="49">
        <v>1</v>
      </c>
      <c r="Q32" s="49">
        <v>1</v>
      </c>
      <c r="R32" s="50">
        <v>1</v>
      </c>
      <c r="S32" s="76">
        <f t="shared" si="1"/>
        <v>5000</v>
      </c>
      <c r="T32" s="51" t="s">
        <v>29</v>
      </c>
      <c r="U32" s="52">
        <v>5000</v>
      </c>
    </row>
  </sheetData>
  <mergeCells count="3">
    <mergeCell ref="B19:C20"/>
    <mergeCell ref="B1:D1"/>
    <mergeCell ref="B3:C4"/>
  </mergeCells>
  <pageMargins left="0.7" right="0.7" top="0.75" bottom="0.75" header="0.3" footer="0.3"/>
  <pageSetup orientation="landscape" horizontalDpi="0" verticalDpi="0"/>
  <ignoredErrors>
    <ignoredError sqref="D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2923-7789-F14A-9202-AD3E5E10F6E7}">
  <dimension ref="B1:I37"/>
  <sheetViews>
    <sheetView zoomScaleNormal="100" workbookViewId="0">
      <selection activeCell="B1" sqref="B1:D1"/>
    </sheetView>
  </sheetViews>
  <sheetFormatPr baseColWidth="10" defaultRowHeight="16" x14ac:dyDescent="0.2"/>
  <cols>
    <col min="1" max="1" width="0.83203125" style="78" customWidth="1"/>
    <col min="2" max="2" width="21.6640625" style="78" customWidth="1"/>
    <col min="3" max="3" width="11" style="78" customWidth="1"/>
    <col min="4" max="4" width="10.6640625" style="78" customWidth="1"/>
    <col min="5" max="5" width="11" style="78" customWidth="1"/>
    <col min="6" max="8" width="10.83203125" style="78" customWidth="1"/>
    <col min="9" max="9" width="11" style="78" customWidth="1"/>
    <col min="10" max="10" width="10.83203125" style="78" customWidth="1"/>
    <col min="11" max="11" width="11.5" style="78" customWidth="1"/>
    <col min="12" max="12" width="11.6640625" style="78" customWidth="1"/>
    <col min="13" max="14" width="11.5" style="78" customWidth="1"/>
    <col min="15" max="18" width="10.83203125" style="78"/>
    <col min="19" max="19" width="12" style="78" bestFit="1" customWidth="1"/>
    <col min="20" max="16384" width="10.83203125" style="78"/>
  </cols>
  <sheetData>
    <row r="1" spans="2:9" ht="29" x14ac:dyDescent="0.2">
      <c r="B1" s="221" t="s">
        <v>32</v>
      </c>
      <c r="C1" s="221"/>
      <c r="D1" s="221"/>
    </row>
    <row r="2" spans="2:9" ht="16" customHeight="1" thickBot="1" x14ac:dyDescent="0.25">
      <c r="B2" s="77"/>
      <c r="C2" s="77"/>
      <c r="D2" s="77"/>
    </row>
    <row r="3" spans="2:9" ht="17" thickBot="1" x14ac:dyDescent="0.25">
      <c r="B3" s="79"/>
      <c r="C3" s="222" t="s">
        <v>34</v>
      </c>
      <c r="D3" s="223"/>
      <c r="E3" s="223"/>
      <c r="F3" s="223"/>
      <c r="G3" s="223"/>
      <c r="H3" s="224"/>
      <c r="I3" s="80"/>
    </row>
    <row r="4" spans="2:9" ht="52" customHeight="1" thickBot="1" x14ac:dyDescent="0.25">
      <c r="B4" s="81" t="s">
        <v>45</v>
      </c>
      <c r="C4" s="82" t="s">
        <v>35</v>
      </c>
      <c r="D4" s="83" t="s">
        <v>36</v>
      </c>
      <c r="E4" s="84" t="s">
        <v>37</v>
      </c>
      <c r="F4" s="84" t="s">
        <v>38</v>
      </c>
      <c r="G4" s="83" t="s">
        <v>39</v>
      </c>
      <c r="H4" s="85" t="s">
        <v>40</v>
      </c>
    </row>
    <row r="5" spans="2:9" ht="17" thickBot="1" x14ac:dyDescent="0.25">
      <c r="B5" s="86" t="s">
        <v>33</v>
      </c>
      <c r="C5" s="142"/>
      <c r="D5" s="143"/>
      <c r="E5" s="143"/>
      <c r="F5" s="143"/>
      <c r="G5" s="143"/>
      <c r="H5" s="144"/>
      <c r="I5" s="145" t="s">
        <v>47</v>
      </c>
    </row>
    <row r="6" spans="2:9" x14ac:dyDescent="0.2">
      <c r="B6" s="87" t="s">
        <v>41</v>
      </c>
      <c r="C6" s="111">
        <v>449.99999999950694</v>
      </c>
      <c r="D6" s="112">
        <v>4.9306286835279794E-10</v>
      </c>
      <c r="E6" s="113">
        <v>0</v>
      </c>
      <c r="F6" s="114">
        <v>0</v>
      </c>
      <c r="G6" s="114">
        <v>0</v>
      </c>
      <c r="H6" s="115">
        <v>0</v>
      </c>
      <c r="I6" s="97">
        <f>SUM(C6:H6)</f>
        <v>450</v>
      </c>
    </row>
    <row r="7" spans="2:9" x14ac:dyDescent="0.2">
      <c r="B7" s="87" t="s">
        <v>42</v>
      </c>
      <c r="C7" s="116">
        <v>0</v>
      </c>
      <c r="D7" s="117">
        <v>500</v>
      </c>
      <c r="E7" s="118">
        <v>0</v>
      </c>
      <c r="F7" s="119">
        <v>0</v>
      </c>
      <c r="G7" s="119">
        <v>0</v>
      </c>
      <c r="H7" s="120">
        <v>0</v>
      </c>
      <c r="I7" s="97">
        <f t="shared" ref="I7:I10" si="0">SUM(C7:H7)</f>
        <v>500</v>
      </c>
    </row>
    <row r="8" spans="2:9" ht="17" thickBot="1" x14ac:dyDescent="0.25">
      <c r="B8" s="87" t="s">
        <v>43</v>
      </c>
      <c r="C8" s="121">
        <v>250.00000000041359</v>
      </c>
      <c r="D8" s="122">
        <v>129.99999443027767</v>
      </c>
      <c r="E8" s="123">
        <v>0</v>
      </c>
      <c r="F8" s="124">
        <v>0</v>
      </c>
      <c r="G8" s="124">
        <v>0</v>
      </c>
      <c r="H8" s="125">
        <v>0</v>
      </c>
      <c r="I8" s="97">
        <f t="shared" si="0"/>
        <v>379.99999443069123</v>
      </c>
    </row>
    <row r="9" spans="2:9" x14ac:dyDescent="0.2">
      <c r="B9" s="87" t="s">
        <v>44</v>
      </c>
      <c r="C9" s="126">
        <v>3.9300105195777538E-10</v>
      </c>
      <c r="D9" s="127">
        <v>0</v>
      </c>
      <c r="E9" s="128">
        <v>0</v>
      </c>
      <c r="F9" s="129">
        <v>300.00000000000006</v>
      </c>
      <c r="G9" s="129">
        <v>0</v>
      </c>
      <c r="H9" s="130">
        <v>400</v>
      </c>
      <c r="I9" s="97">
        <f t="shared" si="0"/>
        <v>700.00000000039313</v>
      </c>
    </row>
    <row r="10" spans="2:9" ht="17" thickBot="1" x14ac:dyDescent="0.25">
      <c r="B10" s="99" t="s">
        <v>36</v>
      </c>
      <c r="C10" s="131">
        <v>0</v>
      </c>
      <c r="D10" s="132">
        <v>0</v>
      </c>
      <c r="E10" s="133">
        <v>450.00000000002751</v>
      </c>
      <c r="F10" s="134">
        <v>0</v>
      </c>
      <c r="G10" s="134">
        <v>179.99999443070362</v>
      </c>
      <c r="H10" s="135">
        <v>1.0982046435431547E-14</v>
      </c>
      <c r="I10" s="98">
        <f t="shared" si="0"/>
        <v>629.99999443073114</v>
      </c>
    </row>
    <row r="11" spans="2:9" ht="17" thickBot="1" x14ac:dyDescent="0.25">
      <c r="B11" s="100" t="s">
        <v>46</v>
      </c>
      <c r="C11" s="146">
        <f>SUM(C6:C10)</f>
        <v>700.00000000031355</v>
      </c>
      <c r="D11" s="146">
        <f t="shared" ref="D11:H11" si="1">SUM(D6:D10)</f>
        <v>629.9999944307707</v>
      </c>
      <c r="E11" s="146">
        <f t="shared" si="1"/>
        <v>450.00000000002751</v>
      </c>
      <c r="F11" s="146">
        <f t="shared" si="1"/>
        <v>300.00000000000006</v>
      </c>
      <c r="G11" s="146">
        <f t="shared" si="1"/>
        <v>179.99999443070362</v>
      </c>
      <c r="H11" s="147">
        <f t="shared" si="1"/>
        <v>400</v>
      </c>
      <c r="I11" s="148"/>
    </row>
    <row r="13" spans="2:9" ht="17" thickBot="1" x14ac:dyDescent="0.25"/>
    <row r="14" spans="2:9" ht="17" thickBot="1" x14ac:dyDescent="0.25">
      <c r="B14" s="192" t="s">
        <v>48</v>
      </c>
      <c r="C14" s="225" t="s">
        <v>34</v>
      </c>
      <c r="D14" s="226"/>
      <c r="E14" s="226"/>
      <c r="F14" s="226"/>
      <c r="G14" s="226"/>
      <c r="H14" s="227"/>
    </row>
    <row r="15" spans="2:9" ht="17" thickBot="1" x14ac:dyDescent="0.25">
      <c r="B15" s="86" t="s">
        <v>33</v>
      </c>
      <c r="C15" s="90" t="s">
        <v>35</v>
      </c>
      <c r="D15" s="91" t="s">
        <v>36</v>
      </c>
      <c r="E15" s="103" t="s">
        <v>37</v>
      </c>
      <c r="F15" s="103" t="s">
        <v>38</v>
      </c>
      <c r="G15" s="103" t="s">
        <v>39</v>
      </c>
      <c r="H15" s="104" t="s">
        <v>40</v>
      </c>
    </row>
    <row r="16" spans="2:9" x14ac:dyDescent="0.2">
      <c r="B16" s="87" t="s">
        <v>49</v>
      </c>
      <c r="C16" s="149">
        <v>4</v>
      </c>
      <c r="D16" s="160">
        <v>7</v>
      </c>
      <c r="E16" s="157">
        <v>2000</v>
      </c>
      <c r="F16" s="167">
        <v>2000</v>
      </c>
      <c r="G16" s="167">
        <v>2000</v>
      </c>
      <c r="H16" s="158">
        <v>2000</v>
      </c>
    </row>
    <row r="17" spans="2:8" ht="16" customHeight="1" x14ac:dyDescent="0.2">
      <c r="B17" s="87" t="s">
        <v>50</v>
      </c>
      <c r="C17" s="150">
        <v>8</v>
      </c>
      <c r="D17" s="161">
        <v>5</v>
      </c>
      <c r="E17" s="168">
        <v>2000</v>
      </c>
      <c r="F17" s="166">
        <v>2000</v>
      </c>
      <c r="G17" s="166">
        <v>2000</v>
      </c>
      <c r="H17" s="169">
        <v>2000</v>
      </c>
    </row>
    <row r="18" spans="2:8" ht="17" customHeight="1" thickBot="1" x14ac:dyDescent="0.25">
      <c r="B18" s="87" t="s">
        <v>51</v>
      </c>
      <c r="C18" s="151">
        <v>5</v>
      </c>
      <c r="D18" s="162">
        <v>6</v>
      </c>
      <c r="E18" s="159">
        <v>2000</v>
      </c>
      <c r="F18" s="170">
        <v>2000</v>
      </c>
      <c r="G18" s="170">
        <v>2000</v>
      </c>
      <c r="H18" s="156">
        <v>2000</v>
      </c>
    </row>
    <row r="19" spans="2:8" x14ac:dyDescent="0.2">
      <c r="B19" s="87" t="s">
        <v>35</v>
      </c>
      <c r="C19" s="157">
        <v>0</v>
      </c>
      <c r="D19" s="158">
        <v>2000</v>
      </c>
      <c r="E19" s="163">
        <v>6</v>
      </c>
      <c r="F19" s="164">
        <v>4</v>
      </c>
      <c r="G19" s="164">
        <v>8</v>
      </c>
      <c r="H19" s="165">
        <v>4</v>
      </c>
    </row>
    <row r="20" spans="2:8" ht="17" thickBot="1" x14ac:dyDescent="0.25">
      <c r="B20" s="88" t="s">
        <v>36</v>
      </c>
      <c r="C20" s="159">
        <v>2000</v>
      </c>
      <c r="D20" s="156">
        <v>0</v>
      </c>
      <c r="E20" s="151">
        <v>3</v>
      </c>
      <c r="F20" s="153">
        <v>6</v>
      </c>
      <c r="G20" s="153">
        <v>7</v>
      </c>
      <c r="H20" s="152">
        <v>7</v>
      </c>
    </row>
    <row r="22" spans="2:8" ht="17" thickBot="1" x14ac:dyDescent="0.25"/>
    <row r="23" spans="2:8" ht="17" thickBot="1" x14ac:dyDescent="0.25">
      <c r="B23" s="94" t="s">
        <v>52</v>
      </c>
      <c r="C23" s="105" t="s">
        <v>46</v>
      </c>
      <c r="D23" s="106" t="s">
        <v>47</v>
      </c>
      <c r="E23" s="193" t="s">
        <v>55</v>
      </c>
      <c r="F23" s="171"/>
      <c r="G23" s="172"/>
    </row>
    <row r="24" spans="2:8" x14ac:dyDescent="0.2">
      <c r="B24" s="89" t="s">
        <v>49</v>
      </c>
      <c r="C24" s="113"/>
      <c r="D24" s="108">
        <f>I6</f>
        <v>450</v>
      </c>
      <c r="E24" s="139">
        <f>C24-D24</f>
        <v>-450</v>
      </c>
      <c r="F24" s="140" t="s">
        <v>29</v>
      </c>
      <c r="G24" s="141">
        <v>-450</v>
      </c>
    </row>
    <row r="25" spans="2:8" x14ac:dyDescent="0.2">
      <c r="B25" s="87" t="s">
        <v>50</v>
      </c>
      <c r="C25" s="118"/>
      <c r="D25" s="109">
        <f>I7</f>
        <v>500</v>
      </c>
      <c r="E25" s="136">
        <f t="shared" ref="E25:E32" si="2">C25-D25</f>
        <v>-500</v>
      </c>
      <c r="F25" s="101" t="s">
        <v>29</v>
      </c>
      <c r="G25" s="102">
        <v>-500</v>
      </c>
    </row>
    <row r="26" spans="2:8" x14ac:dyDescent="0.2">
      <c r="B26" s="87" t="s">
        <v>51</v>
      </c>
      <c r="C26" s="118"/>
      <c r="D26" s="109">
        <f>I8</f>
        <v>379.99999443069123</v>
      </c>
      <c r="E26" s="136">
        <f t="shared" si="2"/>
        <v>-379.99999443069123</v>
      </c>
      <c r="F26" s="101" t="s">
        <v>29</v>
      </c>
      <c r="G26" s="102">
        <v>-380</v>
      </c>
    </row>
    <row r="27" spans="2:8" x14ac:dyDescent="0.2">
      <c r="B27" s="87" t="s">
        <v>35</v>
      </c>
      <c r="C27" s="136">
        <f>C11</f>
        <v>700.00000000031355</v>
      </c>
      <c r="D27" s="109">
        <f>I9</f>
        <v>700.00000000039313</v>
      </c>
      <c r="E27" s="136">
        <f t="shared" si="2"/>
        <v>-7.9580786405131221E-11</v>
      </c>
      <c r="F27" s="101" t="s">
        <v>29</v>
      </c>
      <c r="G27" s="102">
        <v>0</v>
      </c>
    </row>
    <row r="28" spans="2:8" x14ac:dyDescent="0.2">
      <c r="B28" s="87" t="s">
        <v>36</v>
      </c>
      <c r="C28" s="136">
        <f>D11</f>
        <v>629.9999944307707</v>
      </c>
      <c r="D28" s="109">
        <f>I10</f>
        <v>629.99999443073114</v>
      </c>
      <c r="E28" s="136">
        <f t="shared" si="2"/>
        <v>3.9563019527122378E-11</v>
      </c>
      <c r="F28" s="101" t="s">
        <v>29</v>
      </c>
      <c r="G28" s="102">
        <v>0</v>
      </c>
    </row>
    <row r="29" spans="2:8" x14ac:dyDescent="0.2">
      <c r="B29" s="87" t="s">
        <v>37</v>
      </c>
      <c r="C29" s="136">
        <f>E11</f>
        <v>450.00000000002751</v>
      </c>
      <c r="D29" s="154"/>
      <c r="E29" s="136">
        <f t="shared" si="2"/>
        <v>450.00000000002751</v>
      </c>
      <c r="F29" s="101" t="s">
        <v>53</v>
      </c>
      <c r="G29" s="102">
        <v>450</v>
      </c>
    </row>
    <row r="30" spans="2:8" x14ac:dyDescent="0.2">
      <c r="B30" s="87" t="s">
        <v>38</v>
      </c>
      <c r="C30" s="136">
        <f>F11</f>
        <v>300.00000000000006</v>
      </c>
      <c r="D30" s="154"/>
      <c r="E30" s="136">
        <f t="shared" si="2"/>
        <v>300.00000000000006</v>
      </c>
      <c r="F30" s="101" t="s">
        <v>53</v>
      </c>
      <c r="G30" s="102">
        <v>300</v>
      </c>
    </row>
    <row r="31" spans="2:8" x14ac:dyDescent="0.2">
      <c r="B31" s="87" t="s">
        <v>39</v>
      </c>
      <c r="C31" s="136">
        <f>G11</f>
        <v>179.99999443070362</v>
      </c>
      <c r="D31" s="154"/>
      <c r="E31" s="136">
        <f t="shared" si="2"/>
        <v>179.99999443070362</v>
      </c>
      <c r="F31" s="101" t="s">
        <v>53</v>
      </c>
      <c r="G31" s="102">
        <v>300</v>
      </c>
    </row>
    <row r="32" spans="2:8" ht="17" thickBot="1" x14ac:dyDescent="0.25">
      <c r="B32" s="88" t="s">
        <v>40</v>
      </c>
      <c r="C32" s="137">
        <f>H11</f>
        <v>400</v>
      </c>
      <c r="D32" s="155"/>
      <c r="E32" s="137">
        <f t="shared" si="2"/>
        <v>400</v>
      </c>
      <c r="F32" s="91" t="s">
        <v>53</v>
      </c>
      <c r="G32" s="92">
        <v>400</v>
      </c>
    </row>
    <row r="33" spans="3:7" x14ac:dyDescent="0.2">
      <c r="E33" s="138"/>
      <c r="F33" s="138"/>
      <c r="G33" s="138"/>
    </row>
    <row r="34" spans="3:7" x14ac:dyDescent="0.2">
      <c r="C34" s="212"/>
      <c r="D34" s="212"/>
      <c r="E34" s="212"/>
      <c r="F34" s="212"/>
    </row>
    <row r="35" spans="3:7" ht="24" x14ac:dyDescent="0.2">
      <c r="C35" s="228" t="s">
        <v>54</v>
      </c>
      <c r="D35" s="228"/>
      <c r="E35" s="214">
        <f>SUMPRODUCT(C6:H10,C16:H20)</f>
        <v>11739.99992760022</v>
      </c>
      <c r="F35" s="212"/>
    </row>
    <row r="36" spans="3:7" x14ac:dyDescent="0.2">
      <c r="C36" s="212"/>
      <c r="D36" s="212"/>
      <c r="E36" s="212"/>
      <c r="F36" s="213"/>
    </row>
    <row r="37" spans="3:7" ht="16" customHeight="1" x14ac:dyDescent="0.2">
      <c r="C37" s="93"/>
      <c r="D37" s="93"/>
      <c r="E37" s="110"/>
      <c r="F37" s="110"/>
    </row>
  </sheetData>
  <mergeCells count="4">
    <mergeCell ref="B1:D1"/>
    <mergeCell ref="C3:H3"/>
    <mergeCell ref="C14:H14"/>
    <mergeCell ref="C35:D35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4024-1B35-AC41-931F-94003CFE1D2A}">
  <dimension ref="B1:H37"/>
  <sheetViews>
    <sheetView tabSelected="1" zoomScaleNormal="100" workbookViewId="0">
      <selection activeCell="B1" sqref="B1:D1"/>
    </sheetView>
  </sheetViews>
  <sheetFormatPr baseColWidth="10" defaultRowHeight="16" x14ac:dyDescent="0.2"/>
  <cols>
    <col min="1" max="1" width="0.83203125" style="78" customWidth="1"/>
    <col min="2" max="2" width="21.6640625" style="78" customWidth="1"/>
    <col min="3" max="3" width="11" style="78" customWidth="1"/>
    <col min="4" max="4" width="10.6640625" style="78" customWidth="1"/>
    <col min="5" max="5" width="11" style="78" customWidth="1"/>
    <col min="6" max="8" width="10.83203125" style="78" customWidth="1"/>
    <col min="9" max="9" width="11" style="78" customWidth="1"/>
    <col min="10" max="10" width="10.83203125" style="78" customWidth="1"/>
    <col min="11" max="11" width="11.5" style="78" customWidth="1"/>
    <col min="12" max="12" width="11.6640625" style="78" customWidth="1"/>
    <col min="13" max="14" width="11.5" style="78" customWidth="1"/>
    <col min="15" max="18" width="10.83203125" style="78"/>
    <col min="19" max="19" width="12" style="78" bestFit="1" customWidth="1"/>
    <col min="20" max="16384" width="10.83203125" style="78"/>
  </cols>
  <sheetData>
    <row r="1" spans="2:8" ht="29" x14ac:dyDescent="0.2">
      <c r="B1" s="221" t="s">
        <v>61</v>
      </c>
      <c r="C1" s="221"/>
      <c r="D1" s="221"/>
    </row>
    <row r="2" spans="2:8" ht="16" customHeight="1" thickBot="1" x14ac:dyDescent="0.25">
      <c r="B2" s="77"/>
      <c r="C2" s="77"/>
      <c r="D2" s="77"/>
    </row>
    <row r="3" spans="2:8" ht="17" thickBot="1" x14ac:dyDescent="0.25">
      <c r="B3" s="177"/>
      <c r="C3" s="222" t="s">
        <v>56</v>
      </c>
      <c r="D3" s="223"/>
      <c r="E3" s="223"/>
      <c r="F3" s="223"/>
      <c r="G3" s="224"/>
      <c r="H3" s="80"/>
    </row>
    <row r="4" spans="2:8" ht="17" thickBot="1" x14ac:dyDescent="0.25">
      <c r="B4" s="95" t="s">
        <v>57</v>
      </c>
      <c r="C4" s="182" t="s">
        <v>49</v>
      </c>
      <c r="D4" s="183" t="s">
        <v>50</v>
      </c>
      <c r="E4" s="183" t="s">
        <v>51</v>
      </c>
      <c r="F4" s="183" t="s">
        <v>35</v>
      </c>
      <c r="G4" s="184" t="s">
        <v>36</v>
      </c>
      <c r="H4" s="145" t="s">
        <v>47</v>
      </c>
    </row>
    <row r="5" spans="2:8" x14ac:dyDescent="0.2">
      <c r="B5" s="87">
        <v>1</v>
      </c>
      <c r="C5" s="178">
        <v>0</v>
      </c>
      <c r="D5" s="179">
        <v>0</v>
      </c>
      <c r="E5" s="179">
        <v>1</v>
      </c>
      <c r="F5" s="179">
        <v>0</v>
      </c>
      <c r="G5" s="180">
        <v>0</v>
      </c>
      <c r="H5" s="97">
        <f>SUM(C5:G5)</f>
        <v>1</v>
      </c>
    </row>
    <row r="6" spans="2:8" x14ac:dyDescent="0.2">
      <c r="B6" s="87">
        <v>2</v>
      </c>
      <c r="C6" s="116">
        <v>0</v>
      </c>
      <c r="D6" s="173">
        <v>1</v>
      </c>
      <c r="E6" s="173">
        <v>0</v>
      </c>
      <c r="F6" s="173">
        <v>0</v>
      </c>
      <c r="G6" s="117">
        <v>0</v>
      </c>
      <c r="H6" s="97">
        <f t="shared" ref="H6:H9" si="0">SUM(C6:G6)</f>
        <v>1</v>
      </c>
    </row>
    <row r="7" spans="2:8" x14ac:dyDescent="0.2">
      <c r="B7" s="87">
        <v>3</v>
      </c>
      <c r="C7" s="116">
        <v>0</v>
      </c>
      <c r="D7" s="173">
        <v>0</v>
      </c>
      <c r="E7" s="173">
        <v>0</v>
      </c>
      <c r="F7" s="173">
        <v>1</v>
      </c>
      <c r="G7" s="117">
        <v>0</v>
      </c>
      <c r="H7" s="97">
        <f t="shared" si="0"/>
        <v>1</v>
      </c>
    </row>
    <row r="8" spans="2:8" x14ac:dyDescent="0.2">
      <c r="B8" s="87">
        <v>4</v>
      </c>
      <c r="C8" s="116">
        <v>0</v>
      </c>
      <c r="D8" s="173">
        <v>0</v>
      </c>
      <c r="E8" s="173">
        <v>0</v>
      </c>
      <c r="F8" s="173">
        <v>0</v>
      </c>
      <c r="G8" s="117">
        <v>1</v>
      </c>
      <c r="H8" s="97">
        <f t="shared" si="0"/>
        <v>1</v>
      </c>
    </row>
    <row r="9" spans="2:8" ht="17" thickBot="1" x14ac:dyDescent="0.25">
      <c r="B9" s="99">
        <v>5</v>
      </c>
      <c r="C9" s="174">
        <v>1</v>
      </c>
      <c r="D9" s="134">
        <v>0</v>
      </c>
      <c r="E9" s="134">
        <v>0</v>
      </c>
      <c r="F9" s="134">
        <v>0</v>
      </c>
      <c r="G9" s="175">
        <v>0</v>
      </c>
      <c r="H9" s="98">
        <f t="shared" si="0"/>
        <v>1</v>
      </c>
    </row>
    <row r="10" spans="2:8" ht="17" thickBot="1" x14ac:dyDescent="0.25">
      <c r="B10" s="100" t="s">
        <v>46</v>
      </c>
      <c r="C10" s="146">
        <f>SUM(C5:C9)</f>
        <v>1</v>
      </c>
      <c r="D10" s="146">
        <f t="shared" ref="D10:G10" si="1">SUM(D5:D9)</f>
        <v>1</v>
      </c>
      <c r="E10" s="146">
        <f t="shared" si="1"/>
        <v>1</v>
      </c>
      <c r="F10" s="146">
        <f t="shared" si="1"/>
        <v>1</v>
      </c>
      <c r="G10" s="147">
        <f t="shared" si="1"/>
        <v>1</v>
      </c>
      <c r="H10" s="148"/>
    </row>
    <row r="12" spans="2:8" ht="17" thickBot="1" x14ac:dyDescent="0.25"/>
    <row r="13" spans="2:8" ht="17" thickBot="1" x14ac:dyDescent="0.25">
      <c r="B13" s="192" t="s">
        <v>58</v>
      </c>
      <c r="C13" s="229" t="s">
        <v>34</v>
      </c>
      <c r="D13" s="230"/>
      <c r="E13" s="230"/>
      <c r="F13" s="230"/>
      <c r="G13" s="231"/>
    </row>
    <row r="14" spans="2:8" ht="17" thickBot="1" x14ac:dyDescent="0.25">
      <c r="B14" s="86" t="s">
        <v>33</v>
      </c>
      <c r="C14" s="186" t="s">
        <v>49</v>
      </c>
      <c r="D14" s="103" t="s">
        <v>50</v>
      </c>
      <c r="E14" s="103" t="s">
        <v>51</v>
      </c>
      <c r="F14" s="103" t="s">
        <v>35</v>
      </c>
      <c r="G14" s="104" t="s">
        <v>36</v>
      </c>
    </row>
    <row r="15" spans="2:8" x14ac:dyDescent="0.2">
      <c r="B15" s="176">
        <v>1</v>
      </c>
      <c r="C15" s="187">
        <v>27</v>
      </c>
      <c r="D15" s="188">
        <v>7</v>
      </c>
      <c r="E15" s="188">
        <v>3</v>
      </c>
      <c r="F15" s="188">
        <v>7</v>
      </c>
      <c r="G15" s="189">
        <v>14</v>
      </c>
    </row>
    <row r="16" spans="2:8" ht="16" customHeight="1" x14ac:dyDescent="0.2">
      <c r="B16" s="176">
        <v>2</v>
      </c>
      <c r="C16" s="190">
        <v>30</v>
      </c>
      <c r="D16" s="181">
        <v>6</v>
      </c>
      <c r="E16" s="181">
        <v>12</v>
      </c>
      <c r="F16" s="181">
        <v>7</v>
      </c>
      <c r="G16" s="191">
        <v>20</v>
      </c>
    </row>
    <row r="17" spans="2:7" ht="17" customHeight="1" x14ac:dyDescent="0.2">
      <c r="B17" s="176">
        <v>3</v>
      </c>
      <c r="C17" s="190">
        <v>21</v>
      </c>
      <c r="D17" s="181">
        <v>5</v>
      </c>
      <c r="E17" s="181">
        <v>4</v>
      </c>
      <c r="F17" s="181">
        <v>3</v>
      </c>
      <c r="G17" s="191">
        <v>10</v>
      </c>
    </row>
    <row r="18" spans="2:7" x14ac:dyDescent="0.2">
      <c r="B18" s="176">
        <v>4</v>
      </c>
      <c r="C18" s="190">
        <v>21</v>
      </c>
      <c r="D18" s="181">
        <v>12</v>
      </c>
      <c r="E18" s="181">
        <v>7</v>
      </c>
      <c r="F18" s="181">
        <v>12</v>
      </c>
      <c r="G18" s="191">
        <v>8</v>
      </c>
    </row>
    <row r="19" spans="2:7" ht="17" thickBot="1" x14ac:dyDescent="0.25">
      <c r="B19" s="185">
        <v>5</v>
      </c>
      <c r="C19" s="182">
        <v>8</v>
      </c>
      <c r="D19" s="183">
        <v>26</v>
      </c>
      <c r="E19" s="183">
        <v>24</v>
      </c>
      <c r="F19" s="183">
        <v>25</v>
      </c>
      <c r="G19" s="184">
        <v>13</v>
      </c>
    </row>
    <row r="21" spans="2:7" ht="17" thickBot="1" x14ac:dyDescent="0.25"/>
    <row r="22" spans="2:7" ht="17" thickBot="1" x14ac:dyDescent="0.25">
      <c r="B22" s="94" t="s">
        <v>59</v>
      </c>
      <c r="C22" s="105" t="s">
        <v>46</v>
      </c>
      <c r="D22" s="106" t="s">
        <v>47</v>
      </c>
      <c r="E22" s="194" t="s">
        <v>55</v>
      </c>
      <c r="F22" s="195"/>
      <c r="G22" s="196"/>
    </row>
    <row r="23" spans="2:7" x14ac:dyDescent="0.2">
      <c r="B23" s="89">
        <v>1</v>
      </c>
      <c r="C23" s="113"/>
      <c r="D23" s="197">
        <f>H5</f>
        <v>1</v>
      </c>
      <c r="E23" s="187">
        <f>C23-D23</f>
        <v>-1</v>
      </c>
      <c r="F23" s="140" t="s">
        <v>29</v>
      </c>
      <c r="G23" s="141">
        <v>-1</v>
      </c>
    </row>
    <row r="24" spans="2:7" ht="17" thickBot="1" x14ac:dyDescent="0.25">
      <c r="B24" s="87">
        <v>2</v>
      </c>
      <c r="C24" s="118"/>
      <c r="D24" s="198">
        <f>H6</f>
        <v>1</v>
      </c>
      <c r="E24" s="190">
        <f t="shared" ref="E24:E32" si="2">C24-D24</f>
        <v>-1</v>
      </c>
      <c r="F24" s="101" t="s">
        <v>29</v>
      </c>
      <c r="G24" s="102">
        <v>-1</v>
      </c>
    </row>
    <row r="25" spans="2:7" x14ac:dyDescent="0.2">
      <c r="B25" s="87">
        <v>3</v>
      </c>
      <c r="C25" s="118"/>
      <c r="D25" s="197">
        <f>H7</f>
        <v>1</v>
      </c>
      <c r="E25" s="190">
        <f t="shared" si="2"/>
        <v>-1</v>
      </c>
      <c r="F25" s="101" t="s">
        <v>29</v>
      </c>
      <c r="G25" s="102">
        <v>-1</v>
      </c>
    </row>
    <row r="26" spans="2:7" ht="17" thickBot="1" x14ac:dyDescent="0.25">
      <c r="B26" s="87">
        <v>4</v>
      </c>
      <c r="C26" s="118"/>
      <c r="D26" s="198">
        <f t="shared" ref="D26:D27" si="3">H8</f>
        <v>1</v>
      </c>
      <c r="E26" s="190">
        <f t="shared" si="2"/>
        <v>-1</v>
      </c>
      <c r="F26" s="101" t="s">
        <v>29</v>
      </c>
      <c r="G26" s="102">
        <v>-1</v>
      </c>
    </row>
    <row r="27" spans="2:7" x14ac:dyDescent="0.2">
      <c r="B27" s="87">
        <v>5</v>
      </c>
      <c r="C27" s="118"/>
      <c r="D27" s="197">
        <f t="shared" si="3"/>
        <v>1</v>
      </c>
      <c r="E27" s="190">
        <f t="shared" si="2"/>
        <v>-1</v>
      </c>
      <c r="F27" s="101" t="s">
        <v>29</v>
      </c>
      <c r="G27" s="102">
        <v>-1</v>
      </c>
    </row>
    <row r="28" spans="2:7" x14ac:dyDescent="0.2">
      <c r="B28" s="87" t="s">
        <v>49</v>
      </c>
      <c r="C28" s="136">
        <f>C10</f>
        <v>1</v>
      </c>
      <c r="D28" s="120"/>
      <c r="E28" s="190">
        <f t="shared" si="2"/>
        <v>1</v>
      </c>
      <c r="F28" s="101" t="s">
        <v>29</v>
      </c>
      <c r="G28" s="102">
        <v>1</v>
      </c>
    </row>
    <row r="29" spans="2:7" x14ac:dyDescent="0.2">
      <c r="B29" s="87" t="s">
        <v>50</v>
      </c>
      <c r="C29" s="136">
        <f>D10</f>
        <v>1</v>
      </c>
      <c r="D29" s="120"/>
      <c r="E29" s="190">
        <f t="shared" si="2"/>
        <v>1</v>
      </c>
      <c r="F29" s="101" t="s">
        <v>29</v>
      </c>
      <c r="G29" s="102">
        <v>1</v>
      </c>
    </row>
    <row r="30" spans="2:7" x14ac:dyDescent="0.2">
      <c r="B30" s="87" t="s">
        <v>51</v>
      </c>
      <c r="C30" s="136">
        <f>E10</f>
        <v>1</v>
      </c>
      <c r="D30" s="120"/>
      <c r="E30" s="190">
        <f t="shared" si="2"/>
        <v>1</v>
      </c>
      <c r="F30" s="101" t="s">
        <v>29</v>
      </c>
      <c r="G30" s="102">
        <v>1</v>
      </c>
    </row>
    <row r="31" spans="2:7" x14ac:dyDescent="0.2">
      <c r="B31" s="87" t="s">
        <v>35</v>
      </c>
      <c r="C31" s="136">
        <f>F10</f>
        <v>1</v>
      </c>
      <c r="D31" s="120"/>
      <c r="E31" s="190">
        <f t="shared" si="2"/>
        <v>1</v>
      </c>
      <c r="F31" s="101" t="s">
        <v>29</v>
      </c>
      <c r="G31" s="102">
        <v>1</v>
      </c>
    </row>
    <row r="32" spans="2:7" ht="17" thickBot="1" x14ac:dyDescent="0.25">
      <c r="B32" s="88" t="s">
        <v>36</v>
      </c>
      <c r="C32" s="137">
        <f>G10</f>
        <v>1</v>
      </c>
      <c r="D32" s="96"/>
      <c r="E32" s="182">
        <f t="shared" si="2"/>
        <v>1</v>
      </c>
      <c r="F32" s="107" t="s">
        <v>29</v>
      </c>
      <c r="G32" s="92">
        <v>1</v>
      </c>
    </row>
    <row r="34" spans="2:6" x14ac:dyDescent="0.2">
      <c r="B34" s="212"/>
      <c r="C34" s="212"/>
      <c r="D34" s="212"/>
      <c r="E34" s="212"/>
      <c r="F34" s="212"/>
    </row>
    <row r="35" spans="2:6" ht="24" x14ac:dyDescent="0.2">
      <c r="B35" s="228" t="s">
        <v>60</v>
      </c>
      <c r="C35" s="228"/>
      <c r="D35" s="228"/>
      <c r="E35" s="215">
        <f>SUMPRODUCT(C5:G9,C15:G19)</f>
        <v>28</v>
      </c>
      <c r="F35" s="212"/>
    </row>
    <row r="36" spans="2:6" x14ac:dyDescent="0.2">
      <c r="B36" s="212"/>
      <c r="C36" s="212"/>
      <c r="D36" s="212"/>
      <c r="E36" s="212"/>
      <c r="F36" s="213"/>
    </row>
    <row r="37" spans="2:6" ht="16" customHeight="1" x14ac:dyDescent="0.2">
      <c r="C37" s="93"/>
      <c r="D37" s="93"/>
      <c r="E37" s="110"/>
      <c r="F37" s="110"/>
    </row>
  </sheetData>
  <mergeCells count="4">
    <mergeCell ref="B35:D35"/>
    <mergeCell ref="B1:D1"/>
    <mergeCell ref="C3:G3"/>
    <mergeCell ref="C13:G13"/>
  </mergeCells>
  <pageMargins left="0.7" right="0.7" top="0.75" bottom="0.75" header="0.3" footer="0.3"/>
  <pageSetup orientation="landscape" horizontalDpi="0" verticalDpi="0"/>
  <ignoredErrors>
    <ignoredError sqref="H5:H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One</vt:lpstr>
      <vt:lpstr>Question Two</vt:lpstr>
      <vt:lpstr>Question 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Magnuson</dc:creator>
  <cp:lastModifiedBy>Kenneth Magnuson</cp:lastModifiedBy>
  <dcterms:created xsi:type="dcterms:W3CDTF">2024-06-27T14:49:00Z</dcterms:created>
  <dcterms:modified xsi:type="dcterms:W3CDTF">2024-09-17T17:11:35Z</dcterms:modified>
</cp:coreProperties>
</file>