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05bc0f6ad20283/Documents/Vanderbilt Boot Camp/"/>
    </mc:Choice>
  </mc:AlternateContent>
  <xr:revisionPtr revIDLastSave="328" documentId="8_{BE50D29F-4BF5-4C02-8678-4E6FEFC90A26}" xr6:coauthVersionLast="47" xr6:coauthVersionMax="47" xr10:uidLastSave="{8AE523B0-82F2-49EB-9E19-FBE32D1455A1}"/>
  <bookViews>
    <workbookView xWindow="-108" yWindow="-108" windowWidth="23256" windowHeight="12456" firstSheet="1" activeTab="4" xr2:uid="{00000000-000D-0000-FFFF-FFFF00000000}"/>
  </bookViews>
  <sheets>
    <sheet name="Category Pivot" sheetId="2" r:id="rId1"/>
    <sheet name="Sub-cat Pivt" sheetId="3" r:id="rId2"/>
    <sheet name="Parent_Years pivt" sheetId="4" r:id="rId3"/>
    <sheet name="Sheet5" sheetId="6" r:id="rId4"/>
    <sheet name="Sheet6" sheetId="7" r:id="rId5"/>
    <sheet name="Crowdfunding" sheetId="1" r:id="rId6"/>
  </sheets>
  <definedNames>
    <definedName name="_xlnm._FilterDatabase" localSheetId="5" hidden="1">Crowdfunding!$A$1:$T$1001</definedName>
    <definedName name="_xlnm._FilterDatabase" localSheetId="4" hidden="1">Sheet6!$A$1:$D$566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7" l="1"/>
  <c r="J7" i="7"/>
  <c r="J6" i="7"/>
  <c r="J5" i="7"/>
  <c r="J4" i="7"/>
  <c r="J3" i="7"/>
  <c r="D8" i="7"/>
  <c r="D7" i="7"/>
  <c r="D6" i="7"/>
  <c r="D5" i="7"/>
  <c r="D4" i="7"/>
  <c r="D3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E7" i="6" s="1"/>
  <c r="F7" i="6" s="1"/>
  <c r="C6" i="6"/>
  <c r="B6" i="6"/>
  <c r="C5" i="6"/>
  <c r="B5" i="6"/>
  <c r="C4" i="6"/>
  <c r="B4" i="6"/>
  <c r="C3" i="6"/>
  <c r="B3" i="6"/>
  <c r="C2" i="6"/>
  <c r="B2" i="6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6" l="1"/>
  <c r="H8" i="6" s="1"/>
  <c r="G8" i="6"/>
  <c r="F8" i="6"/>
  <c r="E2" i="6"/>
  <c r="G2" i="6" s="1"/>
  <c r="E13" i="6"/>
  <c r="F13" i="6" s="1"/>
  <c r="G7" i="6"/>
  <c r="E11" i="6"/>
  <c r="G11" i="6" s="1"/>
  <c r="H7" i="6"/>
  <c r="E12" i="6"/>
  <c r="E10" i="6"/>
  <c r="H10" i="6" s="1"/>
  <c r="E9" i="6"/>
  <c r="G9" i="6" s="1"/>
  <c r="E6" i="6"/>
  <c r="H6" i="6" s="1"/>
  <c r="E5" i="6"/>
  <c r="F5" i="6" s="1"/>
  <c r="E4" i="6"/>
  <c r="G4" i="6" s="1"/>
  <c r="E3" i="6"/>
  <c r="F3" i="6" s="1"/>
  <c r="H5" i="6" l="1"/>
  <c r="F9" i="6"/>
  <c r="H11" i="6"/>
  <c r="G13" i="6"/>
  <c r="F11" i="6"/>
  <c r="H13" i="6"/>
  <c r="H9" i="6"/>
  <c r="H2" i="6"/>
  <c r="G3" i="6"/>
  <c r="H4" i="6"/>
  <c r="F4" i="6"/>
  <c r="H3" i="6"/>
  <c r="F10" i="6"/>
  <c r="G6" i="6"/>
  <c r="G10" i="6"/>
  <c r="G5" i="6"/>
  <c r="F2" i="6"/>
  <c r="H12" i="6"/>
  <c r="F12" i="6"/>
  <c r="G12" i="6"/>
  <c r="F6" i="6"/>
</calcChain>
</file>

<file path=xl/sharedStrings.xml><?xml version="1.0" encoding="utf-8"?>
<sst xmlns="http://schemas.openxmlformats.org/spreadsheetml/2006/main" count="7070" uniqueCount="2116">
  <si>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</si>
  <si>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</si>
  <si>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</si>
  <si>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</si>
  <si>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</si>
  <si>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</si>
  <si>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</si>
  <si>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</si>
  <si>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</si>
  <si>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</si>
  <si>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</si>
  <si>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</si>
  <si>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</si>
  <si>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</si>
  <si>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</si>
  <si>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</si>
  <si>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</si>
  <si>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</si>
  <si>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</si>
  <si>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</si>
  <si>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</si>
  <si>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</si>
  <si>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</si>
  <si>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</si>
  <si>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</si>
  <si>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</si>
  <si>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</si>
  <si>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</si>
  <si>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</si>
  <si>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</si>
  <si>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</si>
  <si>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</si>
  <si>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</si>
  <si>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</si>
  <si>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</si>
  <si>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</si>
  <si>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</si>
  <si>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</si>
  <si>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</si>
  <si>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</si>
  <si>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</si>
  <si>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</si>
  <si>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</si>
  <si>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</si>
  <si>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</si>
  <si>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</si>
  <si>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</si>
  <si>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</si>
  <si>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</si>
  <si>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</si>
  <si>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</si>
  <si>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</si>
  <si>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</si>
  <si>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</si>
  <si>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</si>
  <si>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</si>
  <si>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</si>
  <si>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</si>
  <si>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</si>
  <si>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</si>
  <si>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</si>
  <si>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</si>
  <si>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</si>
  <si>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</si>
  <si>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</si>
  <si>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</si>
  <si>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</si>
  <si>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</si>
  <si>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</si>
  <si>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</si>
  <si>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</si>
  <si>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</si>
  <si>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</si>
  <si>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</si>
  <si>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</si>
  <si>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</si>
  <si>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</si>
  <si>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</si>
  <si>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</si>
  <si>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</si>
  <si>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</si>
  <si>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</si>
  <si>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</si>
  <si>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</si>
  <si>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</si>
  <si>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</si>
  <si>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</si>
  <si>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</si>
  <si>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</si>
  <si>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</si>
  <si>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</si>
  <si>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</si>
  <si>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</si>
  <si>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</si>
  <si>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</si>
  <si>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</si>
  <si>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</si>
  <si>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</si>
  <si>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</si>
  <si>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</si>
  <si>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</si>
  <si>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</si>
  <si>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</si>
  <si>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</si>
  <si>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</si>
  <si>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</si>
  <si>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</si>
  <si>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</si>
  <si>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</si>
  <si>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</si>
  <si>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</si>
  <si>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</si>
  <si>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</si>
  <si>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</si>
  <si>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</si>
  <si>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</si>
  <si>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</si>
  <si>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</si>
  <si>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</si>
  <si>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</si>
  <si>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</si>
  <si>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</si>
  <si>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</si>
  <si>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</si>
  <si>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</si>
  <si>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</si>
  <si>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</si>
  <si>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</si>
  <si>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</si>
  <si>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</si>
  <si>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</si>
  <si>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</si>
  <si>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</si>
  <si>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</si>
  <si>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</si>
  <si>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</si>
  <si>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</si>
  <si>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</si>
  <si>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</si>
  <si>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</si>
  <si>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</si>
  <si>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</si>
  <si>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</si>
  <si>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</si>
  <si>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</si>
  <si>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</si>
  <si>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</si>
  <si>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</si>
  <si>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</si>
  <si>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</si>
  <si>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</si>
  <si>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</si>
  <si>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</si>
  <si>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</si>
  <si>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</si>
  <si>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</si>
  <si>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</si>
  <si>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</si>
  <si>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</si>
  <si>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</si>
  <si>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</si>
  <si>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</si>
  <si>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</si>
  <si>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</si>
  <si>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</si>
  <si>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</si>
  <si>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</si>
  <si>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</si>
  <si>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</si>
  <si>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</si>
  <si>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</si>
  <si>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</si>
  <si>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</si>
  <si>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</si>
  <si>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</si>
  <si>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</si>
  <si>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</si>
  <si>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</si>
  <si>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</si>
  <si>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</si>
  <si>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</si>
  <si>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</si>
  <si>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</si>
  <si>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</si>
  <si>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</si>
  <si>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</si>
  <si>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</si>
  <si>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</si>
  <si>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</si>
  <si>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</si>
  <si>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</si>
  <si>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</si>
  <si>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</si>
  <si>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</si>
  <si>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</si>
  <si>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</si>
  <si>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</si>
  <si>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</si>
  <si>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</si>
  <si>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</si>
  <si>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</si>
  <si>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</si>
  <si>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</si>
  <si>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</si>
  <si>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</si>
  <si>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</si>
  <si>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</si>
  <si>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</si>
  <si>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</si>
  <si>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</si>
  <si>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</si>
  <si>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</si>
  <si>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</si>
  <si>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</si>
  <si>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</si>
  <si>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</si>
  <si>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</si>
  <si>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</si>
  <si>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</si>
  <si>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</si>
  <si>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</si>
  <si>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</si>
  <si>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</si>
  <si>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</si>
  <si>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</si>
  <si>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</si>
  <si>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</si>
  <si>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</si>
  <si>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</si>
  <si>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</si>
  <si>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</si>
  <si>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</si>
  <si>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</si>
  <si>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</si>
  <si>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</si>
  <si>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</si>
  <si>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</si>
  <si>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</si>
  <si>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</si>
  <si>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</si>
  <si>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</si>
  <si>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</si>
  <si>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</si>
  <si>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</si>
  <si>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</si>
  <si>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</si>
  <si>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</si>
  <si>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</si>
  <si>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</si>
  <si>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</si>
  <si>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</si>
  <si>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</si>
  <si>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</si>
  <si>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</si>
  <si>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</si>
  <si>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</si>
  <si>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</si>
  <si>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</si>
  <si>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</si>
  <si>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</si>
  <si>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</si>
  <si>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</si>
  <si>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</si>
  <si>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</si>
  <si>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</si>
  <si>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</si>
  <si>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</si>
  <si>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</si>
  <si>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</si>
  <si>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</si>
  <si>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</si>
  <si>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</si>
  <si>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</si>
  <si>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</si>
  <si>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</si>
  <si>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</si>
  <si>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</si>
  <si>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</si>
  <si>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</si>
  <si>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</si>
  <si>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</si>
  <si>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</si>
  <si>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</si>
  <si>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</si>
  <si>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</si>
  <si>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</si>
  <si>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</si>
  <si>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</si>
  <si>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</si>
  <si>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</si>
  <si>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</si>
  <si>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</si>
  <si>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</si>
  <si>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</si>
  <si>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</si>
  <si>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</si>
  <si>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</si>
  <si>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</si>
  <si>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</si>
  <si>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</si>
  <si>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</si>
  <si>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</si>
  <si>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</si>
  <si>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</si>
  <si>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</si>
  <si>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</si>
  <si>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</si>
  <si>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</si>
  <si>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</si>
  <si>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</si>
  <si>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</si>
  <si>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</si>
  <si>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</si>
  <si>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</si>
  <si>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</si>
  <si>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</si>
  <si>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</si>
  <si>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</si>
  <si>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</si>
  <si>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</si>
  <si>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</si>
  <si>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</si>
  <si>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</si>
  <si>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</si>
  <si>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</si>
  <si>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</si>
  <si>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</si>
  <si>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</si>
  <si>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</si>
  <si>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</si>
  <si>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</si>
  <si>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</si>
  <si>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</si>
  <si>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</si>
  <si>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</si>
  <si>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</si>
  <si>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</si>
  <si>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</si>
  <si>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</si>
  <si>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</si>
  <si>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</si>
  <si>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</si>
  <si>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</si>
  <si>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</si>
  <si>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</si>
  <si>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</si>
  <si>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</si>
  <si>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</si>
  <si>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</si>
  <si>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</si>
  <si>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</si>
  <si>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</si>
  <si>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</si>
  <si>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</si>
  <si>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</si>
  <si>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</si>
  <si>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</si>
  <si>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</si>
  <si>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</si>
  <si>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</si>
  <si>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</si>
  <si>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</si>
  <si>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</si>
  <si>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</si>
  <si>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</si>
  <si>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</si>
  <si>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</si>
  <si>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</si>
  <si>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</si>
  <si>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</si>
  <si>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</si>
  <si>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</si>
  <si>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</si>
  <si>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</si>
  <si>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</si>
  <si>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</si>
  <si>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</si>
  <si>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</si>
  <si>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</si>
  <si>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</si>
  <si>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</si>
  <si>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</si>
  <si>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</si>
  <si>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</si>
  <si>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</si>
  <si>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</si>
  <si>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</si>
  <si>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</si>
  <si>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</si>
  <si>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</si>
  <si>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</si>
  <si>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</si>
  <si>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</si>
  <si>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</si>
  <si>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</si>
  <si>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</si>
  <si>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</si>
  <si>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</si>
  <si>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</si>
  <si>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</si>
  <si>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</si>
  <si>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</si>
  <si>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</si>
  <si>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</si>
  <si>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</si>
  <si>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</si>
  <si>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</si>
  <si>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</si>
  <si>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</si>
  <si>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</si>
  <si>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</si>
  <si>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</si>
  <si>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</si>
  <si>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</si>
  <si>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</si>
  <si>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</si>
  <si>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</si>
  <si>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</si>
  <si>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</si>
  <si>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</si>
  <si>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</si>
  <si>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</si>
  <si>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</si>
  <si>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</si>
  <si>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</si>
  <si>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</si>
  <si>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</si>
  <si>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</si>
  <si>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</si>
  <si>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</si>
  <si>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</si>
  <si>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</si>
  <si>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</si>
  <si>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</si>
  <si>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</si>
  <si>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</si>
  <si>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</si>
  <si>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</si>
  <si>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</si>
  <si>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</si>
  <si>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</si>
  <si>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</si>
  <si>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</si>
  <si>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</si>
  <si>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</si>
  <si>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</si>
  <si>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</si>
  <si>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</si>
  <si>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</si>
  <si>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</si>
  <si>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</si>
  <si>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</si>
  <si>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</si>
  <si>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</si>
  <si>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</si>
  <si>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</si>
  <si>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</si>
  <si>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</si>
  <si>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</si>
  <si>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</si>
  <si>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</si>
  <si>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</si>
  <si>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</si>
  <si>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</si>
  <si>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</si>
  <si>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</si>
  <si>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</si>
  <si>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</si>
  <si>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</si>
  <si>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</si>
  <si>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</si>
  <si>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</si>
  <si>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</si>
  <si>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</si>
  <si>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</si>
  <si>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</si>
  <si>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</si>
  <si>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</si>
  <si>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</si>
  <si>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</si>
  <si>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</si>
  <si>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</si>
  <si>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</si>
  <si>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</si>
  <si>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</si>
  <si>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</si>
  <si>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</si>
  <si>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</si>
  <si>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</si>
  <si>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</si>
  <si>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</si>
  <si>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</si>
  <si>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</si>
  <si>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</si>
  <si>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</si>
  <si>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</si>
  <si>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</si>
  <si>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</si>
  <si>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</si>
  <si>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</si>
  <si>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</si>
  <si>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</si>
  <si>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</si>
  <si>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</si>
  <si>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</si>
  <si>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</si>
  <si>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</si>
  <si>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</si>
  <si>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</si>
  <si>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</si>
  <si>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</si>
  <si>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</si>
  <si>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</si>
  <si>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</si>
  <si>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</si>
  <si>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</si>
  <si>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</si>
  <si>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</si>
  <si>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</si>
  <si>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</si>
  <si>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</si>
  <si>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</si>
  <si>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</si>
  <si>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</si>
  <si>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</si>
  <si>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</si>
  <si>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</si>
  <si>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</si>
  <si>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</si>
  <si>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</si>
  <si>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</si>
  <si>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</si>
  <si>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</si>
  <si>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</si>
  <si>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</si>
  <si>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</si>
  <si>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</si>
  <si>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</si>
  <si>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</si>
  <si>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</si>
  <si>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</si>
  <si>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</si>
  <si>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</si>
  <si>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</si>
  <si>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</si>
  <si>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</si>
  <si>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</si>
  <si>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</si>
  <si>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</si>
  <si>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</si>
  <si>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</si>
  <si>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</si>
  <si>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</si>
  <si>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</si>
  <si>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</si>
  <si>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</si>
  <si>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</si>
  <si>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</si>
  <si>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</si>
  <si>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</si>
  <si>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</si>
  <si>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</si>
  <si>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</si>
  <si>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</si>
  <si>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</si>
  <si>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</si>
  <si>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</si>
  <si>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</si>
  <si>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</si>
  <si>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</si>
  <si>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</si>
  <si>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</si>
  <si>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</si>
  <si>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</si>
  <si>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</si>
  <si>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</si>
  <si>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</si>
  <si>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</si>
  <si>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</si>
  <si>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</si>
  <si>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</si>
  <si>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</si>
  <si>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</si>
  <si>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</si>
  <si>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</si>
  <si>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</si>
  <si>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</si>
  <si>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</si>
  <si>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</si>
  <si>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</si>
  <si>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</si>
  <si>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</si>
  <si>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</si>
  <si>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</si>
  <si>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</si>
  <si>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</si>
  <si>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</si>
  <si>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</si>
  <si>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</si>
  <si>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</si>
  <si>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</si>
  <si>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</si>
  <si>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</si>
  <si>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</si>
  <si>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</si>
  <si>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</si>
  <si>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</si>
  <si>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</si>
  <si>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</si>
  <si>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</si>
  <si>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</si>
  <si>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</si>
  <si>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</si>
  <si>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</si>
  <si>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</si>
  <si>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</si>
  <si>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</si>
  <si>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</si>
  <si>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</si>
  <si>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</si>
  <si>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</si>
  <si>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</si>
  <si>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</si>
  <si>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</si>
  <si>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</si>
  <si>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</si>
  <si>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</si>
  <si>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</si>
  <si>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</si>
  <si>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</si>
  <si>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</si>
  <si>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</si>
  <si>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</si>
  <si>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</si>
  <si>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</si>
  <si>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</si>
  <si>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</si>
  <si>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</si>
  <si>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</si>
  <si>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</si>
  <si>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</si>
  <si>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</si>
  <si>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</si>
  <si>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</si>
  <si>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</si>
  <si>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</si>
  <si>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</si>
  <si>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</si>
  <si>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</si>
  <si>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</si>
  <si>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</si>
  <si>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</si>
  <si>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</si>
  <si>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</si>
  <si>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</si>
  <si>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</si>
  <si>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</si>
  <si>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</si>
  <si>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</si>
  <si>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</si>
  <si>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</si>
  <si>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</si>
  <si>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</si>
  <si>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</si>
  <si>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</si>
  <si>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</si>
  <si>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</si>
  <si>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</si>
  <si>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</si>
  <si>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</si>
  <si>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</si>
  <si>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</si>
  <si>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</si>
  <si>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</si>
  <si>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</si>
  <si>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</si>
  <si>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</si>
  <si>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</si>
  <si>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</si>
  <si>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</si>
  <si>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</si>
  <si>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</si>
  <si>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</si>
  <si>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</si>
  <si>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</si>
  <si>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</si>
  <si>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</si>
  <si>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</si>
  <si>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</si>
  <si>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</si>
  <si>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</si>
  <si>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</si>
  <si>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</si>
  <si>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</si>
  <si>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</si>
  <si>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</si>
  <si>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</si>
  <si>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</si>
  <si>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</si>
  <si>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</si>
  <si>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</si>
  <si>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</si>
  <si>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</si>
  <si>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</si>
  <si>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</si>
  <si>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</si>
  <si>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</si>
  <si>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</si>
  <si>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</si>
  <si>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</si>
  <si>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</si>
  <si>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</si>
  <si>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</si>
  <si>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</si>
  <si>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</si>
  <si>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</si>
  <si>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</si>
  <si>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</si>
  <si>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</si>
  <si>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</si>
  <si>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</si>
  <si>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</si>
  <si>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</si>
  <si>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</si>
  <si>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</si>
  <si>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</si>
  <si>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</si>
  <si>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</si>
  <si>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</si>
  <si>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</si>
  <si>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</si>
  <si>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</si>
  <si>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</si>
  <si>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</si>
  <si>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</si>
  <si>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</si>
  <si>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</si>
  <si>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</si>
  <si>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</si>
  <si>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</si>
  <si>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</si>
  <si>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</si>
  <si>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</si>
  <si>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</si>
  <si>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</si>
  <si>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</si>
  <si>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</si>
  <si>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</si>
  <si>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</si>
  <si>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</si>
  <si>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</si>
  <si>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</si>
  <si>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</si>
  <si>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</si>
  <si>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</si>
  <si>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</si>
  <si>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</si>
  <si>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</si>
  <si>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</si>
  <si>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</si>
  <si>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</si>
  <si>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</si>
  <si>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</si>
  <si>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</si>
  <si>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</si>
  <si>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</si>
  <si>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</si>
  <si>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</si>
  <si>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</si>
  <si>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</si>
  <si>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</si>
  <si>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</si>
  <si>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</si>
  <si>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</si>
  <si>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</si>
  <si>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</si>
  <si>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</si>
  <si>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</si>
  <si>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</si>
  <si>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</si>
  <si>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</si>
  <si>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</si>
  <si>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</si>
  <si>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</si>
  <si>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</si>
  <si>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</si>
  <si>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</si>
  <si>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</si>
  <si>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</si>
  <si>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</si>
  <si>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</si>
  <si>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</si>
  <si>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</si>
  <si>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</si>
  <si>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</si>
  <si>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</si>
  <si>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</si>
  <si>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</si>
  <si>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</si>
  <si>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</si>
  <si>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</si>
  <si>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</si>
  <si>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</si>
  <si>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</si>
  <si>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</si>
  <si>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</si>
  <si>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</si>
  <si>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</si>
  <si>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</si>
  <si>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</si>
  <si>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</si>
  <si>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</si>
  <si>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</si>
  <si>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</si>
  <si>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</si>
  <si>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</si>
  <si>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</si>
  <si>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</si>
  <si>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</si>
  <si>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</si>
  <si>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</si>
  <si>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</si>
  <si>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</si>
  <si>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</si>
  <si>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</si>
  <si>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</si>
  <si>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</si>
  <si>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</si>
  <si>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</si>
  <si>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</si>
  <si>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</si>
  <si>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</si>
  <si>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</si>
  <si>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</si>
  <si>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</si>
  <si>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</si>
  <si>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</si>
  <si>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</si>
  <si>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</si>
  <si>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</si>
  <si>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</si>
  <si>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</si>
  <si>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</si>
  <si>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</si>
  <si>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</si>
  <si>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</si>
  <si>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</si>
  <si>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</si>
  <si>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</si>
  <si>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</si>
  <si>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</si>
  <si>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</si>
  <si>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</si>
  <si>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</si>
  <si>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</si>
  <si>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</si>
  <si>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</si>
  <si>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</si>
  <si>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</si>
  <si>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</si>
  <si>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</si>
  <si>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</si>
  <si>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</si>
  <si>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</si>
  <si>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</si>
  <si>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</si>
  <si>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</si>
  <si>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</si>
  <si>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</si>
  <si>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</si>
  <si>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</si>
  <si>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</si>
  <si>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</si>
  <si>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</si>
  <si>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</si>
  <si>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</si>
  <si>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</si>
  <si>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</si>
  <si>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</si>
  <si>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</si>
  <si>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</si>
  <si>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</si>
  <si>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</si>
  <si>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</si>
  <si>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</si>
  <si>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</si>
  <si>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</si>
  <si>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</si>
  <si>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</si>
  <si>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</si>
  <si>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</si>
  <si>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</si>
  <si>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</si>
  <si>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</si>
  <si>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</si>
  <si>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</si>
  <si>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</si>
  <si>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</si>
  <si>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</si>
  <si>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</si>
  <si>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</si>
  <si>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</si>
  <si>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</si>
  <si>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</si>
  <si>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</si>
  <si>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</si>
  <si>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</si>
  <si>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</si>
  <si>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</si>
  <si>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</si>
  <si>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</si>
  <si>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</si>
  <si>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</si>
  <si>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</si>
  <si>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</si>
  <si>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</si>
  <si>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</si>
  <si>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</si>
  <si>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</si>
  <si>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</si>
  <si>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</si>
  <si>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</si>
  <si>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</si>
  <si>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</si>
  <si>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</si>
  <si>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</si>
  <si>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</si>
  <si>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</si>
  <si>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</si>
  <si>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</si>
  <si>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</si>
  <si>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</si>
  <si>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</si>
  <si>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</si>
  <si>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</si>
  <si>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</si>
  <si>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</si>
  <si>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</si>
  <si>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</si>
  <si>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</si>
  <si>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</si>
  <si>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</si>
  <si>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</si>
  <si>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</si>
  <si>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</si>
  <si>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</si>
  <si>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</si>
  <si>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</si>
  <si>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</si>
  <si>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</si>
  <si>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</si>
  <si>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</si>
  <si>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</si>
  <si>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</si>
  <si>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</si>
  <si>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</si>
  <si>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</si>
  <si>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</si>
  <si>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</si>
  <si>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</si>
  <si>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</si>
  <si>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</si>
  <si>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</si>
  <si>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</si>
  <si>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</si>
  <si>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</si>
  <si>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</si>
  <si>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</si>
  <si>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</si>
  <si>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</si>
  <si>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</si>
  <si>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</si>
  <si>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</si>
  <si>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</si>
  <si>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</si>
  <si>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</si>
  <si>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</si>
  <si>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</si>
  <si>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</si>
  <si>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</si>
  <si>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</si>
  <si>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</si>
  <si>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</si>
  <si>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</si>
  <si>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</si>
  <si>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</si>
  <si>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</si>
  <si>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</si>
  <si>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</si>
  <si>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</si>
  <si>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</si>
  <si>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</si>
  <si>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</si>
  <si>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</si>
  <si>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</si>
  <si>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</si>
  <si>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</si>
  <si>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</si>
  <si>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</si>
  <si>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</si>
  <si>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</si>
  <si>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</si>
  <si>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</si>
  <si>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</si>
  <si>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</si>
  <si>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</si>
  <si>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</si>
  <si>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</si>
  <si>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</si>
  <si>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</si>
  <si>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</si>
  <si>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</si>
  <si>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</si>
  <si>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</si>
  <si>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</si>
  <si>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</si>
  <si>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</si>
  <si>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</si>
  <si>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</si>
  <si>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</si>
  <si>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</si>
  <si>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</si>
  <si>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</si>
  <si>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</si>
  <si>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</si>
  <si>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</si>
  <si>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</si>
  <si>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</si>
  <si>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</si>
  <si>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</si>
  <si>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</si>
  <si>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</si>
  <si>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</si>
  <si>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</si>
  <si>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</si>
  <si>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</si>
  <si>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</si>
  <si>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</si>
  <si>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</si>
  <si>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</si>
  <si>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</si>
  <si>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</si>
  <si>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</si>
  <si>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</si>
  <si>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</si>
  <si>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</si>
  <si>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</si>
  <si>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</si>
  <si>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</si>
  <si>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</si>
  <si>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</si>
  <si>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</si>
  <si>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</si>
  <si>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</si>
  <si>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</si>
  <si>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</si>
  <si>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</si>
  <si>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</si>
  <si>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</si>
  <si>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</si>
  <si>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</si>
  <si>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</si>
  <si>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</si>
  <si>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</si>
  <si>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</si>
  <si>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</si>
  <si>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</si>
  <si>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</si>
  <si>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</si>
  <si>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</si>
  <si>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</si>
  <si>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</si>
  <si>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</si>
  <si>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</si>
  <si>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</si>
  <si>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</si>
  <si>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</si>
  <si>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</si>
  <si>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</si>
  <si>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</si>
  <si>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</si>
  <si>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</si>
  <si>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</si>
  <si>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</si>
  <si>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</si>
  <si>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</si>
  <si>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</si>
  <si>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</si>
  <si>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</si>
  <si>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</si>
  <si>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</si>
  <si>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</si>
  <si>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</si>
  <si>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</si>
  <si>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</si>
  <si>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</si>
  <si>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</si>
  <si>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</si>
  <si>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</si>
  <si>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</si>
  <si>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</si>
  <si>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</si>
  <si>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</si>
  <si>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</si>
  <si>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</si>
  <si>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</si>
  <si>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</si>
  <si>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</si>
  <si>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</si>
  <si>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</si>
  <si>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</si>
  <si>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</si>
  <si>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</si>
  <si>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</si>
  <si>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</si>
  <si>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</si>
  <si>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</si>
  <si>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</si>
  <si>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</si>
  <si>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</si>
  <si>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</si>
  <si>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</si>
  <si>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</si>
  <si>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</si>
  <si>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</si>
  <si>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</si>
  <si>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</si>
  <si>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</si>
  <si>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</si>
  <si>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</si>
  <si>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</si>
  <si>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</si>
  <si>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</si>
  <si>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</si>
  <si>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</si>
  <si>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</si>
  <si>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</si>
  <si>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</si>
  <si>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</si>
  <si>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</si>
  <si>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</si>
  <si>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</si>
  <si>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</si>
  <si>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</si>
  <si>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</si>
  <si>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</si>
  <si>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</si>
  <si>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</si>
  <si>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</si>
  <si>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</si>
  <si>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</si>
  <si>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</si>
  <si>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</si>
  <si>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</si>
  <si>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</si>
  <si>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</si>
  <si>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</si>
  <si>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</si>
  <si>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</si>
  <si>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</si>
  <si>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</si>
  <si>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</si>
  <si>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</si>
  <si>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</si>
  <si>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</si>
  <si>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</si>
  <si>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</si>
  <si>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</si>
  <si>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</si>
  <si>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</si>
  <si>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</si>
  <si>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</si>
  <si>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</si>
  <si>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</si>
  <si>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</si>
  <si>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</si>
  <si>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</si>
  <si>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</si>
  <si>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</si>
  <si>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</si>
  <si>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</si>
  <si>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</si>
  <si>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</si>
  <si>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</si>
  <si>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</si>
  <si>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</si>
  <si>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</si>
  <si>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</si>
  <si>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</si>
  <si>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</si>
  <si>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</si>
  <si>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</si>
  <si>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</si>
  <si>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</si>
  <si>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</si>
  <si>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</si>
  <si>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</si>
  <si>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</si>
  <si>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</si>
  <si>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</si>
  <si>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</si>
  <si>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</si>
  <si>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</si>
  <si>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</si>
  <si>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</si>
  <si>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</si>
  <si>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</si>
  <si>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</si>
  <si>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</si>
  <si>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</si>
  <si>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</si>
  <si>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</si>
  <si>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</si>
  <si>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</si>
  <si>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</si>
  <si>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</si>
  <si>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</si>
  <si>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</si>
  <si>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</si>
  <si>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</si>
  <si>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</si>
  <si>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</si>
  <si>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</si>
  <si>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</si>
  <si>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</si>
  <si>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</si>
  <si>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</si>
  <si>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</si>
  <si>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</si>
  <si>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</si>
  <si>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</si>
  <si>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</si>
  <si>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</si>
  <si>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</si>
  <si>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</si>
  <si>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</si>
  <si>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</si>
  <si>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</si>
  <si>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</si>
  <si>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</si>
  <si>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</si>
  <si>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</si>
  <si>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</si>
  <si>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</si>
  <si>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</si>
  <si>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</si>
  <si>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</si>
  <si>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</si>
  <si>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</si>
  <si>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</si>
  <si>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</si>
  <si>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</si>
  <si>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</si>
  <si>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</si>
  <si>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</si>
  <si>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</si>
  <si>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</si>
  <si>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</si>
  <si>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</si>
  <si>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</si>
  <si>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</si>
  <si>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</si>
  <si>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</si>
  <si>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</si>
  <si>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</si>
  <si>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</si>
  <si>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</si>
  <si>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</si>
  <si>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</si>
  <si>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</si>
  <si>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</si>
  <si>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</si>
  <si>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</si>
  <si>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</si>
  <si>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</si>
  <si>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</si>
  <si>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</si>
  <si>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</si>
  <si>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</si>
  <si>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</si>
  <si>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</si>
  <si>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</si>
  <si>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</si>
  <si>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</si>
  <si>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</si>
  <si>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</si>
  <si>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</si>
  <si>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</si>
  <si>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</si>
  <si>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</si>
  <si>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</si>
  <si>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</si>
  <si>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</si>
  <si>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</si>
  <si>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</si>
  <si>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</si>
  <si>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</si>
  <si>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</si>
  <si>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</si>
  <si>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</si>
  <si>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</si>
  <si>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</si>
  <si>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</si>
  <si>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</si>
  <si>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</si>
  <si>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</si>
  <si>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</si>
  <si>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</si>
  <si>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</si>
  <si>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</si>
  <si>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</si>
  <si>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</si>
  <si>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</si>
  <si>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</si>
  <si>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</si>
  <si>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</si>
  <si>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</si>
  <si>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</si>
  <si>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</si>
  <si>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</si>
  <si>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</si>
  <si>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</si>
  <si>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</si>
  <si>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</si>
  <si>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</si>
  <si>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</si>
  <si>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</si>
  <si>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</si>
  <si>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</si>
  <si>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</si>
  <si>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</si>
  <si>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</si>
  <si>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</si>
  <si>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</si>
  <si>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</si>
  <si>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</si>
  <si>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</si>
  <si>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</si>
  <si>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</si>
  <si>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</si>
  <si>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</si>
  <si>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</si>
  <si>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</si>
  <si>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</si>
  <si>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</si>
  <si>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</si>
  <si>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</si>
  <si>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</si>
  <si>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</si>
  <si>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</si>
  <si>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</si>
  <si>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</si>
  <si>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</si>
  <si>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</si>
  <si>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</si>
  <si>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</si>
  <si>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</si>
  <si>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</si>
  <si>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</si>
  <si>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</si>
  <si>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</si>
  <si>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</si>
  <si>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</si>
  <si>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</si>
  <si>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</si>
  <si>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</si>
  <si>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</si>
  <si>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</si>
  <si>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</si>
  <si>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</si>
  <si>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</si>
  <si>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</si>
  <si>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</si>
  <si>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</si>
  <si>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</si>
  <si>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</si>
  <si>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</si>
  <si>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</si>
  <si>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</si>
  <si>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</si>
  <si>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</si>
  <si>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</si>
  <si>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</si>
  <si>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</si>
  <si>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</si>
  <si>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</si>
  <si>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</si>
  <si>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</si>
  <si>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</si>
  <si>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</si>
  <si>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</si>
  <si>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</si>
  <si>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</si>
  <si>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</si>
  <si>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</si>
  <si>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</si>
  <si>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</si>
  <si>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</si>
  <si>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</si>
  <si>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</si>
  <si>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</si>
  <si>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</si>
  <si>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</si>
  <si>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</si>
  <si>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</si>
  <si>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</si>
  <si>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</si>
  <si>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</si>
  <si>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</si>
  <si>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</si>
  <si>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</si>
  <si>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</si>
  <si>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</si>
  <si>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</si>
  <si>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</si>
  <si>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</si>
  <si>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</si>
  <si>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</si>
  <si>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</si>
  <si>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</si>
  <si>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</si>
  <si>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</si>
  <si>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</si>
  <si>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</si>
  <si>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</si>
  <si>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</si>
  <si>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</si>
  <si>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</si>
  <si>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</si>
  <si>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</si>
  <si>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</si>
  <si>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</si>
  <si>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</si>
  <si>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</si>
  <si>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</si>
  <si>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</si>
  <si>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</si>
  <si>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</si>
  <si>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</si>
  <si>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</si>
  <si>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</si>
  <si>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</si>
  <si>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</si>
  <si>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</si>
  <si>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</si>
  <si>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</si>
  <si>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</si>
  <si>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</si>
  <si>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</si>
  <si>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</si>
  <si>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</si>
  <si>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</si>
  <si>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</si>
  <si>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</si>
  <si>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</si>
  <si>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</si>
  <si>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</si>
  <si>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</si>
  <si>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</si>
  <si>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</si>
  <si>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</si>
  <si>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</si>
  <si>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</si>
  <si>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</si>
  <si>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</si>
  <si>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</si>
  <si>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</si>
  <si>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</si>
  <si>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</si>
  <si>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</si>
  <si>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</si>
  <si>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</si>
  <si>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</si>
  <si>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</si>
  <si>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</si>
  <si>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</si>
  <si>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</si>
  <si>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</si>
  <si>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</si>
  <si>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</si>
  <si>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</si>
  <si>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</si>
  <si>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</si>
  <si>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</si>
  <si>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</si>
  <si>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</si>
  <si>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</si>
  <si>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</si>
  <si>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</si>
  <si>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</si>
  <si>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</si>
  <si>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</si>
  <si>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</si>
  <si>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</si>
  <si>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</si>
  <si>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</si>
  <si>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</si>
  <si>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</si>
  <si>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</si>
  <si>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</si>
  <si>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</si>
  <si>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</si>
  <si>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</si>
  <si>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</si>
  <si>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</si>
  <si>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</si>
  <si>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</si>
  <si>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</si>
  <si>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</si>
  <si>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</si>
  <si>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</si>
  <si>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</si>
  <si>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</si>
  <si>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</si>
  <si>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</si>
  <si>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</si>
  <si>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</si>
  <si>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</si>
  <si>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</si>
  <si>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</si>
  <si>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</si>
  <si>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</si>
  <si>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</si>
  <si>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</si>
  <si>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</si>
  <si>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</si>
  <si>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</si>
  <si>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</si>
  <si>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</si>
  <si>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</si>
  <si>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</si>
  <si>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</si>
  <si>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</si>
  <si>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</si>
  <si>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</si>
  <si>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</si>
  <si>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</si>
  <si>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</si>
  <si>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</si>
  <si>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</si>
  <si>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</si>
  <si>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</si>
  <si>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</si>
  <si>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</si>
  <si>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</si>
  <si>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</si>
  <si>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</si>
  <si>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</si>
  <si>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</si>
  <si>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</si>
  <si>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</si>
  <si>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</si>
  <si>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</si>
  <si>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</si>
  <si>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</si>
  <si>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</si>
  <si>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</si>
  <si>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</si>
  <si>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</si>
  <si>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</si>
  <si>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</si>
  <si>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</si>
  <si>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</si>
  <si>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</si>
  <si>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</si>
  <si>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</si>
  <si>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</si>
  <si>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</si>
  <si>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</si>
  <si>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</si>
  <si>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</si>
  <si>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</si>
  <si>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</si>
  <si>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</si>
  <si>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</si>
  <si>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</si>
  <si>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</si>
  <si>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</si>
  <si>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</si>
  <si>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</si>
  <si>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</si>
  <si>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</si>
  <si>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</si>
  <si>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</si>
  <si>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</si>
  <si>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</si>
  <si>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</si>
  <si>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</si>
  <si>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</si>
  <si>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</si>
  <si>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</si>
  <si>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</si>
  <si>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</si>
  <si>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</si>
  <si>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</si>
  <si>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</si>
  <si>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</si>
  <si>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</si>
  <si>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</si>
  <si>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</si>
  <si>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</si>
  <si>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</si>
  <si>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</si>
  <si>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</si>
  <si>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</si>
  <si>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</si>
  <si>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</si>
  <si>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</si>
  <si>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</si>
  <si>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</si>
  <si>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</si>
  <si>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</si>
  <si>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</si>
  <si>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</si>
  <si>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</si>
  <si>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</si>
  <si>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</si>
  <si>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</si>
  <si>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</si>
  <si>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</si>
  <si>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</si>
  <si>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</si>
  <si>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</si>
  <si>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</si>
  <si>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</si>
  <si>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</si>
  <si>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</si>
  <si>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</si>
  <si>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</si>
  <si>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</si>
  <si>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</si>
  <si>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</si>
  <si>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</si>
  <si>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</si>
  <si>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</si>
  <si>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</si>
  <si>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</si>
  <si>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</si>
  <si>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</si>
  <si>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</si>
  <si>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</si>
  <si>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</si>
  <si>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</si>
  <si>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</si>
  <si>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</si>
  <si>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</si>
  <si>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</si>
  <si>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</si>
  <si>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</si>
  <si>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</si>
  <si>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</si>
  <si>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</si>
  <si>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</si>
  <si>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</si>
  <si>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</si>
  <si>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</si>
  <si>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</si>
  <si>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</si>
  <si>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</si>
  <si>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</si>
  <si>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</si>
  <si>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</si>
  <si>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</si>
  <si>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</si>
  <si>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</si>
  <si>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</si>
  <si>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</si>
  <si>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</si>
  <si>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</si>
  <si>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</si>
  <si>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</si>
  <si>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</si>
  <si>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</si>
  <si>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</si>
  <si>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</si>
  <si>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</si>
  <si>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</si>
  <si>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</si>
  <si>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</si>
  <si>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</si>
  <si>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</si>
  <si>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</si>
  <si>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</si>
  <si>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</si>
  <si>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</si>
  <si>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</si>
  <si>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</si>
  <si>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</si>
  <si>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</si>
  <si>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</si>
  <si>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</si>
  <si>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</si>
  <si>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</si>
  <si>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</si>
  <si>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</si>
  <si>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</si>
  <si>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</si>
  <si>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</si>
  <si>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</si>
  <si>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</si>
  <si>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</si>
  <si>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</si>
  <si>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</si>
  <si>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</si>
  <si>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</si>
  <si>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</si>
  <si>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</si>
  <si>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</si>
  <si>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</si>
  <si>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</si>
  <si>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</si>
  <si>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</si>
  <si>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</si>
  <si>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</si>
  <si>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</si>
  <si>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</si>
  <si>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</si>
  <si>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</si>
  <si>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</si>
  <si>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</si>
  <si>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</si>
  <si>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</si>
  <si>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</si>
  <si>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</si>
  <si>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</si>
  <si>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</si>
  <si>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</si>
  <si>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</si>
  <si>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</si>
  <si>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</si>
  <si>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</si>
  <si>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</si>
  <si>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</si>
  <si>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</si>
  <si>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</si>
  <si>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</si>
  <si>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</si>
  <si>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</si>
  <si>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</si>
  <si>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</si>
  <si>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</si>
  <si>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</si>
  <si>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</si>
  <si>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</si>
  <si>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</si>
  <si>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</si>
  <si>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</si>
  <si>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</si>
  <si>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</si>
  <si>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</si>
  <si>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</si>
  <si>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</si>
  <si>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</si>
  <si>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</si>
  <si>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</si>
  <si>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</si>
  <si>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</si>
  <si>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</si>
  <si>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</si>
  <si>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</si>
  <si>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</si>
  <si>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</si>
  <si>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</si>
  <si>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</si>
  <si>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</si>
  <si>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</si>
  <si>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</si>
  <si>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</si>
  <si>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</si>
  <si>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</si>
  <si>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</si>
  <si>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</si>
  <si>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</si>
  <si>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</si>
  <si>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</si>
  <si>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</si>
  <si>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</si>
  <si>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</si>
  <si>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</si>
  <si>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</si>
  <si>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</si>
  <si>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</si>
  <si>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</si>
  <si>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</si>
  <si>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</si>
  <si>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</si>
  <si>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</si>
  <si>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</si>
  <si>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</si>
  <si>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</si>
  <si>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</si>
  <si>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</si>
  <si>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</si>
  <si>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</si>
  <si>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</si>
  <si>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</si>
  <si>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</si>
  <si>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</si>
  <si>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</si>
  <si>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</si>
  <si>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</si>
  <si>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</si>
  <si>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</si>
  <si>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</si>
  <si>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</si>
  <si>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</si>
  <si>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</si>
  <si>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</si>
  <si>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</si>
  <si>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</si>
  <si>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</si>
  <si>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</si>
  <si>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</si>
  <si>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</si>
  <si>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</si>
  <si>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</si>
  <si>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</si>
  <si>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</si>
  <si>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</si>
  <si>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</si>
  <si>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</si>
  <si>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</si>
  <si>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</si>
  <si>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</si>
  <si>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</si>
  <si>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</si>
  <si>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</si>
  <si>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</si>
  <si>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</si>
  <si>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</si>
  <si>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</si>
  <si>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</si>
  <si>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</si>
  <si>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</si>
  <si>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</si>
  <si>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</si>
  <si>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</si>
  <si>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</si>
  <si>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</si>
  <si>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</si>
  <si>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</si>
  <si>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</si>
  <si>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</si>
  <si>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</si>
  <si>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</si>
  <si>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</si>
  <si>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</si>
  <si>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</si>
  <si>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</si>
  <si>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</si>
  <si>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</si>
  <si>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</si>
  <si>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</si>
  <si>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</si>
  <si>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</si>
  <si>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</si>
  <si>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</si>
  <si>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</si>
  <si>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</si>
  <si>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</si>
  <si>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</si>
  <si>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</si>
  <si>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</si>
  <si>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</si>
  <si>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</si>
  <si>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</si>
  <si>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</si>
  <si>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</si>
  <si>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</si>
  <si>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</si>
  <si>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</si>
  <si>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</si>
  <si>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</si>
  <si>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</si>
  <si>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</si>
  <si>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</si>
  <si>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</si>
  <si>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</si>
  <si>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</si>
  <si>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</si>
  <si>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</si>
  <si>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</si>
  <si>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</si>
  <si>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</si>
  <si>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</si>
  <si>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</si>
  <si>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</si>
  <si>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</si>
  <si>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</si>
  <si>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</si>
  <si>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</si>
  <si>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</si>
  <si>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</si>
  <si>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</si>
  <si>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</si>
  <si>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</si>
  <si>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</si>
  <si>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</si>
  <si>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</si>
  <si>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</si>
  <si>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</si>
  <si>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</si>
  <si>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</si>
  <si>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</si>
  <si>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</si>
  <si>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</si>
  <si>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</si>
  <si>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</si>
  <si>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</si>
  <si>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</si>
  <si>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</si>
  <si>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</si>
  <si>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</si>
  <si>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</si>
  <si>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</si>
  <si>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</si>
  <si>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</si>
  <si>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</si>
  <si>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</si>
  <si>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</si>
  <si>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</si>
  <si>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</si>
  <si>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</si>
  <si>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</si>
  <si>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</si>
  <si>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</si>
  <si>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</si>
  <si>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</si>
  <si>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</si>
  <si>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</si>
  <si>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</si>
  <si>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</si>
  <si>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</si>
  <si>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</si>
  <si>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</si>
  <si>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</si>
  <si>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</si>
  <si>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</si>
  <si>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</si>
  <si>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</si>
  <si>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</si>
  <si>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</si>
  <si>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</si>
  <si>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</si>
  <si>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</si>
  <si>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</si>
  <si>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</si>
  <si>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</si>
  <si>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</si>
  <si>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</si>
  <si>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</si>
  <si>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</si>
  <si>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</si>
  <si>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</si>
  <si>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</si>
  <si>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</si>
  <si>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</si>
  <si>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</si>
  <si>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</si>
  <si>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</si>
  <si>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</si>
  <si>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</si>
  <si>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</si>
  <si>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</si>
  <si>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</si>
  <si>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</si>
  <si>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</si>
  <si>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</si>
  <si>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</si>
  <si>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</si>
  <si>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</si>
  <si>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</si>
  <si>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</si>
  <si>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</si>
  <si>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</si>
  <si>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</si>
  <si>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</si>
  <si>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</si>
  <si>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</si>
  <si>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</si>
  <si>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</si>
  <si>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</si>
  <si>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</si>
  <si>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</si>
  <si>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</si>
  <si>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</si>
  <si>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</si>
  <si>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</si>
  <si>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</si>
  <si>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</si>
  <si>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</si>
  <si>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</si>
  <si>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</si>
  <si>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</si>
  <si>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</si>
  <si>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</si>
  <si>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</si>
  <si>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</si>
  <si>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</si>
  <si>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</si>
  <si>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</si>
  <si>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</si>
  <si>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</si>
  <si>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</si>
  <si>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</si>
  <si>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</si>
  <si>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</si>
  <si>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</si>
  <si>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</si>
  <si>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</si>
  <si>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</si>
  <si>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</si>
  <si>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</si>
  <si>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</si>
  <si>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</si>
  <si>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</si>
  <si>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</si>
  <si>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</si>
  <si>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</si>
  <si>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</si>
  <si>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</si>
  <si>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</si>
  <si>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</si>
  <si>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</si>
  <si>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</si>
  <si>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</si>
  <si>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</si>
  <si>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</si>
  <si>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</si>
  <si>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</si>
  <si>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</si>
  <si>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</si>
  <si>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</si>
  <si>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</si>
  <si>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</si>
  <si>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</si>
  <si>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</si>
  <si>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</si>
  <si>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</si>
  <si>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</si>
  <si>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</si>
  <si>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</si>
  <si>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</si>
  <si>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</si>
  <si>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</si>
  <si>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</si>
  <si>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</si>
  <si>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</si>
  <si>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</si>
  <si>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</si>
  <si>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</si>
  <si>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</si>
  <si>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</si>
  <si>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</si>
  <si>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</si>
  <si>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</si>
  <si>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</si>
  <si>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</si>
  <si>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</si>
  <si>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</si>
  <si>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</si>
  <si>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</si>
  <si>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</si>
  <si>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</si>
  <si>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</si>
  <si>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</si>
  <si>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</si>
  <si>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</si>
  <si>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</si>
  <si>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</si>
  <si>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</si>
  <si>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</si>
  <si>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</si>
  <si>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</si>
  <si>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</si>
  <si>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</si>
  <si>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</si>
  <si>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</si>
  <si>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</si>
  <si>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</si>
  <si>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</si>
  <si>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</si>
  <si>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</si>
  <si>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</si>
  <si>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</si>
  <si>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</si>
  <si>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</si>
  <si>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</si>
  <si>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</si>
  <si>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</si>
  <si>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</si>
  <si>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</si>
  <si>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</si>
  <si>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</si>
  <si>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</si>
  <si>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</si>
  <si>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</si>
  <si>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</si>
  <si>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</si>
  <si>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</si>
  <si>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</si>
  <si>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</si>
  <si>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</si>
  <si>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</si>
  <si>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</si>
  <si>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</si>
  <si>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</si>
  <si>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</si>
  <si>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</si>
  <si>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</si>
  <si>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</si>
  <si>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</si>
  <si>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Successful Outcome</t>
  </si>
  <si>
    <t>Failed Outcome</t>
  </si>
  <si>
    <t>1. The median best summarizes the data because there are outliers, and a high variance</t>
  </si>
  <si>
    <t>2. There is more variability with successful campaigns, this is to be expected as successful campaigns can receive more than 100% of the goal with no limit to the amount collected. The unsuccessful campaigns would have less activity and minimal amounts collected.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</si>
</sst>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2"/>
      <color rgb="FF2B2B2B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3" fontId="16" fillId="0" borderId="0" xfId="42" applyFont="1" applyAlignment="1">
      <alignment horizontal="center"/>
    </xf>
    <xf numFmtId="43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19" fillId="0" borderId="0" xfId="0" applyFont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9" fillId="0" borderId="12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43" fontId="0" fillId="0" borderId="13" xfId="42" applyFont="1" applyBorder="1"/>
    <xf numFmtId="43" fontId="0" fillId="0" borderId="15" xfId="42" applyFont="1" applyBorder="1"/>
    <xf numFmtId="0" fontId="16" fillId="0" borderId="10" xfId="0" applyFont="1" applyBorder="1"/>
    <xf numFmtId="164" fontId="16" fillId="0" borderId="0" xfId="42" applyNumberFormat="1" applyFont="1" applyAlignment="1">
      <alignment horizontal="center"/>
    </xf>
    <xf numFmtId="164" fontId="0" fillId="0" borderId="0" xfId="42" applyNumberFormat="1" applyFont="1"/>
    <xf numFmtId="0" fontId="0" fillId="33" borderId="0" xfId="0" applyFill="1"/>
    <xf numFmtId="0" fontId="0" fillId="33" borderId="0" xfId="0" applyFill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CrowdfundingBook.xlsx]Category Pivot!PivotTable1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C-41A5-86F8-F5E9AD28E50C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C-41A5-86F8-F5E9AD28E50C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BC-41A5-86F8-F5E9AD28E50C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BC-41A5-86F8-F5E9AD28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419088"/>
        <c:axId val="1823421168"/>
      </c:barChart>
      <c:catAx>
        <c:axId val="182341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21168"/>
        <c:crosses val="autoZero"/>
        <c:auto val="1"/>
        <c:lblAlgn val="ctr"/>
        <c:lblOffset val="100"/>
        <c:noMultiLvlLbl val="0"/>
      </c:catAx>
      <c:valAx>
        <c:axId val="18234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CrowdfundingBook.xlsx]Sub-cat Pivt!PivotTable2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 Pivt'!$B$4:$B$5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 Pivt'!$A$6:$A$30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D-4539-8ACC-473241531F42}"/>
            </c:ext>
          </c:extLst>
        </c:ser>
        <c:ser>
          <c:idx val="1"/>
          <c:order val="1"/>
          <c:tx>
            <c:strRef>
              <c:f>'Sub-cat Pivt'!$C$4:$C$5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 Pivt'!$A$6:$A$30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D-4539-8ACC-473241531F42}"/>
            </c:ext>
          </c:extLst>
        </c:ser>
        <c:ser>
          <c:idx val="2"/>
          <c:order val="2"/>
          <c:tx>
            <c:strRef>
              <c:f>'Sub-cat Pivt'!$D$4:$D$5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 Pivt'!$A$6:$A$30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DD-4539-8ACC-473241531F42}"/>
            </c:ext>
          </c:extLst>
        </c:ser>
        <c:ser>
          <c:idx val="3"/>
          <c:order val="3"/>
          <c:tx>
            <c:strRef>
              <c:f>'Sub-cat Pivt'!$E$4:$E$5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 Pivt'!$A$6:$A$30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DD-4539-8ACC-473241531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033328"/>
        <c:axId val="124722880"/>
      </c:barChart>
      <c:catAx>
        <c:axId val="5203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22880"/>
        <c:crosses val="autoZero"/>
        <c:auto val="1"/>
        <c:lblAlgn val="ctr"/>
        <c:lblOffset val="100"/>
        <c:noMultiLvlLbl val="0"/>
      </c:catAx>
      <c:valAx>
        <c:axId val="1247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CrowdfundingBook.xlsx]Parent_Years pivt!PivotTable3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'Parent_Years pivt'!$B$4:$B$5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'Parent_Years pivt'!$A$6:$A$18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'Parent_Years pivt'!$B$6:$B$18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28D-4438-9FC2-FB273FEEBF1D}"/>
            </c:ext>
          </c:extLst>
        </c:ser>
        <c:ser>
          <c:idx val="1"/>
          <c:order val="1"/>
          <c:tx>
            <c:strRef>
              <c:f>'Parent_Years pivt'!$C$4:$C$5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'Parent_Years pivt'!$A$6:$A$18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'Parent_Years pivt'!$C$6:$C$18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28D-4438-9FC2-FB273FEEBF1D}"/>
            </c:ext>
          </c:extLst>
        </c:ser>
        <c:ser>
          <c:idx val="2"/>
          <c:order val="2"/>
          <c:tx>
            <c:strRef>
              <c:f>'Parent_Years pivt'!$D$4:$D$5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'Parent_Years pivt'!$A$6:$A$18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'Parent_Years pivt'!$D$6:$D$18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28D-4438-9FC2-FB273FEEB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23744"/>
        <c:axId val="122962928"/>
      </c:lineChart>
      <c:catAx>
        <c:axId val="1212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2928"/>
        <c:crosses val="autoZero"/>
        <c:auto val="1"/>
        <c:lblAlgn val="ctr"/>
        <c:lblOffset val="100"/>
        <c:noMultiLvlLbl val="0"/>
      </c:catAx>
      <c:valAx>
        <c:axId val="1229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FE-4910-98BA-79A9524D7188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FE-4910-98BA-79A9524D7188}"/>
            </c:ext>
          </c:extLst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FE-4910-98BA-79A9524D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700528"/>
        <c:axId val="305680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CFE-4910-98BA-79A9524D718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FE-4910-98BA-79A9524D718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CFE-4910-98BA-79A9524D718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FE-4910-98BA-79A9524D7188}"/>
                  </c:ext>
                </c:extLst>
              </c15:ser>
            </c15:filteredLineSeries>
          </c:ext>
        </c:extLst>
      </c:lineChart>
      <c:catAx>
        <c:axId val="3057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80144"/>
        <c:crosses val="autoZero"/>
        <c:auto val="1"/>
        <c:lblAlgn val="ctr"/>
        <c:lblOffset val="100"/>
        <c:noMultiLvlLbl val="0"/>
      </c:catAx>
      <c:valAx>
        <c:axId val="3056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3</xdr:row>
      <xdr:rowOff>26670</xdr:rowOff>
    </xdr:from>
    <xdr:to>
      <xdr:col>13</xdr:col>
      <xdr:colOff>365760</xdr:colOff>
      <xdr:row>16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73CB61-B7EC-DD44-514A-77F53C24C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182880</xdr:rowOff>
    </xdr:from>
    <xdr:to>
      <xdr:col>15</xdr:col>
      <xdr:colOff>205740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3AC05-AC16-BBA1-750B-8AD73249E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</xdr:colOff>
      <xdr:row>4</xdr:row>
      <xdr:rowOff>15240</xdr:rowOff>
    </xdr:from>
    <xdr:to>
      <xdr:col>24</xdr:col>
      <xdr:colOff>167640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4F9AC-42A7-6243-921B-AF20E2A2B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445770</xdr:colOff>
      <xdr:row>14</xdr:row>
      <xdr:rowOff>114300</xdr:rowOff>
    </xdr:from>
    <xdr:to>
      <xdr:col>6</xdr:col>
      <xdr:colOff>487680</xdr:colOff>
      <xdr:row>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7FF97-7269-35E7-06E1-854F0CBDA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atha Williams" refreshedDate="44990.814722569441" createdVersion="8" refreshedVersion="8" minRefreshableVersion="3" recordCount="1000" xr:uid="{AC7E4C55-9314-4BE8-A463-E27C8AE80E78}">
  <cacheSource type="worksheet">
    <worksheetSource ref="A1:T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3">
      <sharedItems containsSemiMixedTypes="0" containsString="0" containsNumber="1" containsInteger="1" minValue="100" maxValue="199200"/>
    </cacheField>
    <cacheField name="pledged" numFmtId="43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3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3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3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4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5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6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9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1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2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3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4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5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6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7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8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9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20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21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22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23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24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25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26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27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28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29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30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31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3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33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34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3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3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38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9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40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4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4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43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44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4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46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47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48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49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50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51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52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53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54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55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5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57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58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59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60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61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62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63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64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65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66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67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8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69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70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71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72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73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74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75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76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77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78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79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80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8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82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83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8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85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8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87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88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8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90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91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92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93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94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95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96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97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98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99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00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01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0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103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04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05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06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07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08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09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10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11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112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13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1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115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16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17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18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1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20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21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22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123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124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25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26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127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28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12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130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131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32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33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134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35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36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37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38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39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40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4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42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43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44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145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46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47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48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49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00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50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51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52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53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54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155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156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5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58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59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60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161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62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63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64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65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166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167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68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69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70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71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72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7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74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75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76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77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178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179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80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18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182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83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84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85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186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187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88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89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190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91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92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93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94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195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96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97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98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50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99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200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01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202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203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204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205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206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07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208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209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210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211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21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214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215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216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217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21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21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220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22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222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223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224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22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226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227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228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22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230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231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232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233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34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235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236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23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238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3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240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241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242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243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24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245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46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247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248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249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250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25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252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253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254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255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256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257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258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259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260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261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26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263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264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6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266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26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268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26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270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271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272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273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274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275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276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277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278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279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280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281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28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283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28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285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286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28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288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28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290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291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292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293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94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95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296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297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x v="298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299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300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301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302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303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304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05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30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307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308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309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310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311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31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313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314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315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316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317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318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319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320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321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322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323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324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325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326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327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328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329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330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33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332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333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334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335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336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337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338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33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340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341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342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343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344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3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346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347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298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348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349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350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51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35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353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354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355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356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357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35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359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360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361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36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363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36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36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366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367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3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369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370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371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372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373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374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37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376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377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378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379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380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381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382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38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384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385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386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387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38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389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390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391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3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393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394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39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396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50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397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398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39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400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401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402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403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404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405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406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407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408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409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410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411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41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413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414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415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41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417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41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419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420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421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42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423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424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425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426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427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428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429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43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431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432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433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434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43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436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437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438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439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440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441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442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43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444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44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446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447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448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449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450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451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452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453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45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455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456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457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45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459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460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461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462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463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464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465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466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67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468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469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470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4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472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473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474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75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476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477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478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479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80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81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82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48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484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48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486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487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488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489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490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491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492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493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49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495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496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497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498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499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500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501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502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503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504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505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506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507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508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09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510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511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512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513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514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51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516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517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518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519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520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521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522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523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524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525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26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527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52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529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530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531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532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533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534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535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536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537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538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539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540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541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542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543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544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446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545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546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547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54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549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550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551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552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553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554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55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56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557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55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559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560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56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562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563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56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56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566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567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568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569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570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571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572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573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574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575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576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577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578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579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580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581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582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583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584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585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58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58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588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58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590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59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592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593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298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5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595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596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597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59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599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600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601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60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603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60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605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606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607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08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609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610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611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612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613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61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61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61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617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618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619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620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621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622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623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62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625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626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627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628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629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630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631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632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633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634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635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636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637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638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639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640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641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6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50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4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644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645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646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6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648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649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650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651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65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653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654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655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656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657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658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659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660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6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662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66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664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65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666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667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668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669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670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671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672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673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67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675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676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677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678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679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680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68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682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683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684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68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68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87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688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68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690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691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248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692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693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694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695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696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697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698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699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700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701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702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703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704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705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706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707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708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709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710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711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712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713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714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715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716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717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718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719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720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72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722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72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724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725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726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727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728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729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730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731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732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733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734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735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736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12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73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738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739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100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740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741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742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743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744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74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746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74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748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749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750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751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752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753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754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755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756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757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758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759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760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761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762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763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764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765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766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767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768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769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770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771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772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773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774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775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77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777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778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779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702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780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781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782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783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784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78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786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787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100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788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789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790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791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792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793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794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79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796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797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798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799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800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801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802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803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80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805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806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807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808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809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810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811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812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813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814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815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81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817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818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819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820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821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822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82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824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825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82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827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828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829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830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831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832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833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834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835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836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00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83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838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839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840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841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842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843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844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845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846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847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848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849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850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8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852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853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854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85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856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857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858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859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860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86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862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863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864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865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866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867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868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86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870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871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872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873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874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875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87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877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87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879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880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881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882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883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884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885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50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886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887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888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889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890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89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892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893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894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895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896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897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898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899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900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901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902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903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904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905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906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907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908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909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910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911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912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913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91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915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916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917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918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919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920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921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922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923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924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925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926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927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928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929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930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931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93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933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934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298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935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936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937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93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939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940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94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94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943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944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945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94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947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948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949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950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951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952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953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954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955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956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95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958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959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960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961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96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96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964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965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966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967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968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969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970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971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972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973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974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975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976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977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978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979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980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981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982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983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6DDCA-DCF4-47D6-9998-707CB7CF5B1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1">
    <pivotField showAll="0"/>
    <pivotField showAll="0"/>
    <pivotField showAll="0"/>
    <pivotField numFmtId="43" showAll="0"/>
    <pivotField numFmtId="43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3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1" format="13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14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15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" format="16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3EB5A-FEB7-4208-9193-EC27C6CC7CD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numFmtId="43" showAll="0"/>
    <pivotField numFmtId="43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3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3FA04-4578-4320-8495-20BC7B728DC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numFmtId="43" showAll="0"/>
    <pivotField numFmtId="43"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3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0" hier="-1"/>
    <pageField fld="18" hier="-1"/>
  </pageFields>
  <dataFields count="1">
    <dataField name="Count of outcome" fld="6" subtotal="count" baseField="0" baseItem="0"/>
  </dataFields>
  <chartFormats count="8">
    <chartFormat chart="0" format="27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8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9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0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EA0B-5F18-4759-8686-36048BAFEF0E}">
  <dimension ref="A1:F14"/>
  <sheetViews>
    <sheetView workbookViewId="0">
      <selection activeCell="G19" sqref="G19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1.69921875" bestFit="1" customWidth="1"/>
    <col min="8" max="8" width="9.59765625" bestFit="1" customWidth="1"/>
    <col min="9" max="9" width="10.09765625" bestFit="1" customWidth="1"/>
    <col min="10" max="10" width="7.09765625" bestFit="1" customWidth="1"/>
    <col min="11" max="11" width="10.8984375" bestFit="1" customWidth="1"/>
  </cols>
  <sheetData>
    <row r="1" spans="1:6" x14ac:dyDescent="0.3">
      <c r="A1" s="7" t="s">
        <v>6</v>
      </c>
      <c r="B1" t="s">
        <v>2045</v>
      </c>
    </row>
    <row r="3" spans="1:6" x14ac:dyDescent="0.3">
      <c r="A3" s="7" t="s">
        <v>2046</v>
      </c>
      <c r="B3" s="7" t="s">
        <v>2033</v>
      </c>
    </row>
    <row r="4" spans="1:6" x14ac:dyDescent="0.3">
      <c r="A4" s="7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8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2039</v>
      </c>
      <c r="E8">
        <v>4</v>
      </c>
      <c r="F8">
        <v>4</v>
      </c>
    </row>
    <row r="9" spans="1:6" x14ac:dyDescent="0.3">
      <c r="A9" s="8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C08C-7D4F-4E45-B465-E3206AF9F181}">
  <dimension ref="A1:F30"/>
  <sheetViews>
    <sheetView workbookViewId="0">
      <selection activeCell="A3" sqref="A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2031</v>
      </c>
      <c r="B1" t="s">
        <v>2045</v>
      </c>
    </row>
    <row r="2" spans="1:6" x14ac:dyDescent="0.3">
      <c r="A2" s="7" t="s">
        <v>6</v>
      </c>
      <c r="B2" t="s">
        <v>2045</v>
      </c>
    </row>
    <row r="4" spans="1:6" x14ac:dyDescent="0.3">
      <c r="A4" s="7" t="s">
        <v>2046</v>
      </c>
      <c r="B4" s="7" t="s">
        <v>2033</v>
      </c>
    </row>
    <row r="5" spans="1:6" x14ac:dyDescent="0.3">
      <c r="A5" s="7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2048</v>
      </c>
      <c r="E7">
        <v>4</v>
      </c>
      <c r="F7">
        <v>4</v>
      </c>
    </row>
    <row r="8" spans="1:6" x14ac:dyDescent="0.3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2051</v>
      </c>
      <c r="C10">
        <v>8</v>
      </c>
      <c r="E10">
        <v>10</v>
      </c>
      <c r="F10">
        <v>18</v>
      </c>
    </row>
    <row r="11" spans="1:6" x14ac:dyDescent="0.3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2056</v>
      </c>
      <c r="C15">
        <v>3</v>
      </c>
      <c r="E15">
        <v>4</v>
      </c>
      <c r="F15">
        <v>7</v>
      </c>
    </row>
    <row r="16" spans="1:6" x14ac:dyDescent="0.3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2061</v>
      </c>
      <c r="C20">
        <v>4</v>
      </c>
      <c r="E20">
        <v>4</v>
      </c>
      <c r="F20">
        <v>8</v>
      </c>
    </row>
    <row r="21" spans="1:6" x14ac:dyDescent="0.3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2063</v>
      </c>
      <c r="C22">
        <v>9</v>
      </c>
      <c r="E22">
        <v>5</v>
      </c>
      <c r="F22">
        <v>14</v>
      </c>
    </row>
    <row r="23" spans="1:6" x14ac:dyDescent="0.3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2066</v>
      </c>
      <c r="C25">
        <v>7</v>
      </c>
      <c r="E25">
        <v>14</v>
      </c>
      <c r="F25">
        <v>21</v>
      </c>
    </row>
    <row r="26" spans="1:6" x14ac:dyDescent="0.3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2070</v>
      </c>
      <c r="E29">
        <v>3</v>
      </c>
      <c r="F29">
        <v>3</v>
      </c>
    </row>
    <row r="30" spans="1:6" x14ac:dyDescent="0.3">
      <c r="A30" s="8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CAC47-4805-4A59-AF96-1E70130E0024}">
  <dimension ref="A1:E18"/>
  <sheetViews>
    <sheetView workbookViewId="0">
      <selection activeCell="H24" sqref="H2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  <col min="7" max="7" width="3.796875" bestFit="1" customWidth="1"/>
    <col min="8" max="8" width="3.19921875" bestFit="1" customWidth="1"/>
    <col min="9" max="9" width="4.09765625" bestFit="1" customWidth="1"/>
    <col min="10" max="10" width="3.8984375" bestFit="1" customWidth="1"/>
    <col min="11" max="11" width="3.796875" bestFit="1" customWidth="1"/>
    <col min="12" max="12" width="4.19921875" bestFit="1" customWidth="1"/>
    <col min="13" max="13" width="4" bestFit="1" customWidth="1"/>
    <col min="14" max="14" width="10.8984375" bestFit="1" customWidth="1"/>
    <col min="15" max="15" width="4.19921875" bestFit="1" customWidth="1"/>
    <col min="16" max="16" width="4" bestFit="1" customWidth="1"/>
    <col min="17" max="17" width="9.5" bestFit="1" customWidth="1"/>
    <col min="18" max="18" width="9.69921875" bestFit="1" customWidth="1"/>
    <col min="19" max="19" width="6.796875" bestFit="1" customWidth="1"/>
    <col min="20" max="20" width="3.8984375" bestFit="1" customWidth="1"/>
    <col min="21" max="21" width="4.296875" bestFit="1" customWidth="1"/>
    <col min="22" max="22" width="9.5" bestFit="1" customWidth="1"/>
    <col min="23" max="23" width="6.59765625" bestFit="1" customWidth="1"/>
    <col min="24" max="24" width="4.5" bestFit="1" customWidth="1"/>
    <col min="25" max="25" width="3.796875" bestFit="1" customWidth="1"/>
    <col min="26" max="26" width="9.5" bestFit="1" customWidth="1"/>
    <col min="27" max="27" width="6.59765625" bestFit="1" customWidth="1"/>
    <col min="28" max="28" width="4.09765625" bestFit="1" customWidth="1"/>
    <col min="29" max="29" width="3.8984375" bestFit="1" customWidth="1"/>
    <col min="30" max="30" width="9.5" bestFit="1" customWidth="1"/>
    <col min="31" max="31" width="6.59765625" bestFit="1" customWidth="1"/>
    <col min="32" max="32" width="4.19921875" bestFit="1" customWidth="1"/>
    <col min="33" max="33" width="4" bestFit="1" customWidth="1"/>
    <col min="34" max="34" width="9.5" bestFit="1" customWidth="1"/>
    <col min="35" max="35" width="9.69921875" bestFit="1" customWidth="1"/>
    <col min="36" max="36" width="6.796875" bestFit="1" customWidth="1"/>
    <col min="37" max="37" width="3.8984375" bestFit="1" customWidth="1"/>
    <col min="38" max="38" width="4.296875" bestFit="1" customWidth="1"/>
    <col min="39" max="39" width="9.5" bestFit="1" customWidth="1"/>
    <col min="40" max="40" width="6.59765625" bestFit="1" customWidth="1"/>
    <col min="41" max="41" width="4.5" bestFit="1" customWidth="1"/>
    <col min="42" max="42" width="3.796875" bestFit="1" customWidth="1"/>
    <col min="43" max="43" width="9.5" bestFit="1" customWidth="1"/>
    <col min="44" max="44" width="6.59765625" bestFit="1" customWidth="1"/>
    <col min="45" max="45" width="4.09765625" bestFit="1" customWidth="1"/>
    <col min="46" max="46" width="3.8984375" bestFit="1" customWidth="1"/>
    <col min="47" max="47" width="9.5" bestFit="1" customWidth="1"/>
    <col min="48" max="48" width="6.59765625" bestFit="1" customWidth="1"/>
    <col min="49" max="49" width="4.19921875" bestFit="1" customWidth="1"/>
    <col min="50" max="50" width="4" bestFit="1" customWidth="1"/>
    <col min="51" max="51" width="9.5" bestFit="1" customWidth="1"/>
    <col min="52" max="52" width="9.69921875" bestFit="1" customWidth="1"/>
    <col min="53" max="53" width="6.796875" bestFit="1" customWidth="1"/>
    <col min="54" max="54" width="3.8984375" bestFit="1" customWidth="1"/>
    <col min="55" max="55" width="4.296875" bestFit="1" customWidth="1"/>
    <col min="56" max="56" width="9.5" bestFit="1" customWidth="1"/>
    <col min="57" max="57" width="6.59765625" bestFit="1" customWidth="1"/>
    <col min="58" max="58" width="4.5" bestFit="1" customWidth="1"/>
    <col min="59" max="59" width="3.796875" bestFit="1" customWidth="1"/>
    <col min="60" max="60" width="9.5" bestFit="1" customWidth="1"/>
    <col min="61" max="61" width="6.59765625" bestFit="1" customWidth="1"/>
    <col min="62" max="62" width="4.09765625" bestFit="1" customWidth="1"/>
    <col min="63" max="63" width="3.8984375" bestFit="1" customWidth="1"/>
    <col min="64" max="64" width="9.5" bestFit="1" customWidth="1"/>
    <col min="65" max="65" width="6.59765625" bestFit="1" customWidth="1"/>
    <col min="66" max="66" width="4.19921875" bestFit="1" customWidth="1"/>
    <col min="67" max="67" width="4" bestFit="1" customWidth="1"/>
    <col min="68" max="68" width="9.5" bestFit="1" customWidth="1"/>
    <col min="69" max="69" width="9.69921875" bestFit="1" customWidth="1"/>
    <col min="70" max="70" width="6.796875" bestFit="1" customWidth="1"/>
    <col min="71" max="71" width="3.8984375" bestFit="1" customWidth="1"/>
    <col min="72" max="72" width="4.296875" bestFit="1" customWidth="1"/>
    <col min="73" max="73" width="9.5" bestFit="1" customWidth="1"/>
    <col min="74" max="74" width="6.59765625" bestFit="1" customWidth="1"/>
    <col min="75" max="75" width="4.5" bestFit="1" customWidth="1"/>
    <col min="76" max="76" width="3.796875" bestFit="1" customWidth="1"/>
    <col min="77" max="77" width="9.5" bestFit="1" customWidth="1"/>
    <col min="78" max="78" width="6.59765625" bestFit="1" customWidth="1"/>
    <col min="79" max="79" width="4.09765625" bestFit="1" customWidth="1"/>
    <col min="80" max="80" width="3.8984375" bestFit="1" customWidth="1"/>
    <col min="81" max="81" width="9.5" bestFit="1" customWidth="1"/>
    <col min="82" max="82" width="6.59765625" bestFit="1" customWidth="1"/>
    <col min="83" max="83" width="4.19921875" bestFit="1" customWidth="1"/>
    <col min="84" max="84" width="4" bestFit="1" customWidth="1"/>
    <col min="85" max="85" width="9.5" bestFit="1" customWidth="1"/>
    <col min="86" max="86" width="9.69921875" bestFit="1" customWidth="1"/>
    <col min="87" max="87" width="6.796875" bestFit="1" customWidth="1"/>
    <col min="88" max="88" width="3.8984375" bestFit="1" customWidth="1"/>
    <col min="89" max="89" width="4.296875" bestFit="1" customWidth="1"/>
    <col min="90" max="90" width="9.5" bestFit="1" customWidth="1"/>
    <col min="91" max="91" width="6.59765625" bestFit="1" customWidth="1"/>
    <col min="92" max="92" width="4.5" bestFit="1" customWidth="1"/>
    <col min="93" max="93" width="3.796875" bestFit="1" customWidth="1"/>
    <col min="94" max="94" width="9.5" bestFit="1" customWidth="1"/>
    <col min="95" max="95" width="6.59765625" bestFit="1" customWidth="1"/>
    <col min="96" max="96" width="4.09765625" bestFit="1" customWidth="1"/>
    <col min="97" max="97" width="3.8984375" bestFit="1" customWidth="1"/>
    <col min="98" max="98" width="9.5" bestFit="1" customWidth="1"/>
    <col min="99" max="99" width="6.59765625" bestFit="1" customWidth="1"/>
    <col min="100" max="100" width="4.19921875" bestFit="1" customWidth="1"/>
    <col min="101" max="101" width="4" bestFit="1" customWidth="1"/>
    <col min="102" max="102" width="9.5" bestFit="1" customWidth="1"/>
    <col min="103" max="103" width="9.69921875" bestFit="1" customWidth="1"/>
    <col min="104" max="104" width="6.796875" bestFit="1" customWidth="1"/>
    <col min="105" max="105" width="3.8984375" bestFit="1" customWidth="1"/>
    <col min="106" max="106" width="4.296875" bestFit="1" customWidth="1"/>
    <col min="107" max="107" width="9.5" bestFit="1" customWidth="1"/>
    <col min="108" max="108" width="6.59765625" bestFit="1" customWidth="1"/>
    <col min="109" max="109" width="4.5" bestFit="1" customWidth="1"/>
    <col min="110" max="110" width="3.796875" bestFit="1" customWidth="1"/>
    <col min="111" max="111" width="9.5" bestFit="1" customWidth="1"/>
    <col min="112" max="112" width="6.59765625" bestFit="1" customWidth="1"/>
    <col min="113" max="113" width="4.09765625" bestFit="1" customWidth="1"/>
    <col min="114" max="114" width="3.8984375" bestFit="1" customWidth="1"/>
    <col min="115" max="115" width="9.5" bestFit="1" customWidth="1"/>
    <col min="116" max="116" width="6.59765625" bestFit="1" customWidth="1"/>
    <col min="117" max="117" width="4.19921875" bestFit="1" customWidth="1"/>
    <col min="118" max="118" width="4" bestFit="1" customWidth="1"/>
    <col min="119" max="119" width="9.5" bestFit="1" customWidth="1"/>
    <col min="120" max="120" width="9.69921875" bestFit="1" customWidth="1"/>
    <col min="121" max="121" width="6.796875" bestFit="1" customWidth="1"/>
    <col min="122" max="122" width="3.8984375" bestFit="1" customWidth="1"/>
    <col min="123" max="123" width="4.296875" bestFit="1" customWidth="1"/>
    <col min="124" max="124" width="9.5" bestFit="1" customWidth="1"/>
    <col min="125" max="125" width="6.59765625" bestFit="1" customWidth="1"/>
    <col min="126" max="126" width="4.5" bestFit="1" customWidth="1"/>
    <col min="127" max="127" width="3.796875" bestFit="1" customWidth="1"/>
    <col min="128" max="128" width="9.5" bestFit="1" customWidth="1"/>
    <col min="129" max="129" width="6.59765625" bestFit="1" customWidth="1"/>
    <col min="130" max="130" width="4.09765625" bestFit="1" customWidth="1"/>
    <col min="131" max="131" width="3.8984375" bestFit="1" customWidth="1"/>
    <col min="132" max="132" width="9.5" bestFit="1" customWidth="1"/>
    <col min="133" max="133" width="6.59765625" bestFit="1" customWidth="1"/>
    <col min="134" max="134" width="4.19921875" bestFit="1" customWidth="1"/>
    <col min="135" max="135" width="4" bestFit="1" customWidth="1"/>
    <col min="136" max="136" width="9.5" bestFit="1" customWidth="1"/>
    <col min="137" max="137" width="9.69921875" bestFit="1" customWidth="1"/>
    <col min="138" max="138" width="6.796875" bestFit="1" customWidth="1"/>
    <col min="139" max="139" width="3.8984375" bestFit="1" customWidth="1"/>
    <col min="140" max="140" width="4.296875" bestFit="1" customWidth="1"/>
    <col min="141" max="141" width="9.5" bestFit="1" customWidth="1"/>
    <col min="142" max="142" width="6.59765625" bestFit="1" customWidth="1"/>
    <col min="143" max="143" width="4.5" bestFit="1" customWidth="1"/>
    <col min="144" max="144" width="3.796875" bestFit="1" customWidth="1"/>
    <col min="145" max="145" width="9.5" bestFit="1" customWidth="1"/>
    <col min="146" max="146" width="6.59765625" bestFit="1" customWidth="1"/>
    <col min="147" max="147" width="4.09765625" bestFit="1" customWidth="1"/>
    <col min="148" max="148" width="3.8984375" bestFit="1" customWidth="1"/>
    <col min="149" max="149" width="9.5" bestFit="1" customWidth="1"/>
    <col min="150" max="150" width="6.59765625" bestFit="1" customWidth="1"/>
    <col min="151" max="151" width="4.19921875" bestFit="1" customWidth="1"/>
    <col min="152" max="152" width="4" bestFit="1" customWidth="1"/>
    <col min="153" max="153" width="9.5" bestFit="1" customWidth="1"/>
    <col min="154" max="154" width="9.69921875" bestFit="1" customWidth="1"/>
    <col min="155" max="155" width="6.796875" bestFit="1" customWidth="1"/>
    <col min="156" max="156" width="3.8984375" bestFit="1" customWidth="1"/>
    <col min="157" max="157" width="4.296875" bestFit="1" customWidth="1"/>
    <col min="158" max="158" width="9.5" bestFit="1" customWidth="1"/>
    <col min="159" max="159" width="6.59765625" bestFit="1" customWidth="1"/>
    <col min="160" max="160" width="4.5" bestFit="1" customWidth="1"/>
    <col min="161" max="161" width="3.796875" bestFit="1" customWidth="1"/>
    <col min="162" max="162" width="9.5" bestFit="1" customWidth="1"/>
    <col min="163" max="163" width="6.59765625" bestFit="1" customWidth="1"/>
    <col min="164" max="164" width="4.09765625" bestFit="1" customWidth="1"/>
    <col min="165" max="165" width="3.8984375" bestFit="1" customWidth="1"/>
    <col min="166" max="166" width="9.5" bestFit="1" customWidth="1"/>
    <col min="167" max="167" width="6.59765625" bestFit="1" customWidth="1"/>
    <col min="168" max="168" width="4.19921875" bestFit="1" customWidth="1"/>
    <col min="169" max="169" width="4" bestFit="1" customWidth="1"/>
    <col min="170" max="170" width="9.5" bestFit="1" customWidth="1"/>
    <col min="171" max="171" width="9.69921875" bestFit="1" customWidth="1"/>
    <col min="172" max="172" width="6.796875" bestFit="1" customWidth="1"/>
    <col min="173" max="173" width="9.5" bestFit="1" customWidth="1"/>
    <col min="174" max="174" width="9.69921875" bestFit="1" customWidth="1"/>
    <col min="175" max="175" width="10.8984375" bestFit="1" customWidth="1"/>
    <col min="176" max="181" width="10.69921875" bestFit="1" customWidth="1"/>
    <col min="182" max="184" width="9.69921875" bestFit="1" customWidth="1"/>
    <col min="185" max="190" width="10.69921875" bestFit="1" customWidth="1"/>
    <col min="191" max="192" width="8.69921875" bestFit="1" customWidth="1"/>
    <col min="193" max="196" width="9.69921875" bestFit="1" customWidth="1"/>
    <col min="197" max="198" width="8.69921875" bestFit="1" customWidth="1"/>
    <col min="199" max="204" width="9.69921875" bestFit="1" customWidth="1"/>
    <col min="205" max="206" width="8.69921875" bestFit="1" customWidth="1"/>
    <col min="207" max="213" width="9.69921875" bestFit="1" customWidth="1"/>
    <col min="214" max="215" width="8.69921875" bestFit="1" customWidth="1"/>
    <col min="216" max="220" width="9.69921875" bestFit="1" customWidth="1"/>
    <col min="221" max="225" width="8.69921875" bestFit="1" customWidth="1"/>
    <col min="226" max="227" width="9.69921875" bestFit="1" customWidth="1"/>
    <col min="228" max="228" width="8.69921875" bestFit="1" customWidth="1"/>
    <col min="229" max="232" width="9.69921875" bestFit="1" customWidth="1"/>
    <col min="233" max="233" width="8.69921875" bestFit="1" customWidth="1"/>
    <col min="234" max="237" width="9.69921875" bestFit="1" customWidth="1"/>
    <col min="238" max="238" width="8.69921875" bestFit="1" customWidth="1"/>
    <col min="239" max="242" width="9.69921875" bestFit="1" customWidth="1"/>
    <col min="243" max="244" width="8.69921875" bestFit="1" customWidth="1"/>
    <col min="245" max="249" width="9.69921875" bestFit="1" customWidth="1"/>
    <col min="250" max="257" width="10.69921875" bestFit="1" customWidth="1"/>
    <col min="258" max="260" width="9.69921875" bestFit="1" customWidth="1"/>
    <col min="261" max="262" width="10.69921875" bestFit="1" customWidth="1"/>
    <col min="263" max="264" width="8.69921875" bestFit="1" customWidth="1"/>
    <col min="265" max="265" width="9.69921875" bestFit="1" customWidth="1"/>
    <col min="266" max="268" width="8.69921875" bestFit="1" customWidth="1"/>
    <col min="269" max="272" width="9.69921875" bestFit="1" customWidth="1"/>
    <col min="273" max="277" width="8.69921875" bestFit="1" customWidth="1"/>
    <col min="278" max="281" width="9.69921875" bestFit="1" customWidth="1"/>
    <col min="282" max="284" width="8.69921875" bestFit="1" customWidth="1"/>
    <col min="285" max="285" width="9.69921875" bestFit="1" customWidth="1"/>
    <col min="286" max="287" width="8.69921875" bestFit="1" customWidth="1"/>
    <col min="288" max="293" width="9.69921875" bestFit="1" customWidth="1"/>
    <col min="294" max="294" width="8.69921875" bestFit="1" customWidth="1"/>
    <col min="295" max="299" width="9.69921875" bestFit="1" customWidth="1"/>
    <col min="300" max="300" width="8.69921875" bestFit="1" customWidth="1"/>
    <col min="301" max="308" width="9.69921875" bestFit="1" customWidth="1"/>
    <col min="309" max="311" width="8.69921875" bestFit="1" customWidth="1"/>
    <col min="312" max="315" width="9.69921875" bestFit="1" customWidth="1"/>
    <col min="316" max="316" width="8.69921875" bestFit="1" customWidth="1"/>
    <col min="317" max="323" width="9.69921875" bestFit="1" customWidth="1"/>
    <col min="324" max="335" width="10.69921875" bestFit="1" customWidth="1"/>
    <col min="336" max="336" width="9.69921875" bestFit="1" customWidth="1"/>
    <col min="337" max="341" width="10.69921875" bestFit="1" customWidth="1"/>
    <col min="342" max="343" width="8.69921875" bestFit="1" customWidth="1"/>
    <col min="344" max="361" width="9.69921875" bestFit="1" customWidth="1"/>
    <col min="362" max="363" width="8.69921875" bestFit="1" customWidth="1"/>
    <col min="364" max="367" width="9.69921875" bestFit="1" customWidth="1"/>
    <col min="368" max="370" width="8.69921875" bestFit="1" customWidth="1"/>
    <col min="371" max="376" width="9.69921875" bestFit="1" customWidth="1"/>
    <col min="377" max="380" width="8.69921875" bestFit="1" customWidth="1"/>
    <col min="381" max="385" width="9.69921875" bestFit="1" customWidth="1"/>
    <col min="386" max="388" width="8.69921875" bestFit="1" customWidth="1"/>
    <col min="389" max="395" width="9.69921875" bestFit="1" customWidth="1"/>
    <col min="396" max="397" width="8.69921875" bestFit="1" customWidth="1"/>
    <col min="398" max="399" width="9.69921875" bestFit="1" customWidth="1"/>
    <col min="400" max="400" width="8.69921875" bestFit="1" customWidth="1"/>
    <col min="401" max="411" width="9.69921875" bestFit="1" customWidth="1"/>
    <col min="412" max="415" width="10.69921875" bestFit="1" customWidth="1"/>
    <col min="416" max="418" width="9.69921875" bestFit="1" customWidth="1"/>
    <col min="419" max="422" width="10.69921875" bestFit="1" customWidth="1"/>
    <col min="423" max="423" width="9.69921875" bestFit="1" customWidth="1"/>
    <col min="424" max="431" width="10.69921875" bestFit="1" customWidth="1"/>
    <col min="432" max="434" width="8.69921875" bestFit="1" customWidth="1"/>
    <col min="435" max="440" width="9.69921875" bestFit="1" customWidth="1"/>
    <col min="441" max="442" width="8.69921875" bestFit="1" customWidth="1"/>
    <col min="443" max="449" width="9.69921875" bestFit="1" customWidth="1"/>
    <col min="450" max="450" width="8.69921875" bestFit="1" customWidth="1"/>
    <col min="451" max="451" width="9.69921875" bestFit="1" customWidth="1"/>
    <col min="452" max="452" width="8.69921875" bestFit="1" customWidth="1"/>
    <col min="453" max="458" width="9.69921875" bestFit="1" customWidth="1"/>
    <col min="459" max="459" width="8.69921875" bestFit="1" customWidth="1"/>
    <col min="460" max="464" width="9.69921875" bestFit="1" customWidth="1"/>
    <col min="465" max="467" width="8.69921875" bestFit="1" customWidth="1"/>
    <col min="468" max="474" width="9.69921875" bestFit="1" customWidth="1"/>
    <col min="475" max="478" width="8.69921875" bestFit="1" customWidth="1"/>
    <col min="479" max="483" width="9.69921875" bestFit="1" customWidth="1"/>
    <col min="484" max="484" width="8.69921875" bestFit="1" customWidth="1"/>
    <col min="485" max="492" width="9.69921875" bestFit="1" customWidth="1"/>
    <col min="493" max="493" width="8.69921875" bestFit="1" customWidth="1"/>
    <col min="494" max="503" width="9.69921875" bestFit="1" customWidth="1"/>
    <col min="504" max="507" width="10.69921875" bestFit="1" customWidth="1"/>
    <col min="508" max="508" width="9.69921875" bestFit="1" customWidth="1"/>
    <col min="509" max="514" width="10.69921875" bestFit="1" customWidth="1"/>
    <col min="515" max="516" width="9.69921875" bestFit="1" customWidth="1"/>
    <col min="517" max="520" width="10.69921875" bestFit="1" customWidth="1"/>
    <col min="521" max="525" width="8.69921875" bestFit="1" customWidth="1"/>
    <col min="526" max="529" width="9.69921875" bestFit="1" customWidth="1"/>
    <col min="530" max="532" width="8.69921875" bestFit="1" customWidth="1"/>
    <col min="533" max="537" width="9.69921875" bestFit="1" customWidth="1"/>
    <col min="538" max="543" width="8.69921875" bestFit="1" customWidth="1"/>
    <col min="544" max="549" width="9.69921875" bestFit="1" customWidth="1"/>
    <col min="550" max="551" width="8.69921875" bestFit="1" customWidth="1"/>
    <col min="552" max="553" width="9.69921875" bestFit="1" customWidth="1"/>
    <col min="554" max="554" width="8.69921875" bestFit="1" customWidth="1"/>
    <col min="555" max="565" width="9.69921875" bestFit="1" customWidth="1"/>
    <col min="566" max="568" width="8.69921875" bestFit="1" customWidth="1"/>
    <col min="569" max="573" width="9.69921875" bestFit="1" customWidth="1"/>
    <col min="574" max="578" width="8.69921875" bestFit="1" customWidth="1"/>
    <col min="579" max="583" width="9.69921875" bestFit="1" customWidth="1"/>
    <col min="584" max="584" width="8.69921875" bestFit="1" customWidth="1"/>
    <col min="585" max="586" width="9.69921875" bestFit="1" customWidth="1"/>
    <col min="587" max="587" width="10.69921875" bestFit="1" customWidth="1"/>
    <col min="588" max="590" width="9.69921875" bestFit="1" customWidth="1"/>
    <col min="591" max="596" width="10.69921875" bestFit="1" customWidth="1"/>
    <col min="597" max="598" width="9.69921875" bestFit="1" customWidth="1"/>
    <col min="599" max="605" width="10.69921875" bestFit="1" customWidth="1"/>
    <col min="606" max="609" width="9.69921875" bestFit="1" customWidth="1"/>
    <col min="610" max="610" width="8.69921875" bestFit="1" customWidth="1"/>
    <col min="611" max="618" width="9.69921875" bestFit="1" customWidth="1"/>
    <col min="619" max="621" width="8.69921875" bestFit="1" customWidth="1"/>
    <col min="622" max="632" width="9.69921875" bestFit="1" customWidth="1"/>
    <col min="633" max="634" width="8.69921875" bestFit="1" customWidth="1"/>
    <col min="635" max="641" width="9.69921875" bestFit="1" customWidth="1"/>
    <col min="642" max="642" width="8.69921875" bestFit="1" customWidth="1"/>
    <col min="643" max="649" width="9.69921875" bestFit="1" customWidth="1"/>
    <col min="650" max="650" width="8.69921875" bestFit="1" customWidth="1"/>
    <col min="651" max="658" width="9.69921875" bestFit="1" customWidth="1"/>
    <col min="659" max="661" width="8.69921875" bestFit="1" customWidth="1"/>
    <col min="662" max="667" width="9.69921875" bestFit="1" customWidth="1"/>
    <col min="668" max="669" width="8.69921875" bestFit="1" customWidth="1"/>
    <col min="670" max="677" width="9.69921875" bestFit="1" customWidth="1"/>
    <col min="678" max="681" width="10.69921875" bestFit="1" customWidth="1"/>
    <col min="682" max="684" width="9.69921875" bestFit="1" customWidth="1"/>
    <col min="685" max="691" width="10.69921875" bestFit="1" customWidth="1"/>
    <col min="692" max="692" width="9.69921875" bestFit="1" customWidth="1"/>
    <col min="693" max="698" width="10.69921875" bestFit="1" customWidth="1"/>
    <col min="699" max="701" width="8.69921875" bestFit="1" customWidth="1"/>
    <col min="702" max="706" width="9.69921875" bestFit="1" customWidth="1"/>
    <col min="707" max="709" width="8.69921875" bestFit="1" customWidth="1"/>
    <col min="710" max="714" width="9.69921875" bestFit="1" customWidth="1"/>
    <col min="715" max="717" width="8.69921875" bestFit="1" customWidth="1"/>
    <col min="718" max="721" width="9.69921875" bestFit="1" customWidth="1"/>
    <col min="722" max="725" width="8.69921875" bestFit="1" customWidth="1"/>
    <col min="726" max="730" width="9.69921875" bestFit="1" customWidth="1"/>
    <col min="731" max="733" width="8.69921875" bestFit="1" customWidth="1"/>
    <col min="734" max="738" width="9.69921875" bestFit="1" customWidth="1"/>
    <col min="739" max="740" width="8.69921875" bestFit="1" customWidth="1"/>
    <col min="741" max="745" width="9.69921875" bestFit="1" customWidth="1"/>
    <col min="746" max="746" width="8.69921875" bestFit="1" customWidth="1"/>
    <col min="747" max="760" width="9.69921875" bestFit="1" customWidth="1"/>
    <col min="761" max="763" width="8.69921875" bestFit="1" customWidth="1"/>
    <col min="764" max="771" width="9.69921875" bestFit="1" customWidth="1"/>
    <col min="772" max="774" width="10.69921875" bestFit="1" customWidth="1"/>
    <col min="775" max="776" width="9.69921875" bestFit="1" customWidth="1"/>
    <col min="777" max="780" width="10.69921875" bestFit="1" customWidth="1"/>
    <col min="781" max="782" width="9.69921875" bestFit="1" customWidth="1"/>
    <col min="783" max="786" width="10.69921875" bestFit="1" customWidth="1"/>
    <col min="787" max="787" width="8.69921875" bestFit="1" customWidth="1"/>
    <col min="788" max="798" width="9.69921875" bestFit="1" customWidth="1"/>
    <col min="799" max="800" width="8.69921875" bestFit="1" customWidth="1"/>
    <col min="801" max="804" width="9.69921875" bestFit="1" customWidth="1"/>
    <col min="805" max="806" width="8.69921875" bestFit="1" customWidth="1"/>
    <col min="807" max="812" width="9.69921875" bestFit="1" customWidth="1"/>
    <col min="813" max="815" width="8.69921875" bestFit="1" customWidth="1"/>
    <col min="816" max="823" width="9.69921875" bestFit="1" customWidth="1"/>
    <col min="824" max="826" width="8.69921875" bestFit="1" customWidth="1"/>
    <col min="827" max="829" width="9.69921875" bestFit="1" customWidth="1"/>
    <col min="830" max="830" width="8.69921875" bestFit="1" customWidth="1"/>
    <col min="831" max="836" width="9.69921875" bestFit="1" customWidth="1"/>
    <col min="837" max="840" width="8.69921875" bestFit="1" customWidth="1"/>
    <col min="841" max="844" width="9.69921875" bestFit="1" customWidth="1"/>
    <col min="845" max="846" width="8.69921875" bestFit="1" customWidth="1"/>
    <col min="847" max="848" width="9.69921875" bestFit="1" customWidth="1"/>
    <col min="849" max="850" width="8.69921875" bestFit="1" customWidth="1"/>
    <col min="851" max="854" width="9.69921875" bestFit="1" customWidth="1"/>
    <col min="855" max="868" width="10.69921875" bestFit="1" customWidth="1"/>
    <col min="869" max="870" width="9.69921875" bestFit="1" customWidth="1"/>
    <col min="871" max="878" width="10.69921875" bestFit="1" customWidth="1"/>
    <col min="879" max="880" width="9.69921875" bestFit="1" customWidth="1"/>
    <col min="881" max="881" width="10.8984375" bestFit="1" customWidth="1"/>
  </cols>
  <sheetData>
    <row r="1" spans="1:5" x14ac:dyDescent="0.3">
      <c r="A1" s="7" t="s">
        <v>2085</v>
      </c>
      <c r="B1" t="s">
        <v>2045</v>
      </c>
    </row>
    <row r="2" spans="1:5" x14ac:dyDescent="0.3">
      <c r="A2" s="7" t="s">
        <v>2031</v>
      </c>
      <c r="B2" t="s">
        <v>2045</v>
      </c>
    </row>
    <row r="4" spans="1:5" x14ac:dyDescent="0.3">
      <c r="A4" s="7" t="s">
        <v>2046</v>
      </c>
      <c r="B4" s="7" t="s">
        <v>2033</v>
      </c>
    </row>
    <row r="5" spans="1:5" x14ac:dyDescent="0.3">
      <c r="A5" s="7" t="s">
        <v>2035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0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A15F-1529-4CB1-99E8-CBDF7BD475AB}">
  <dimension ref="A1:H13"/>
  <sheetViews>
    <sheetView topLeftCell="A4" workbookViewId="0">
      <selection activeCell="D30" sqref="D30"/>
    </sheetView>
  </sheetViews>
  <sheetFormatPr defaultRowHeight="15.6" x14ac:dyDescent="0.3"/>
  <cols>
    <col min="1" max="1" width="28.5976562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s="11" t="s">
        <v>2094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s="11" t="s">
        <v>2095</v>
      </c>
      <c r="B3">
        <f>COUNTIFS(Crowdfunding!G:G,"successful",Crowdfunding!D:D,"&gt;=1000",Crowdfunding!D:D,"&lt;4999")</f>
        <v>191</v>
      </c>
      <c r="C3">
        <f>COUNTIFS(Crowdfunding!G:G,"failed",Crowdfunding!D:D,"&gt;=1000",Crowdfunding!D:D,"&lt;4999")</f>
        <v>38</v>
      </c>
      <c r="D3">
        <f>COUNTIFS(Crowdfunding!G:G,"canceled",Crowdfunding!D:D,"&gt;=1000",Crowdfunding!D:D,"&lt;4999")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">
      <c r="A4" s="11" t="s">
        <v>2096</v>
      </c>
      <c r="B4">
        <f>COUNTIFS(Crowdfunding!G:G,"successful",Crowdfunding!D:D,"&gt;=5000",Crowdfunding!D:D,"&lt;9999")</f>
        <v>164</v>
      </c>
      <c r="C4">
        <f>COUNTIFS(Crowdfunding!G:G,"failed",Crowdfunding!D:D,"&gt;=5000",Crowdfunding!D:D,"&lt;9999")</f>
        <v>126</v>
      </c>
      <c r="D4">
        <f>COUNTIFS(Crowdfunding!G:G,"canceled",Crowdfunding!D:D,"&gt;=5000",Crowdfunding!D:D,"&lt;9999")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s="11" t="s">
        <v>2097</v>
      </c>
      <c r="B5">
        <f>COUNTIFS(Crowdfunding!G:G,"successful",Crowdfunding!D:D,"&gt;=10000",Crowdfunding!D:D,"&lt;14999")</f>
        <v>4</v>
      </c>
      <c r="C5">
        <f>COUNTIFS(Crowdfunding!G:G,"failed",Crowdfunding!D:D,"&gt;=10000",Crowdfunding!D:D,"&lt;14999")</f>
        <v>5</v>
      </c>
      <c r="D5">
        <f>COUNTIFS(Crowdfunding!G:G,"canceled",Crowdfunding!D:D,"&gt;=10000",Crowdfunding!D:D,"&lt;14999")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s="11" t="s">
        <v>2098</v>
      </c>
      <c r="B6">
        <f>COUNTIFS(Crowdfunding!G:G,"successful",Crowdfunding!D:D,"&gt;=15000",Crowdfunding!D:D,"&lt;19999")</f>
        <v>10</v>
      </c>
      <c r="C6">
        <f>COUNTIFS(Crowdfunding!G:G,"failed",Crowdfunding!D:D,"&gt;=15000",Crowdfunding!D:D,"&lt;19999")</f>
        <v>0</v>
      </c>
      <c r="D6">
        <f>COUNTIFS(Crowdfunding!G:G,"canceled",Crowdfunding!D:D,"&gt;=15000",Crowdfunding!D:D,"&lt;19999")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s="11" t="s">
        <v>2099</v>
      </c>
      <c r="B7">
        <f>COUNTIFS(Crowdfunding!G:G,"successful",Crowdfunding!D:D,"&gt;=20000",Crowdfunding!D:D,"&lt;24999")</f>
        <v>7</v>
      </c>
      <c r="C7">
        <f>COUNTIFS(Crowdfunding!G:G,"failed",Crowdfunding!D:D,"&gt;=20000",Crowdfunding!D:D,"&lt;24999")</f>
        <v>0</v>
      </c>
      <c r="D7">
        <f>COUNTIFS(Crowdfunding!G:G,"canceled",Crowdfunding!D:D,"&gt;=20000",Crowdfunding!D:D,"&lt;24999")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s="11" t="s">
        <v>2100</v>
      </c>
      <c r="B8">
        <f>COUNTIFS(Crowdfunding!G:G,"successful",Crowdfunding!D:D,"&gt;=25000",Crowdfunding!D:D,"&lt;29999")</f>
        <v>11</v>
      </c>
      <c r="C8">
        <f>COUNTIFS(Crowdfunding!G:G,"failed",Crowdfunding!D:D,"&gt;=25000",Crowdfunding!D:D,"&lt;29999")</f>
        <v>3</v>
      </c>
      <c r="D8">
        <f>COUNTIFS(Crowdfunding!G:G,"canceled",Crowdfunding!D:D,"&gt;=25000",Crowdfunding!D:D,"&lt;29999")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s="11" t="s">
        <v>2101</v>
      </c>
      <c r="B9">
        <f>COUNTIFS(Crowdfunding!G:G,"successful",Crowdfunding!D:D,"&gt;=30000",Crowdfunding!D:D,"&lt;34999")</f>
        <v>7</v>
      </c>
      <c r="C9">
        <f>COUNTIFS(Crowdfunding!G:G,"failed",Crowdfunding!D:D,"&gt;=30000",Crowdfunding!D:D,"&lt;34999")</f>
        <v>0</v>
      </c>
      <c r="D9">
        <f>COUNTIFS(Crowdfunding!G:G,"canceled",Crowdfunding!D:D,"&gt;=30000",Crowdfunding!D:D,"&lt;34999")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s="11" t="s">
        <v>2102</v>
      </c>
      <c r="B10">
        <f>COUNTIFS(Crowdfunding!G:G,"successful",Crowdfunding!D:D,"&gt;=35000",Crowdfunding!D:D,"&lt;39999")</f>
        <v>8</v>
      </c>
      <c r="C10">
        <f>COUNTIFS(Crowdfunding!G:G,"failed",Crowdfunding!D:D,"&gt;=35000",Crowdfunding!D:D,"&lt;39999")</f>
        <v>3</v>
      </c>
      <c r="D10">
        <f>COUNTIFS(Crowdfunding!G:G,"canceled",Crowdfunding!D:D,"&gt;=35000",Crowdfunding!D:D,"&lt;39999")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s="11" t="s">
        <v>2103</v>
      </c>
      <c r="B11">
        <f>COUNTIFS(Crowdfunding!G:G,"successful",Crowdfunding!D:D,"&gt;=40000",Crowdfunding!D:D,"&lt;44999")</f>
        <v>11</v>
      </c>
      <c r="C11">
        <f>COUNTIFS(Crowdfunding!G:G,"failed",Crowdfunding!D:D,"&gt;=40000",Crowdfunding!D:D,"&lt;44999")</f>
        <v>3</v>
      </c>
      <c r="D11">
        <f>COUNTIFS(Crowdfunding!G:G,"canceled",Crowdfunding!D:D,"&gt;=40000",Crowdfunding!D:D,"&lt;44999")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s="11" t="s">
        <v>2104</v>
      </c>
      <c r="B12">
        <f>COUNTIFS(Crowdfunding!G:G,"successful",Crowdfunding!D:D,"&gt;=45000",Crowdfunding!D:D,"&lt;49999")</f>
        <v>8</v>
      </c>
      <c r="C12">
        <f>COUNTIFS(Crowdfunding!G:G,"failed",Crowdfunding!D:D,"&gt;=45000",Crowdfunding!D:D,"&lt;49999")</f>
        <v>3</v>
      </c>
      <c r="D12">
        <f>COUNTIFS(Crowdfunding!G:G,"canceled",Crowdfunding!D:D,"&gt;=45000",Crowdfunding!D:D,"&lt;49999")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s="11" t="s">
        <v>2105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37826-EC18-467D-89B6-7CB58CD2ABB6}">
  <dimension ref="A1:J566"/>
  <sheetViews>
    <sheetView tabSelected="1" workbookViewId="0">
      <selection activeCell="C14" sqref="C14"/>
    </sheetView>
  </sheetViews>
  <sheetFormatPr defaultRowHeight="15.6" x14ac:dyDescent="0.3"/>
  <cols>
    <col min="1" max="1" width="9.19921875" bestFit="1" customWidth="1"/>
    <col min="2" max="2" width="13.19921875" style="21" bestFit="1" customWidth="1"/>
    <col min="3" max="3" width="53.8984375" customWidth="1"/>
    <col min="4" max="4" width="16.19921875" bestFit="1" customWidth="1"/>
    <col min="8" max="8" width="13.19921875" bestFit="1" customWidth="1"/>
    <col min="9" max="9" width="45.09765625" bestFit="1" customWidth="1"/>
    <col min="10" max="10" width="11.09765625" bestFit="1" customWidth="1"/>
  </cols>
  <sheetData>
    <row r="1" spans="1:10" x14ac:dyDescent="0.3">
      <c r="A1" s="1" t="s">
        <v>4</v>
      </c>
      <c r="B1" s="20" t="s">
        <v>5</v>
      </c>
      <c r="C1" s="19" t="s">
        <v>2112</v>
      </c>
      <c r="D1" s="12"/>
      <c r="G1" s="1" t="s">
        <v>4</v>
      </c>
      <c r="H1" s="1" t="s">
        <v>5</v>
      </c>
      <c r="I1" s="19" t="s">
        <v>2113</v>
      </c>
      <c r="J1" s="12"/>
    </row>
    <row r="2" spans="1:10" x14ac:dyDescent="0.3">
      <c r="A2" t="s">
        <v>20</v>
      </c>
      <c r="B2" s="21">
        <v>158</v>
      </c>
      <c r="C2" s="13"/>
      <c r="D2" s="14"/>
      <c r="G2" t="s">
        <v>14</v>
      </c>
      <c r="H2">
        <v>0</v>
      </c>
      <c r="I2" s="13"/>
      <c r="J2" s="14"/>
    </row>
    <row r="3" spans="1:10" x14ac:dyDescent="0.3">
      <c r="A3" t="s">
        <v>20</v>
      </c>
      <c r="B3" s="21">
        <v>1425</v>
      </c>
      <c r="C3" s="15" t="s">
        <v>2106</v>
      </c>
      <c r="D3" s="17">
        <f>AVERAGE(B2:B566)</f>
        <v>851.14690265486729</v>
      </c>
      <c r="G3" t="s">
        <v>14</v>
      </c>
      <c r="H3">
        <v>24</v>
      </c>
      <c r="I3" s="15" t="s">
        <v>2106</v>
      </c>
      <c r="J3" s="17">
        <f>AVERAGE(H2:H365)</f>
        <v>585.61538461538464</v>
      </c>
    </row>
    <row r="4" spans="1:10" x14ac:dyDescent="0.3">
      <c r="A4" t="s">
        <v>20</v>
      </c>
      <c r="B4" s="21">
        <v>174</v>
      </c>
      <c r="C4" s="15" t="s">
        <v>2107</v>
      </c>
      <c r="D4" s="17">
        <f>MEDIAN(B2:B566)</f>
        <v>201</v>
      </c>
      <c r="G4" t="s">
        <v>14</v>
      </c>
      <c r="H4">
        <v>53</v>
      </c>
      <c r="I4" s="15" t="s">
        <v>2107</v>
      </c>
      <c r="J4" s="17">
        <f>MEDIAN(H2:H365)</f>
        <v>114.5</v>
      </c>
    </row>
    <row r="5" spans="1:10" x14ac:dyDescent="0.3">
      <c r="A5" t="s">
        <v>20</v>
      </c>
      <c r="B5" s="21">
        <v>227</v>
      </c>
      <c r="C5" s="15" t="s">
        <v>2108</v>
      </c>
      <c r="D5" s="17">
        <f>MIN(B2:B566)</f>
        <v>16</v>
      </c>
      <c r="G5" t="s">
        <v>14</v>
      </c>
      <c r="H5">
        <v>18</v>
      </c>
      <c r="I5" s="15" t="s">
        <v>2108</v>
      </c>
      <c r="J5" s="17">
        <f>MIN(H2:H365)</f>
        <v>0</v>
      </c>
    </row>
    <row r="6" spans="1:10" x14ac:dyDescent="0.3">
      <c r="A6" t="s">
        <v>20</v>
      </c>
      <c r="B6" s="21">
        <v>220</v>
      </c>
      <c r="C6" s="15" t="s">
        <v>2109</v>
      </c>
      <c r="D6" s="17">
        <f>MAX(B2:B566)</f>
        <v>7295</v>
      </c>
      <c r="G6" t="s">
        <v>14</v>
      </c>
      <c r="H6">
        <v>44</v>
      </c>
      <c r="I6" s="15" t="s">
        <v>2109</v>
      </c>
      <c r="J6" s="17">
        <f>MAX(H2:H365)</f>
        <v>6080</v>
      </c>
    </row>
    <row r="7" spans="1:10" x14ac:dyDescent="0.3">
      <c r="A7" t="s">
        <v>20</v>
      </c>
      <c r="B7" s="21">
        <v>98</v>
      </c>
      <c r="C7" s="15" t="s">
        <v>2110</v>
      </c>
      <c r="D7" s="17">
        <f>_xlfn.VAR.P(B2:B566)</f>
        <v>1603373.7324019109</v>
      </c>
      <c r="G7" t="s">
        <v>14</v>
      </c>
      <c r="H7">
        <v>27</v>
      </c>
      <c r="I7" s="15" t="s">
        <v>2110</v>
      </c>
      <c r="J7" s="17">
        <f>_xlfn.VAR.P(H2:H365)</f>
        <v>921574.68174133555</v>
      </c>
    </row>
    <row r="8" spans="1:10" ht="16.2" thickBot="1" x14ac:dyDescent="0.35">
      <c r="A8" t="s">
        <v>20</v>
      </c>
      <c r="B8" s="21">
        <v>100</v>
      </c>
      <c r="C8" s="16" t="s">
        <v>2111</v>
      </c>
      <c r="D8" s="18">
        <f>_xlfn.STDEV.P(B2:B566)</f>
        <v>1266.2439466397898</v>
      </c>
      <c r="G8" t="s">
        <v>14</v>
      </c>
      <c r="H8">
        <v>55</v>
      </c>
      <c r="I8" s="16" t="s">
        <v>2111</v>
      </c>
      <c r="J8" s="18">
        <f>_xlfn.STDEV.P(H2:H365)</f>
        <v>959.98681331637863</v>
      </c>
    </row>
    <row r="9" spans="1:10" x14ac:dyDescent="0.3">
      <c r="A9" t="s">
        <v>20</v>
      </c>
      <c r="B9" s="21">
        <v>1249</v>
      </c>
      <c r="G9" t="s">
        <v>14</v>
      </c>
      <c r="H9">
        <v>200</v>
      </c>
    </row>
    <row r="10" spans="1:10" x14ac:dyDescent="0.3">
      <c r="A10" t="s">
        <v>20</v>
      </c>
      <c r="B10" s="21">
        <v>1396</v>
      </c>
      <c r="G10" t="s">
        <v>14</v>
      </c>
      <c r="H10">
        <v>452</v>
      </c>
    </row>
    <row r="11" spans="1:10" x14ac:dyDescent="0.3">
      <c r="A11" t="s">
        <v>20</v>
      </c>
      <c r="B11" s="21">
        <v>890</v>
      </c>
      <c r="G11" t="s">
        <v>14</v>
      </c>
      <c r="H11">
        <v>674</v>
      </c>
    </row>
    <row r="12" spans="1:10" x14ac:dyDescent="0.3">
      <c r="A12" t="s">
        <v>20</v>
      </c>
      <c r="B12" s="21">
        <v>142</v>
      </c>
      <c r="G12" t="s">
        <v>14</v>
      </c>
      <c r="H12">
        <v>558</v>
      </c>
    </row>
    <row r="13" spans="1:10" x14ac:dyDescent="0.3">
      <c r="A13" t="s">
        <v>20</v>
      </c>
      <c r="B13" s="21">
        <v>2673</v>
      </c>
      <c r="G13" t="s">
        <v>14</v>
      </c>
      <c r="H13">
        <v>15</v>
      </c>
    </row>
    <row r="14" spans="1:10" x14ac:dyDescent="0.3">
      <c r="A14" t="s">
        <v>20</v>
      </c>
      <c r="B14" s="21">
        <v>163</v>
      </c>
      <c r="C14" s="22" t="s">
        <v>2114</v>
      </c>
      <c r="G14" t="s">
        <v>14</v>
      </c>
      <c r="H14">
        <v>2307</v>
      </c>
    </row>
    <row r="15" spans="1:10" ht="93.6" x14ac:dyDescent="0.3">
      <c r="A15" t="s">
        <v>20</v>
      </c>
      <c r="B15" s="21">
        <v>2220</v>
      </c>
      <c r="C15" s="23" t="s">
        <v>2115</v>
      </c>
      <c r="G15" t="s">
        <v>14</v>
      </c>
      <c r="H15">
        <v>88</v>
      </c>
    </row>
    <row r="16" spans="1:10" x14ac:dyDescent="0.3">
      <c r="A16" t="s">
        <v>20</v>
      </c>
      <c r="B16" s="21">
        <v>1606</v>
      </c>
      <c r="G16" t="s">
        <v>14</v>
      </c>
      <c r="H16">
        <v>48</v>
      </c>
    </row>
    <row r="17" spans="1:8" x14ac:dyDescent="0.3">
      <c r="A17" t="s">
        <v>20</v>
      </c>
      <c r="B17" s="21">
        <v>129</v>
      </c>
      <c r="G17" t="s">
        <v>14</v>
      </c>
      <c r="H17">
        <v>1</v>
      </c>
    </row>
    <row r="18" spans="1:8" x14ac:dyDescent="0.3">
      <c r="A18" t="s">
        <v>20</v>
      </c>
      <c r="B18" s="21">
        <v>226</v>
      </c>
      <c r="G18" t="s">
        <v>14</v>
      </c>
      <c r="H18">
        <v>1467</v>
      </c>
    </row>
    <row r="19" spans="1:8" x14ac:dyDescent="0.3">
      <c r="A19" t="s">
        <v>20</v>
      </c>
      <c r="B19" s="21">
        <v>5419</v>
      </c>
      <c r="G19" t="s">
        <v>14</v>
      </c>
      <c r="H19">
        <v>75</v>
      </c>
    </row>
    <row r="20" spans="1:8" x14ac:dyDescent="0.3">
      <c r="A20" t="s">
        <v>20</v>
      </c>
      <c r="B20" s="21">
        <v>165</v>
      </c>
      <c r="G20" t="s">
        <v>14</v>
      </c>
      <c r="H20">
        <v>120</v>
      </c>
    </row>
    <row r="21" spans="1:8" x14ac:dyDescent="0.3">
      <c r="A21" t="s">
        <v>20</v>
      </c>
      <c r="B21" s="21">
        <v>1965</v>
      </c>
      <c r="G21" t="s">
        <v>14</v>
      </c>
      <c r="H21">
        <v>2253</v>
      </c>
    </row>
    <row r="22" spans="1:8" x14ac:dyDescent="0.3">
      <c r="A22" t="s">
        <v>20</v>
      </c>
      <c r="B22" s="21">
        <v>16</v>
      </c>
      <c r="G22" t="s">
        <v>14</v>
      </c>
      <c r="H22">
        <v>5</v>
      </c>
    </row>
    <row r="23" spans="1:8" x14ac:dyDescent="0.3">
      <c r="A23" t="s">
        <v>20</v>
      </c>
      <c r="B23" s="21">
        <v>107</v>
      </c>
      <c r="G23" t="s">
        <v>14</v>
      </c>
      <c r="H23">
        <v>38</v>
      </c>
    </row>
    <row r="24" spans="1:8" x14ac:dyDescent="0.3">
      <c r="A24" t="s">
        <v>20</v>
      </c>
      <c r="B24" s="21">
        <v>134</v>
      </c>
      <c r="G24" t="s">
        <v>14</v>
      </c>
      <c r="H24">
        <v>12</v>
      </c>
    </row>
    <row r="25" spans="1:8" x14ac:dyDescent="0.3">
      <c r="A25" t="s">
        <v>20</v>
      </c>
      <c r="B25" s="21">
        <v>198</v>
      </c>
      <c r="G25" t="s">
        <v>14</v>
      </c>
      <c r="H25">
        <v>1684</v>
      </c>
    </row>
    <row r="26" spans="1:8" x14ac:dyDescent="0.3">
      <c r="A26" t="s">
        <v>20</v>
      </c>
      <c r="B26" s="21">
        <v>111</v>
      </c>
      <c r="G26" t="s">
        <v>14</v>
      </c>
      <c r="H26">
        <v>56</v>
      </c>
    </row>
    <row r="27" spans="1:8" x14ac:dyDescent="0.3">
      <c r="A27" t="s">
        <v>20</v>
      </c>
      <c r="B27" s="21">
        <v>222</v>
      </c>
      <c r="G27" t="s">
        <v>14</v>
      </c>
      <c r="H27">
        <v>838</v>
      </c>
    </row>
    <row r="28" spans="1:8" x14ac:dyDescent="0.3">
      <c r="A28" t="s">
        <v>20</v>
      </c>
      <c r="B28" s="21">
        <v>6212</v>
      </c>
      <c r="G28" t="s">
        <v>14</v>
      </c>
      <c r="H28">
        <v>1000</v>
      </c>
    </row>
    <row r="29" spans="1:8" x14ac:dyDescent="0.3">
      <c r="A29" t="s">
        <v>20</v>
      </c>
      <c r="B29" s="21">
        <v>98</v>
      </c>
      <c r="G29" t="s">
        <v>14</v>
      </c>
      <c r="H29">
        <v>1482</v>
      </c>
    </row>
    <row r="30" spans="1:8" x14ac:dyDescent="0.3">
      <c r="A30" t="s">
        <v>20</v>
      </c>
      <c r="B30" s="21">
        <v>92</v>
      </c>
      <c r="G30" t="s">
        <v>14</v>
      </c>
      <c r="H30">
        <v>106</v>
      </c>
    </row>
    <row r="31" spans="1:8" x14ac:dyDescent="0.3">
      <c r="A31" t="s">
        <v>20</v>
      </c>
      <c r="B31" s="21">
        <v>149</v>
      </c>
      <c r="G31" t="s">
        <v>14</v>
      </c>
      <c r="H31">
        <v>679</v>
      </c>
    </row>
    <row r="32" spans="1:8" x14ac:dyDescent="0.3">
      <c r="A32" t="s">
        <v>20</v>
      </c>
      <c r="B32" s="21">
        <v>2431</v>
      </c>
      <c r="G32" t="s">
        <v>14</v>
      </c>
      <c r="H32">
        <v>1220</v>
      </c>
    </row>
    <row r="33" spans="1:8" x14ac:dyDescent="0.3">
      <c r="A33" t="s">
        <v>20</v>
      </c>
      <c r="B33" s="21">
        <v>303</v>
      </c>
      <c r="G33" t="s">
        <v>14</v>
      </c>
      <c r="H33">
        <v>1</v>
      </c>
    </row>
    <row r="34" spans="1:8" x14ac:dyDescent="0.3">
      <c r="A34" t="s">
        <v>20</v>
      </c>
      <c r="B34" s="21">
        <v>209</v>
      </c>
      <c r="G34" t="s">
        <v>14</v>
      </c>
      <c r="H34">
        <v>37</v>
      </c>
    </row>
    <row r="35" spans="1:8" x14ac:dyDescent="0.3">
      <c r="A35" t="s">
        <v>20</v>
      </c>
      <c r="B35" s="21">
        <v>131</v>
      </c>
      <c r="G35" t="s">
        <v>14</v>
      </c>
      <c r="H35">
        <v>60</v>
      </c>
    </row>
    <row r="36" spans="1:8" x14ac:dyDescent="0.3">
      <c r="A36" t="s">
        <v>20</v>
      </c>
      <c r="B36" s="21">
        <v>164</v>
      </c>
      <c r="G36" t="s">
        <v>14</v>
      </c>
      <c r="H36">
        <v>296</v>
      </c>
    </row>
    <row r="37" spans="1:8" x14ac:dyDescent="0.3">
      <c r="A37" t="s">
        <v>20</v>
      </c>
      <c r="B37" s="21">
        <v>201</v>
      </c>
      <c r="G37" t="s">
        <v>14</v>
      </c>
      <c r="H37">
        <v>3304</v>
      </c>
    </row>
    <row r="38" spans="1:8" x14ac:dyDescent="0.3">
      <c r="A38" t="s">
        <v>20</v>
      </c>
      <c r="B38" s="21">
        <v>211</v>
      </c>
      <c r="G38" t="s">
        <v>14</v>
      </c>
      <c r="H38">
        <v>73</v>
      </c>
    </row>
    <row r="39" spans="1:8" x14ac:dyDescent="0.3">
      <c r="A39" t="s">
        <v>20</v>
      </c>
      <c r="B39" s="21">
        <v>128</v>
      </c>
      <c r="G39" t="s">
        <v>14</v>
      </c>
      <c r="H39">
        <v>3387</v>
      </c>
    </row>
    <row r="40" spans="1:8" x14ac:dyDescent="0.3">
      <c r="A40" t="s">
        <v>20</v>
      </c>
      <c r="B40" s="21">
        <v>1600</v>
      </c>
      <c r="G40" t="s">
        <v>14</v>
      </c>
      <c r="H40">
        <v>662</v>
      </c>
    </row>
    <row r="41" spans="1:8" x14ac:dyDescent="0.3">
      <c r="A41" t="s">
        <v>20</v>
      </c>
      <c r="B41" s="21">
        <v>249</v>
      </c>
      <c r="G41" t="s">
        <v>14</v>
      </c>
      <c r="H41">
        <v>774</v>
      </c>
    </row>
    <row r="42" spans="1:8" x14ac:dyDescent="0.3">
      <c r="A42" t="s">
        <v>20</v>
      </c>
      <c r="B42" s="21">
        <v>236</v>
      </c>
      <c r="G42" t="s">
        <v>14</v>
      </c>
      <c r="H42">
        <v>672</v>
      </c>
    </row>
    <row r="43" spans="1:8" x14ac:dyDescent="0.3">
      <c r="A43" t="s">
        <v>20</v>
      </c>
      <c r="B43" s="21">
        <v>4065</v>
      </c>
      <c r="G43" t="s">
        <v>14</v>
      </c>
      <c r="H43">
        <v>940</v>
      </c>
    </row>
    <row r="44" spans="1:8" x14ac:dyDescent="0.3">
      <c r="A44" t="s">
        <v>20</v>
      </c>
      <c r="B44" s="21">
        <v>246</v>
      </c>
      <c r="G44" t="s">
        <v>14</v>
      </c>
      <c r="H44">
        <v>117</v>
      </c>
    </row>
    <row r="45" spans="1:8" x14ac:dyDescent="0.3">
      <c r="A45" t="s">
        <v>20</v>
      </c>
      <c r="B45" s="21">
        <v>2475</v>
      </c>
      <c r="G45" t="s">
        <v>14</v>
      </c>
      <c r="H45">
        <v>115</v>
      </c>
    </row>
    <row r="46" spans="1:8" x14ac:dyDescent="0.3">
      <c r="A46" t="s">
        <v>20</v>
      </c>
      <c r="B46" s="21">
        <v>76</v>
      </c>
      <c r="G46" t="s">
        <v>14</v>
      </c>
      <c r="H46">
        <v>326</v>
      </c>
    </row>
    <row r="47" spans="1:8" x14ac:dyDescent="0.3">
      <c r="A47" t="s">
        <v>20</v>
      </c>
      <c r="B47" s="21">
        <v>54</v>
      </c>
      <c r="G47" t="s">
        <v>14</v>
      </c>
      <c r="H47">
        <v>1</v>
      </c>
    </row>
    <row r="48" spans="1:8" x14ac:dyDescent="0.3">
      <c r="A48" t="s">
        <v>20</v>
      </c>
      <c r="B48" s="21">
        <v>88</v>
      </c>
      <c r="G48" t="s">
        <v>14</v>
      </c>
      <c r="H48">
        <v>1467</v>
      </c>
    </row>
    <row r="49" spans="1:8" x14ac:dyDescent="0.3">
      <c r="A49" t="s">
        <v>20</v>
      </c>
      <c r="B49" s="21">
        <v>85</v>
      </c>
      <c r="G49" t="s">
        <v>14</v>
      </c>
      <c r="H49">
        <v>5681</v>
      </c>
    </row>
    <row r="50" spans="1:8" x14ac:dyDescent="0.3">
      <c r="A50" t="s">
        <v>20</v>
      </c>
      <c r="B50" s="21">
        <v>170</v>
      </c>
      <c r="G50" t="s">
        <v>14</v>
      </c>
      <c r="H50">
        <v>1059</v>
      </c>
    </row>
    <row r="51" spans="1:8" x14ac:dyDescent="0.3">
      <c r="A51" t="s">
        <v>20</v>
      </c>
      <c r="B51" s="21">
        <v>330</v>
      </c>
      <c r="G51" t="s">
        <v>14</v>
      </c>
      <c r="H51">
        <v>1194</v>
      </c>
    </row>
    <row r="52" spans="1:8" x14ac:dyDescent="0.3">
      <c r="A52" t="s">
        <v>20</v>
      </c>
      <c r="B52" s="21">
        <v>127</v>
      </c>
      <c r="G52" t="s">
        <v>14</v>
      </c>
      <c r="H52">
        <v>30</v>
      </c>
    </row>
    <row r="53" spans="1:8" x14ac:dyDescent="0.3">
      <c r="A53" t="s">
        <v>20</v>
      </c>
      <c r="B53" s="21">
        <v>411</v>
      </c>
      <c r="G53" t="s">
        <v>14</v>
      </c>
      <c r="H53">
        <v>75</v>
      </c>
    </row>
    <row r="54" spans="1:8" x14ac:dyDescent="0.3">
      <c r="A54" t="s">
        <v>20</v>
      </c>
      <c r="B54" s="21">
        <v>180</v>
      </c>
      <c r="G54" t="s">
        <v>14</v>
      </c>
      <c r="H54">
        <v>955</v>
      </c>
    </row>
    <row r="55" spans="1:8" x14ac:dyDescent="0.3">
      <c r="A55" t="s">
        <v>20</v>
      </c>
      <c r="B55" s="21">
        <v>374</v>
      </c>
      <c r="G55" t="s">
        <v>14</v>
      </c>
      <c r="H55">
        <v>67</v>
      </c>
    </row>
    <row r="56" spans="1:8" x14ac:dyDescent="0.3">
      <c r="A56" t="s">
        <v>20</v>
      </c>
      <c r="B56" s="21">
        <v>71</v>
      </c>
      <c r="G56" t="s">
        <v>14</v>
      </c>
      <c r="H56">
        <v>5</v>
      </c>
    </row>
    <row r="57" spans="1:8" x14ac:dyDescent="0.3">
      <c r="A57" t="s">
        <v>20</v>
      </c>
      <c r="B57" s="21">
        <v>203</v>
      </c>
      <c r="G57" t="s">
        <v>14</v>
      </c>
      <c r="H57">
        <v>26</v>
      </c>
    </row>
    <row r="58" spans="1:8" x14ac:dyDescent="0.3">
      <c r="A58" t="s">
        <v>20</v>
      </c>
      <c r="B58" s="21">
        <v>113</v>
      </c>
      <c r="G58" t="s">
        <v>14</v>
      </c>
      <c r="H58">
        <v>1130</v>
      </c>
    </row>
    <row r="59" spans="1:8" x14ac:dyDescent="0.3">
      <c r="A59" t="s">
        <v>20</v>
      </c>
      <c r="B59" s="21">
        <v>96</v>
      </c>
      <c r="G59" t="s">
        <v>14</v>
      </c>
      <c r="H59">
        <v>782</v>
      </c>
    </row>
    <row r="60" spans="1:8" x14ac:dyDescent="0.3">
      <c r="A60" t="s">
        <v>20</v>
      </c>
      <c r="B60" s="21">
        <v>498</v>
      </c>
      <c r="G60" t="s">
        <v>14</v>
      </c>
      <c r="H60">
        <v>210</v>
      </c>
    </row>
    <row r="61" spans="1:8" x14ac:dyDescent="0.3">
      <c r="A61" t="s">
        <v>20</v>
      </c>
      <c r="B61" s="21">
        <v>180</v>
      </c>
      <c r="G61" t="s">
        <v>14</v>
      </c>
      <c r="H61">
        <v>136</v>
      </c>
    </row>
    <row r="62" spans="1:8" x14ac:dyDescent="0.3">
      <c r="A62" t="s">
        <v>20</v>
      </c>
      <c r="B62" s="21">
        <v>27</v>
      </c>
      <c r="G62" t="s">
        <v>14</v>
      </c>
      <c r="H62">
        <v>86</v>
      </c>
    </row>
    <row r="63" spans="1:8" x14ac:dyDescent="0.3">
      <c r="A63" t="s">
        <v>20</v>
      </c>
      <c r="B63" s="21">
        <v>2331</v>
      </c>
      <c r="G63" t="s">
        <v>14</v>
      </c>
      <c r="H63">
        <v>19</v>
      </c>
    </row>
    <row r="64" spans="1:8" x14ac:dyDescent="0.3">
      <c r="A64" t="s">
        <v>20</v>
      </c>
      <c r="B64" s="21">
        <v>113</v>
      </c>
      <c r="G64" t="s">
        <v>14</v>
      </c>
      <c r="H64">
        <v>886</v>
      </c>
    </row>
    <row r="65" spans="1:8" x14ac:dyDescent="0.3">
      <c r="A65" t="s">
        <v>20</v>
      </c>
      <c r="B65" s="21">
        <v>164</v>
      </c>
      <c r="G65" t="s">
        <v>14</v>
      </c>
      <c r="H65">
        <v>35</v>
      </c>
    </row>
    <row r="66" spans="1:8" x14ac:dyDescent="0.3">
      <c r="A66" t="s">
        <v>20</v>
      </c>
      <c r="B66" s="21">
        <v>164</v>
      </c>
      <c r="G66" t="s">
        <v>14</v>
      </c>
      <c r="H66">
        <v>24</v>
      </c>
    </row>
    <row r="67" spans="1:8" x14ac:dyDescent="0.3">
      <c r="A67" t="s">
        <v>20</v>
      </c>
      <c r="B67" s="21">
        <v>336</v>
      </c>
      <c r="G67" t="s">
        <v>14</v>
      </c>
      <c r="H67">
        <v>86</v>
      </c>
    </row>
    <row r="68" spans="1:8" x14ac:dyDescent="0.3">
      <c r="A68" t="s">
        <v>20</v>
      </c>
      <c r="B68" s="21">
        <v>1917</v>
      </c>
      <c r="G68" t="s">
        <v>14</v>
      </c>
      <c r="H68">
        <v>243</v>
      </c>
    </row>
    <row r="69" spans="1:8" x14ac:dyDescent="0.3">
      <c r="A69" t="s">
        <v>20</v>
      </c>
      <c r="B69" s="21">
        <v>95</v>
      </c>
      <c r="G69" t="s">
        <v>14</v>
      </c>
      <c r="H69">
        <v>65</v>
      </c>
    </row>
    <row r="70" spans="1:8" x14ac:dyDescent="0.3">
      <c r="A70" t="s">
        <v>20</v>
      </c>
      <c r="B70" s="21">
        <v>147</v>
      </c>
      <c r="G70" t="s">
        <v>14</v>
      </c>
      <c r="H70">
        <v>100</v>
      </c>
    </row>
    <row r="71" spans="1:8" x14ac:dyDescent="0.3">
      <c r="A71" t="s">
        <v>20</v>
      </c>
      <c r="B71" s="21">
        <v>86</v>
      </c>
      <c r="G71" t="s">
        <v>14</v>
      </c>
      <c r="H71">
        <v>168</v>
      </c>
    </row>
    <row r="72" spans="1:8" x14ac:dyDescent="0.3">
      <c r="A72" t="s">
        <v>20</v>
      </c>
      <c r="B72" s="21">
        <v>83</v>
      </c>
      <c r="G72" t="s">
        <v>14</v>
      </c>
      <c r="H72">
        <v>13</v>
      </c>
    </row>
    <row r="73" spans="1:8" x14ac:dyDescent="0.3">
      <c r="A73" t="s">
        <v>20</v>
      </c>
      <c r="B73" s="21">
        <v>676</v>
      </c>
      <c r="G73" t="s">
        <v>14</v>
      </c>
      <c r="H73">
        <v>1</v>
      </c>
    </row>
    <row r="74" spans="1:8" x14ac:dyDescent="0.3">
      <c r="A74" t="s">
        <v>20</v>
      </c>
      <c r="B74" s="21">
        <v>361</v>
      </c>
      <c r="G74" t="s">
        <v>14</v>
      </c>
      <c r="H74">
        <v>40</v>
      </c>
    </row>
    <row r="75" spans="1:8" x14ac:dyDescent="0.3">
      <c r="A75" t="s">
        <v>20</v>
      </c>
      <c r="B75" s="21">
        <v>131</v>
      </c>
      <c r="G75" t="s">
        <v>14</v>
      </c>
      <c r="H75">
        <v>226</v>
      </c>
    </row>
    <row r="76" spans="1:8" x14ac:dyDescent="0.3">
      <c r="A76" t="s">
        <v>20</v>
      </c>
      <c r="B76" s="21">
        <v>126</v>
      </c>
      <c r="G76" t="s">
        <v>14</v>
      </c>
      <c r="H76">
        <v>1625</v>
      </c>
    </row>
    <row r="77" spans="1:8" x14ac:dyDescent="0.3">
      <c r="A77" t="s">
        <v>20</v>
      </c>
      <c r="B77" s="21">
        <v>275</v>
      </c>
      <c r="G77" t="s">
        <v>14</v>
      </c>
      <c r="H77">
        <v>143</v>
      </c>
    </row>
    <row r="78" spans="1:8" x14ac:dyDescent="0.3">
      <c r="A78" t="s">
        <v>20</v>
      </c>
      <c r="B78" s="21">
        <v>67</v>
      </c>
      <c r="G78" t="s">
        <v>14</v>
      </c>
      <c r="H78">
        <v>934</v>
      </c>
    </row>
    <row r="79" spans="1:8" x14ac:dyDescent="0.3">
      <c r="A79" t="s">
        <v>20</v>
      </c>
      <c r="B79" s="21">
        <v>154</v>
      </c>
      <c r="G79" t="s">
        <v>14</v>
      </c>
      <c r="H79">
        <v>17</v>
      </c>
    </row>
    <row r="80" spans="1:8" x14ac:dyDescent="0.3">
      <c r="A80" t="s">
        <v>20</v>
      </c>
      <c r="B80" s="21">
        <v>1782</v>
      </c>
      <c r="G80" t="s">
        <v>14</v>
      </c>
      <c r="H80">
        <v>2179</v>
      </c>
    </row>
    <row r="81" spans="1:8" x14ac:dyDescent="0.3">
      <c r="A81" t="s">
        <v>20</v>
      </c>
      <c r="B81" s="21">
        <v>903</v>
      </c>
      <c r="G81" t="s">
        <v>14</v>
      </c>
      <c r="H81">
        <v>931</v>
      </c>
    </row>
    <row r="82" spans="1:8" x14ac:dyDescent="0.3">
      <c r="A82" t="s">
        <v>20</v>
      </c>
      <c r="B82" s="21">
        <v>94</v>
      </c>
      <c r="G82" t="s">
        <v>14</v>
      </c>
      <c r="H82">
        <v>92</v>
      </c>
    </row>
    <row r="83" spans="1:8" x14ac:dyDescent="0.3">
      <c r="A83" t="s">
        <v>20</v>
      </c>
      <c r="B83" s="21">
        <v>180</v>
      </c>
      <c r="G83" t="s">
        <v>14</v>
      </c>
      <c r="H83">
        <v>57</v>
      </c>
    </row>
    <row r="84" spans="1:8" x14ac:dyDescent="0.3">
      <c r="A84" t="s">
        <v>20</v>
      </c>
      <c r="B84" s="21">
        <v>533</v>
      </c>
      <c r="G84" t="s">
        <v>14</v>
      </c>
      <c r="H84">
        <v>41</v>
      </c>
    </row>
    <row r="85" spans="1:8" x14ac:dyDescent="0.3">
      <c r="A85" t="s">
        <v>20</v>
      </c>
      <c r="B85" s="21">
        <v>2443</v>
      </c>
      <c r="G85" t="s">
        <v>14</v>
      </c>
      <c r="H85">
        <v>1</v>
      </c>
    </row>
    <row r="86" spans="1:8" x14ac:dyDescent="0.3">
      <c r="A86" t="s">
        <v>20</v>
      </c>
      <c r="B86" s="21">
        <v>89</v>
      </c>
      <c r="G86" t="s">
        <v>14</v>
      </c>
      <c r="H86">
        <v>101</v>
      </c>
    </row>
    <row r="87" spans="1:8" x14ac:dyDescent="0.3">
      <c r="A87" t="s">
        <v>20</v>
      </c>
      <c r="B87" s="21">
        <v>159</v>
      </c>
      <c r="G87" t="s">
        <v>14</v>
      </c>
      <c r="H87">
        <v>1335</v>
      </c>
    </row>
    <row r="88" spans="1:8" x14ac:dyDescent="0.3">
      <c r="A88" t="s">
        <v>20</v>
      </c>
      <c r="B88" s="21">
        <v>50</v>
      </c>
      <c r="G88" t="s">
        <v>14</v>
      </c>
      <c r="H88">
        <v>15</v>
      </c>
    </row>
    <row r="89" spans="1:8" x14ac:dyDescent="0.3">
      <c r="A89" t="s">
        <v>20</v>
      </c>
      <c r="B89" s="21">
        <v>186</v>
      </c>
      <c r="G89" t="s">
        <v>14</v>
      </c>
      <c r="H89">
        <v>454</v>
      </c>
    </row>
    <row r="90" spans="1:8" x14ac:dyDescent="0.3">
      <c r="A90" t="s">
        <v>20</v>
      </c>
      <c r="B90" s="21">
        <v>1071</v>
      </c>
      <c r="G90" t="s">
        <v>14</v>
      </c>
      <c r="H90">
        <v>3182</v>
      </c>
    </row>
    <row r="91" spans="1:8" x14ac:dyDescent="0.3">
      <c r="A91" t="s">
        <v>20</v>
      </c>
      <c r="B91" s="21">
        <v>117</v>
      </c>
      <c r="G91" t="s">
        <v>14</v>
      </c>
      <c r="H91">
        <v>15</v>
      </c>
    </row>
    <row r="92" spans="1:8" x14ac:dyDescent="0.3">
      <c r="A92" t="s">
        <v>20</v>
      </c>
      <c r="B92" s="21">
        <v>70</v>
      </c>
      <c r="G92" t="s">
        <v>14</v>
      </c>
      <c r="H92">
        <v>133</v>
      </c>
    </row>
    <row r="93" spans="1:8" x14ac:dyDescent="0.3">
      <c r="A93" t="s">
        <v>20</v>
      </c>
      <c r="B93" s="21">
        <v>135</v>
      </c>
      <c r="G93" t="s">
        <v>14</v>
      </c>
      <c r="H93">
        <v>2062</v>
      </c>
    </row>
    <row r="94" spans="1:8" x14ac:dyDescent="0.3">
      <c r="A94" t="s">
        <v>20</v>
      </c>
      <c r="B94" s="21">
        <v>768</v>
      </c>
      <c r="G94" t="s">
        <v>14</v>
      </c>
      <c r="H94">
        <v>29</v>
      </c>
    </row>
    <row r="95" spans="1:8" x14ac:dyDescent="0.3">
      <c r="A95" t="s">
        <v>20</v>
      </c>
      <c r="B95" s="21">
        <v>199</v>
      </c>
      <c r="G95" t="s">
        <v>14</v>
      </c>
      <c r="H95">
        <v>132</v>
      </c>
    </row>
    <row r="96" spans="1:8" x14ac:dyDescent="0.3">
      <c r="A96" t="s">
        <v>20</v>
      </c>
      <c r="B96" s="21">
        <v>107</v>
      </c>
      <c r="G96" t="s">
        <v>14</v>
      </c>
      <c r="H96">
        <v>137</v>
      </c>
    </row>
    <row r="97" spans="1:8" x14ac:dyDescent="0.3">
      <c r="A97" t="s">
        <v>20</v>
      </c>
      <c r="B97" s="21">
        <v>195</v>
      </c>
      <c r="G97" t="s">
        <v>14</v>
      </c>
      <c r="H97">
        <v>908</v>
      </c>
    </row>
    <row r="98" spans="1:8" x14ac:dyDescent="0.3">
      <c r="A98" t="s">
        <v>20</v>
      </c>
      <c r="B98" s="21">
        <v>3376</v>
      </c>
      <c r="G98" t="s">
        <v>14</v>
      </c>
      <c r="H98">
        <v>10</v>
      </c>
    </row>
    <row r="99" spans="1:8" x14ac:dyDescent="0.3">
      <c r="A99" t="s">
        <v>20</v>
      </c>
      <c r="B99" s="21">
        <v>41</v>
      </c>
      <c r="G99" t="s">
        <v>14</v>
      </c>
      <c r="H99">
        <v>1910</v>
      </c>
    </row>
    <row r="100" spans="1:8" x14ac:dyDescent="0.3">
      <c r="A100" t="s">
        <v>20</v>
      </c>
      <c r="B100" s="21">
        <v>1821</v>
      </c>
      <c r="G100" t="s">
        <v>14</v>
      </c>
      <c r="H100">
        <v>38</v>
      </c>
    </row>
    <row r="101" spans="1:8" x14ac:dyDescent="0.3">
      <c r="A101" t="s">
        <v>20</v>
      </c>
      <c r="B101" s="21">
        <v>164</v>
      </c>
      <c r="G101" t="s">
        <v>14</v>
      </c>
      <c r="H101">
        <v>104</v>
      </c>
    </row>
    <row r="102" spans="1:8" x14ac:dyDescent="0.3">
      <c r="A102" t="s">
        <v>20</v>
      </c>
      <c r="B102" s="21">
        <v>157</v>
      </c>
      <c r="G102" t="s">
        <v>14</v>
      </c>
      <c r="H102">
        <v>49</v>
      </c>
    </row>
    <row r="103" spans="1:8" x14ac:dyDescent="0.3">
      <c r="A103" t="s">
        <v>20</v>
      </c>
      <c r="B103" s="21">
        <v>246</v>
      </c>
      <c r="G103" t="s">
        <v>14</v>
      </c>
      <c r="H103">
        <v>1</v>
      </c>
    </row>
    <row r="104" spans="1:8" x14ac:dyDescent="0.3">
      <c r="A104" t="s">
        <v>20</v>
      </c>
      <c r="B104" s="21">
        <v>1396</v>
      </c>
      <c r="G104" t="s">
        <v>14</v>
      </c>
      <c r="H104">
        <v>245</v>
      </c>
    </row>
    <row r="105" spans="1:8" x14ac:dyDescent="0.3">
      <c r="A105" t="s">
        <v>20</v>
      </c>
      <c r="B105" s="21">
        <v>2506</v>
      </c>
      <c r="G105" t="s">
        <v>14</v>
      </c>
      <c r="H105">
        <v>32</v>
      </c>
    </row>
    <row r="106" spans="1:8" x14ac:dyDescent="0.3">
      <c r="A106" t="s">
        <v>20</v>
      </c>
      <c r="B106" s="21">
        <v>244</v>
      </c>
      <c r="G106" t="s">
        <v>14</v>
      </c>
      <c r="H106">
        <v>7</v>
      </c>
    </row>
    <row r="107" spans="1:8" x14ac:dyDescent="0.3">
      <c r="A107" t="s">
        <v>20</v>
      </c>
      <c r="B107" s="21">
        <v>146</v>
      </c>
      <c r="G107" t="s">
        <v>14</v>
      </c>
      <c r="H107">
        <v>803</v>
      </c>
    </row>
    <row r="108" spans="1:8" x14ac:dyDescent="0.3">
      <c r="A108" t="s">
        <v>20</v>
      </c>
      <c r="B108" s="21">
        <v>1267</v>
      </c>
      <c r="G108" t="s">
        <v>14</v>
      </c>
      <c r="H108">
        <v>16</v>
      </c>
    </row>
    <row r="109" spans="1:8" x14ac:dyDescent="0.3">
      <c r="A109" t="s">
        <v>20</v>
      </c>
      <c r="B109" s="21">
        <v>1561</v>
      </c>
      <c r="G109" t="s">
        <v>14</v>
      </c>
      <c r="H109">
        <v>31</v>
      </c>
    </row>
    <row r="110" spans="1:8" x14ac:dyDescent="0.3">
      <c r="A110" t="s">
        <v>20</v>
      </c>
      <c r="B110" s="21">
        <v>48</v>
      </c>
      <c r="G110" t="s">
        <v>14</v>
      </c>
      <c r="H110">
        <v>108</v>
      </c>
    </row>
    <row r="111" spans="1:8" x14ac:dyDescent="0.3">
      <c r="A111" t="s">
        <v>20</v>
      </c>
      <c r="B111" s="21">
        <v>2739</v>
      </c>
      <c r="G111" t="s">
        <v>14</v>
      </c>
      <c r="H111">
        <v>30</v>
      </c>
    </row>
    <row r="112" spans="1:8" x14ac:dyDescent="0.3">
      <c r="A112" t="s">
        <v>20</v>
      </c>
      <c r="B112" s="21">
        <v>3537</v>
      </c>
      <c r="G112" t="s">
        <v>14</v>
      </c>
      <c r="H112">
        <v>17</v>
      </c>
    </row>
    <row r="113" spans="1:8" x14ac:dyDescent="0.3">
      <c r="A113" t="s">
        <v>20</v>
      </c>
      <c r="B113" s="21">
        <v>2107</v>
      </c>
      <c r="G113" t="s">
        <v>14</v>
      </c>
      <c r="H113">
        <v>80</v>
      </c>
    </row>
    <row r="114" spans="1:8" x14ac:dyDescent="0.3">
      <c r="A114" t="s">
        <v>20</v>
      </c>
      <c r="B114" s="21">
        <v>3318</v>
      </c>
      <c r="G114" t="s">
        <v>14</v>
      </c>
      <c r="H114">
        <v>2468</v>
      </c>
    </row>
    <row r="115" spans="1:8" x14ac:dyDescent="0.3">
      <c r="A115" t="s">
        <v>20</v>
      </c>
      <c r="B115" s="21">
        <v>340</v>
      </c>
      <c r="G115" t="s">
        <v>14</v>
      </c>
      <c r="H115">
        <v>26</v>
      </c>
    </row>
    <row r="116" spans="1:8" x14ac:dyDescent="0.3">
      <c r="A116" t="s">
        <v>20</v>
      </c>
      <c r="B116" s="21">
        <v>1442</v>
      </c>
      <c r="G116" t="s">
        <v>14</v>
      </c>
      <c r="H116">
        <v>73</v>
      </c>
    </row>
    <row r="117" spans="1:8" x14ac:dyDescent="0.3">
      <c r="A117" t="s">
        <v>20</v>
      </c>
      <c r="B117" s="21">
        <v>126</v>
      </c>
      <c r="G117" t="s">
        <v>14</v>
      </c>
      <c r="H117">
        <v>128</v>
      </c>
    </row>
    <row r="118" spans="1:8" x14ac:dyDescent="0.3">
      <c r="A118" t="s">
        <v>20</v>
      </c>
      <c r="B118" s="21">
        <v>524</v>
      </c>
      <c r="G118" t="s">
        <v>14</v>
      </c>
      <c r="H118">
        <v>33</v>
      </c>
    </row>
    <row r="119" spans="1:8" x14ac:dyDescent="0.3">
      <c r="A119" t="s">
        <v>20</v>
      </c>
      <c r="B119" s="21">
        <v>1989</v>
      </c>
      <c r="G119" t="s">
        <v>14</v>
      </c>
      <c r="H119">
        <v>1072</v>
      </c>
    </row>
    <row r="120" spans="1:8" x14ac:dyDescent="0.3">
      <c r="A120" t="s">
        <v>20</v>
      </c>
      <c r="B120" s="21">
        <v>157</v>
      </c>
      <c r="G120" t="s">
        <v>14</v>
      </c>
      <c r="H120">
        <v>393</v>
      </c>
    </row>
    <row r="121" spans="1:8" x14ac:dyDescent="0.3">
      <c r="A121" t="s">
        <v>20</v>
      </c>
      <c r="B121" s="21">
        <v>4498</v>
      </c>
      <c r="G121" t="s">
        <v>14</v>
      </c>
      <c r="H121">
        <v>1257</v>
      </c>
    </row>
    <row r="122" spans="1:8" x14ac:dyDescent="0.3">
      <c r="A122" t="s">
        <v>20</v>
      </c>
      <c r="B122" s="21">
        <v>80</v>
      </c>
      <c r="G122" t="s">
        <v>14</v>
      </c>
      <c r="H122">
        <v>328</v>
      </c>
    </row>
    <row r="123" spans="1:8" x14ac:dyDescent="0.3">
      <c r="A123" t="s">
        <v>20</v>
      </c>
      <c r="B123" s="21">
        <v>43</v>
      </c>
      <c r="G123" t="s">
        <v>14</v>
      </c>
      <c r="H123">
        <v>147</v>
      </c>
    </row>
    <row r="124" spans="1:8" x14ac:dyDescent="0.3">
      <c r="A124" t="s">
        <v>20</v>
      </c>
      <c r="B124" s="21">
        <v>2053</v>
      </c>
      <c r="G124" t="s">
        <v>14</v>
      </c>
      <c r="H124">
        <v>830</v>
      </c>
    </row>
    <row r="125" spans="1:8" x14ac:dyDescent="0.3">
      <c r="A125" t="s">
        <v>20</v>
      </c>
      <c r="B125" s="21">
        <v>168</v>
      </c>
      <c r="G125" t="s">
        <v>14</v>
      </c>
      <c r="H125">
        <v>331</v>
      </c>
    </row>
    <row r="126" spans="1:8" x14ac:dyDescent="0.3">
      <c r="A126" t="s">
        <v>20</v>
      </c>
      <c r="B126" s="21">
        <v>4289</v>
      </c>
      <c r="G126" t="s">
        <v>14</v>
      </c>
      <c r="H126">
        <v>25</v>
      </c>
    </row>
    <row r="127" spans="1:8" x14ac:dyDescent="0.3">
      <c r="A127" t="s">
        <v>20</v>
      </c>
      <c r="B127" s="21">
        <v>165</v>
      </c>
      <c r="G127" t="s">
        <v>14</v>
      </c>
      <c r="H127">
        <v>3483</v>
      </c>
    </row>
    <row r="128" spans="1:8" x14ac:dyDescent="0.3">
      <c r="A128" t="s">
        <v>20</v>
      </c>
      <c r="B128" s="21">
        <v>1815</v>
      </c>
      <c r="G128" t="s">
        <v>14</v>
      </c>
      <c r="H128">
        <v>923</v>
      </c>
    </row>
    <row r="129" spans="1:8" x14ac:dyDescent="0.3">
      <c r="A129" t="s">
        <v>20</v>
      </c>
      <c r="B129" s="21">
        <v>397</v>
      </c>
      <c r="G129" t="s">
        <v>14</v>
      </c>
      <c r="H129">
        <v>1</v>
      </c>
    </row>
    <row r="130" spans="1:8" x14ac:dyDescent="0.3">
      <c r="A130" t="s">
        <v>20</v>
      </c>
      <c r="B130" s="21">
        <v>1539</v>
      </c>
      <c r="G130" t="s">
        <v>14</v>
      </c>
      <c r="H130">
        <v>33</v>
      </c>
    </row>
    <row r="131" spans="1:8" x14ac:dyDescent="0.3">
      <c r="A131" t="s">
        <v>20</v>
      </c>
      <c r="B131" s="21">
        <v>138</v>
      </c>
      <c r="G131" t="s">
        <v>14</v>
      </c>
      <c r="H131">
        <v>40</v>
      </c>
    </row>
    <row r="132" spans="1:8" x14ac:dyDescent="0.3">
      <c r="A132" t="s">
        <v>20</v>
      </c>
      <c r="B132" s="21">
        <v>3594</v>
      </c>
      <c r="G132" t="s">
        <v>14</v>
      </c>
      <c r="H132">
        <v>23</v>
      </c>
    </row>
    <row r="133" spans="1:8" x14ac:dyDescent="0.3">
      <c r="A133" t="s">
        <v>20</v>
      </c>
      <c r="B133" s="21">
        <v>5880</v>
      </c>
      <c r="G133" t="s">
        <v>14</v>
      </c>
      <c r="H133">
        <v>75</v>
      </c>
    </row>
    <row r="134" spans="1:8" x14ac:dyDescent="0.3">
      <c r="A134" t="s">
        <v>20</v>
      </c>
      <c r="B134" s="21">
        <v>112</v>
      </c>
      <c r="G134" t="s">
        <v>14</v>
      </c>
      <c r="H134">
        <v>2176</v>
      </c>
    </row>
    <row r="135" spans="1:8" x14ac:dyDescent="0.3">
      <c r="A135" t="s">
        <v>20</v>
      </c>
      <c r="B135" s="21">
        <v>943</v>
      </c>
      <c r="G135" t="s">
        <v>14</v>
      </c>
      <c r="H135">
        <v>441</v>
      </c>
    </row>
    <row r="136" spans="1:8" x14ac:dyDescent="0.3">
      <c r="A136" t="s">
        <v>20</v>
      </c>
      <c r="B136" s="21">
        <v>2468</v>
      </c>
      <c r="G136" t="s">
        <v>14</v>
      </c>
      <c r="H136">
        <v>25</v>
      </c>
    </row>
    <row r="137" spans="1:8" x14ac:dyDescent="0.3">
      <c r="A137" t="s">
        <v>20</v>
      </c>
      <c r="B137" s="21">
        <v>2551</v>
      </c>
      <c r="G137" t="s">
        <v>14</v>
      </c>
      <c r="H137">
        <v>127</v>
      </c>
    </row>
    <row r="138" spans="1:8" x14ac:dyDescent="0.3">
      <c r="A138" t="s">
        <v>20</v>
      </c>
      <c r="B138" s="21">
        <v>101</v>
      </c>
      <c r="G138" t="s">
        <v>14</v>
      </c>
      <c r="H138">
        <v>355</v>
      </c>
    </row>
    <row r="139" spans="1:8" x14ac:dyDescent="0.3">
      <c r="A139" t="s">
        <v>20</v>
      </c>
      <c r="B139" s="21">
        <v>92</v>
      </c>
      <c r="G139" t="s">
        <v>14</v>
      </c>
      <c r="H139">
        <v>44</v>
      </c>
    </row>
    <row r="140" spans="1:8" x14ac:dyDescent="0.3">
      <c r="A140" t="s">
        <v>20</v>
      </c>
      <c r="B140" s="21">
        <v>62</v>
      </c>
      <c r="G140" t="s">
        <v>14</v>
      </c>
      <c r="H140">
        <v>67</v>
      </c>
    </row>
    <row r="141" spans="1:8" x14ac:dyDescent="0.3">
      <c r="A141" t="s">
        <v>20</v>
      </c>
      <c r="B141" s="21">
        <v>149</v>
      </c>
      <c r="G141" t="s">
        <v>14</v>
      </c>
      <c r="H141">
        <v>1068</v>
      </c>
    </row>
    <row r="142" spans="1:8" x14ac:dyDescent="0.3">
      <c r="A142" t="s">
        <v>20</v>
      </c>
      <c r="B142" s="21">
        <v>329</v>
      </c>
      <c r="G142" t="s">
        <v>14</v>
      </c>
      <c r="H142">
        <v>424</v>
      </c>
    </row>
    <row r="143" spans="1:8" x14ac:dyDescent="0.3">
      <c r="A143" t="s">
        <v>20</v>
      </c>
      <c r="B143" s="21">
        <v>97</v>
      </c>
      <c r="G143" t="s">
        <v>14</v>
      </c>
      <c r="H143">
        <v>151</v>
      </c>
    </row>
    <row r="144" spans="1:8" x14ac:dyDescent="0.3">
      <c r="A144" t="s">
        <v>20</v>
      </c>
      <c r="B144" s="21">
        <v>1784</v>
      </c>
      <c r="G144" t="s">
        <v>14</v>
      </c>
      <c r="H144">
        <v>1608</v>
      </c>
    </row>
    <row r="145" spans="1:8" x14ac:dyDescent="0.3">
      <c r="A145" t="s">
        <v>20</v>
      </c>
      <c r="B145" s="21">
        <v>1684</v>
      </c>
      <c r="G145" t="s">
        <v>14</v>
      </c>
      <c r="H145">
        <v>941</v>
      </c>
    </row>
    <row r="146" spans="1:8" x14ac:dyDescent="0.3">
      <c r="A146" t="s">
        <v>20</v>
      </c>
      <c r="B146" s="21">
        <v>250</v>
      </c>
      <c r="G146" t="s">
        <v>14</v>
      </c>
      <c r="H146">
        <v>1</v>
      </c>
    </row>
    <row r="147" spans="1:8" x14ac:dyDescent="0.3">
      <c r="A147" t="s">
        <v>20</v>
      </c>
      <c r="B147" s="21">
        <v>238</v>
      </c>
      <c r="G147" t="s">
        <v>14</v>
      </c>
      <c r="H147">
        <v>40</v>
      </c>
    </row>
    <row r="148" spans="1:8" x14ac:dyDescent="0.3">
      <c r="A148" t="s">
        <v>20</v>
      </c>
      <c r="B148" s="21">
        <v>53</v>
      </c>
      <c r="G148" t="s">
        <v>14</v>
      </c>
      <c r="H148">
        <v>3015</v>
      </c>
    </row>
    <row r="149" spans="1:8" x14ac:dyDescent="0.3">
      <c r="A149" t="s">
        <v>20</v>
      </c>
      <c r="B149" s="21">
        <v>214</v>
      </c>
      <c r="G149" t="s">
        <v>14</v>
      </c>
      <c r="H149">
        <v>435</v>
      </c>
    </row>
    <row r="150" spans="1:8" x14ac:dyDescent="0.3">
      <c r="A150" t="s">
        <v>20</v>
      </c>
      <c r="B150" s="21">
        <v>222</v>
      </c>
      <c r="G150" t="s">
        <v>14</v>
      </c>
      <c r="H150">
        <v>714</v>
      </c>
    </row>
    <row r="151" spans="1:8" x14ac:dyDescent="0.3">
      <c r="A151" t="s">
        <v>20</v>
      </c>
      <c r="B151" s="21">
        <v>1884</v>
      </c>
      <c r="G151" t="s">
        <v>14</v>
      </c>
      <c r="H151">
        <v>5497</v>
      </c>
    </row>
    <row r="152" spans="1:8" x14ac:dyDescent="0.3">
      <c r="A152" t="s">
        <v>20</v>
      </c>
      <c r="B152" s="21">
        <v>218</v>
      </c>
      <c r="G152" t="s">
        <v>14</v>
      </c>
      <c r="H152">
        <v>418</v>
      </c>
    </row>
    <row r="153" spans="1:8" x14ac:dyDescent="0.3">
      <c r="A153" t="s">
        <v>20</v>
      </c>
      <c r="B153" s="21">
        <v>6465</v>
      </c>
      <c r="G153" t="s">
        <v>14</v>
      </c>
      <c r="H153">
        <v>1439</v>
      </c>
    </row>
    <row r="154" spans="1:8" x14ac:dyDescent="0.3">
      <c r="A154" t="s">
        <v>20</v>
      </c>
      <c r="B154" s="21">
        <v>59</v>
      </c>
      <c r="G154" t="s">
        <v>14</v>
      </c>
      <c r="H154">
        <v>15</v>
      </c>
    </row>
    <row r="155" spans="1:8" x14ac:dyDescent="0.3">
      <c r="A155" t="s">
        <v>20</v>
      </c>
      <c r="B155" s="21">
        <v>88</v>
      </c>
      <c r="G155" t="s">
        <v>14</v>
      </c>
      <c r="H155">
        <v>1999</v>
      </c>
    </row>
    <row r="156" spans="1:8" x14ac:dyDescent="0.3">
      <c r="A156" t="s">
        <v>20</v>
      </c>
      <c r="B156" s="21">
        <v>1697</v>
      </c>
      <c r="G156" t="s">
        <v>14</v>
      </c>
      <c r="H156">
        <v>118</v>
      </c>
    </row>
    <row r="157" spans="1:8" x14ac:dyDescent="0.3">
      <c r="A157" t="s">
        <v>20</v>
      </c>
      <c r="B157" s="21">
        <v>92</v>
      </c>
      <c r="G157" t="s">
        <v>14</v>
      </c>
      <c r="H157">
        <v>162</v>
      </c>
    </row>
    <row r="158" spans="1:8" x14ac:dyDescent="0.3">
      <c r="A158" t="s">
        <v>20</v>
      </c>
      <c r="B158" s="21">
        <v>186</v>
      </c>
      <c r="G158" t="s">
        <v>14</v>
      </c>
      <c r="H158">
        <v>83</v>
      </c>
    </row>
    <row r="159" spans="1:8" x14ac:dyDescent="0.3">
      <c r="A159" t="s">
        <v>20</v>
      </c>
      <c r="B159" s="21">
        <v>138</v>
      </c>
      <c r="G159" t="s">
        <v>14</v>
      </c>
      <c r="H159">
        <v>747</v>
      </c>
    </row>
    <row r="160" spans="1:8" x14ac:dyDescent="0.3">
      <c r="A160" t="s">
        <v>20</v>
      </c>
      <c r="B160" s="21">
        <v>261</v>
      </c>
      <c r="G160" t="s">
        <v>14</v>
      </c>
      <c r="H160">
        <v>84</v>
      </c>
    </row>
    <row r="161" spans="1:8" x14ac:dyDescent="0.3">
      <c r="A161" t="s">
        <v>20</v>
      </c>
      <c r="B161" s="21">
        <v>107</v>
      </c>
      <c r="G161" t="s">
        <v>14</v>
      </c>
      <c r="H161">
        <v>91</v>
      </c>
    </row>
    <row r="162" spans="1:8" x14ac:dyDescent="0.3">
      <c r="A162" t="s">
        <v>20</v>
      </c>
      <c r="B162" s="21">
        <v>199</v>
      </c>
      <c r="G162" t="s">
        <v>14</v>
      </c>
      <c r="H162">
        <v>792</v>
      </c>
    </row>
    <row r="163" spans="1:8" x14ac:dyDescent="0.3">
      <c r="A163" t="s">
        <v>20</v>
      </c>
      <c r="B163" s="21">
        <v>5512</v>
      </c>
      <c r="G163" t="s">
        <v>14</v>
      </c>
      <c r="H163">
        <v>32</v>
      </c>
    </row>
    <row r="164" spans="1:8" x14ac:dyDescent="0.3">
      <c r="A164" t="s">
        <v>20</v>
      </c>
      <c r="B164" s="21">
        <v>86</v>
      </c>
      <c r="G164" t="s">
        <v>14</v>
      </c>
      <c r="H164">
        <v>186</v>
      </c>
    </row>
    <row r="165" spans="1:8" x14ac:dyDescent="0.3">
      <c r="A165" t="s">
        <v>20</v>
      </c>
      <c r="B165" s="21">
        <v>2768</v>
      </c>
      <c r="G165" t="s">
        <v>14</v>
      </c>
      <c r="H165">
        <v>605</v>
      </c>
    </row>
    <row r="166" spans="1:8" x14ac:dyDescent="0.3">
      <c r="A166" t="s">
        <v>20</v>
      </c>
      <c r="B166" s="21">
        <v>48</v>
      </c>
      <c r="G166" t="s">
        <v>14</v>
      </c>
      <c r="H166">
        <v>1</v>
      </c>
    </row>
    <row r="167" spans="1:8" x14ac:dyDescent="0.3">
      <c r="A167" t="s">
        <v>20</v>
      </c>
      <c r="B167" s="21">
        <v>87</v>
      </c>
      <c r="G167" t="s">
        <v>14</v>
      </c>
      <c r="H167">
        <v>31</v>
      </c>
    </row>
    <row r="168" spans="1:8" x14ac:dyDescent="0.3">
      <c r="A168" t="s">
        <v>20</v>
      </c>
      <c r="B168" s="21">
        <v>1894</v>
      </c>
      <c r="G168" t="s">
        <v>14</v>
      </c>
      <c r="H168">
        <v>1181</v>
      </c>
    </row>
    <row r="169" spans="1:8" x14ac:dyDescent="0.3">
      <c r="A169" t="s">
        <v>20</v>
      </c>
      <c r="B169" s="21">
        <v>282</v>
      </c>
      <c r="G169" t="s">
        <v>14</v>
      </c>
      <c r="H169">
        <v>39</v>
      </c>
    </row>
    <row r="170" spans="1:8" x14ac:dyDescent="0.3">
      <c r="A170" t="s">
        <v>20</v>
      </c>
      <c r="B170" s="21">
        <v>116</v>
      </c>
      <c r="G170" t="s">
        <v>14</v>
      </c>
      <c r="H170">
        <v>46</v>
      </c>
    </row>
    <row r="171" spans="1:8" x14ac:dyDescent="0.3">
      <c r="A171" t="s">
        <v>20</v>
      </c>
      <c r="B171" s="21">
        <v>83</v>
      </c>
      <c r="G171" t="s">
        <v>14</v>
      </c>
      <c r="H171">
        <v>105</v>
      </c>
    </row>
    <row r="172" spans="1:8" x14ac:dyDescent="0.3">
      <c r="A172" t="s">
        <v>20</v>
      </c>
      <c r="B172" s="21">
        <v>91</v>
      </c>
      <c r="G172" t="s">
        <v>14</v>
      </c>
      <c r="H172">
        <v>535</v>
      </c>
    </row>
    <row r="173" spans="1:8" x14ac:dyDescent="0.3">
      <c r="A173" t="s">
        <v>20</v>
      </c>
      <c r="B173" s="21">
        <v>546</v>
      </c>
      <c r="G173" t="s">
        <v>14</v>
      </c>
      <c r="H173">
        <v>16</v>
      </c>
    </row>
    <row r="174" spans="1:8" x14ac:dyDescent="0.3">
      <c r="A174" t="s">
        <v>20</v>
      </c>
      <c r="B174" s="21">
        <v>393</v>
      </c>
      <c r="G174" t="s">
        <v>14</v>
      </c>
      <c r="H174">
        <v>575</v>
      </c>
    </row>
    <row r="175" spans="1:8" x14ac:dyDescent="0.3">
      <c r="A175" t="s">
        <v>20</v>
      </c>
      <c r="B175" s="21">
        <v>133</v>
      </c>
      <c r="G175" t="s">
        <v>14</v>
      </c>
      <c r="H175">
        <v>1120</v>
      </c>
    </row>
    <row r="176" spans="1:8" x14ac:dyDescent="0.3">
      <c r="A176" t="s">
        <v>20</v>
      </c>
      <c r="B176" s="21">
        <v>254</v>
      </c>
      <c r="G176" t="s">
        <v>14</v>
      </c>
      <c r="H176">
        <v>113</v>
      </c>
    </row>
    <row r="177" spans="1:8" x14ac:dyDescent="0.3">
      <c r="A177" t="s">
        <v>20</v>
      </c>
      <c r="B177" s="21">
        <v>176</v>
      </c>
      <c r="G177" t="s">
        <v>14</v>
      </c>
      <c r="H177">
        <v>1538</v>
      </c>
    </row>
    <row r="178" spans="1:8" x14ac:dyDescent="0.3">
      <c r="A178" t="s">
        <v>20</v>
      </c>
      <c r="B178" s="21">
        <v>337</v>
      </c>
      <c r="G178" t="s">
        <v>14</v>
      </c>
      <c r="H178">
        <v>9</v>
      </c>
    </row>
    <row r="179" spans="1:8" x14ac:dyDescent="0.3">
      <c r="A179" t="s">
        <v>20</v>
      </c>
      <c r="B179" s="21">
        <v>107</v>
      </c>
      <c r="G179" t="s">
        <v>14</v>
      </c>
      <c r="H179">
        <v>554</v>
      </c>
    </row>
    <row r="180" spans="1:8" x14ac:dyDescent="0.3">
      <c r="A180" t="s">
        <v>20</v>
      </c>
      <c r="B180" s="21">
        <v>183</v>
      </c>
      <c r="G180" t="s">
        <v>14</v>
      </c>
      <c r="H180">
        <v>648</v>
      </c>
    </row>
    <row r="181" spans="1:8" x14ac:dyDescent="0.3">
      <c r="A181" t="s">
        <v>20</v>
      </c>
      <c r="B181" s="21">
        <v>72</v>
      </c>
      <c r="G181" t="s">
        <v>14</v>
      </c>
      <c r="H181">
        <v>21</v>
      </c>
    </row>
    <row r="182" spans="1:8" x14ac:dyDescent="0.3">
      <c r="A182" t="s">
        <v>20</v>
      </c>
      <c r="B182" s="21">
        <v>295</v>
      </c>
      <c r="G182" t="s">
        <v>14</v>
      </c>
      <c r="H182">
        <v>54</v>
      </c>
    </row>
    <row r="183" spans="1:8" x14ac:dyDescent="0.3">
      <c r="A183" t="s">
        <v>20</v>
      </c>
      <c r="B183" s="21">
        <v>142</v>
      </c>
      <c r="G183" t="s">
        <v>14</v>
      </c>
      <c r="H183">
        <v>120</v>
      </c>
    </row>
    <row r="184" spans="1:8" x14ac:dyDescent="0.3">
      <c r="A184" t="s">
        <v>20</v>
      </c>
      <c r="B184" s="21">
        <v>85</v>
      </c>
      <c r="G184" t="s">
        <v>14</v>
      </c>
      <c r="H184">
        <v>579</v>
      </c>
    </row>
    <row r="185" spans="1:8" x14ac:dyDescent="0.3">
      <c r="A185" t="s">
        <v>20</v>
      </c>
      <c r="B185" s="21">
        <v>659</v>
      </c>
      <c r="G185" t="s">
        <v>14</v>
      </c>
      <c r="H185">
        <v>2072</v>
      </c>
    </row>
    <row r="186" spans="1:8" x14ac:dyDescent="0.3">
      <c r="A186" t="s">
        <v>20</v>
      </c>
      <c r="B186" s="21">
        <v>121</v>
      </c>
      <c r="G186" t="s">
        <v>14</v>
      </c>
      <c r="H186">
        <v>0</v>
      </c>
    </row>
    <row r="187" spans="1:8" x14ac:dyDescent="0.3">
      <c r="A187" t="s">
        <v>20</v>
      </c>
      <c r="B187" s="21">
        <v>3742</v>
      </c>
      <c r="G187" t="s">
        <v>14</v>
      </c>
      <c r="H187">
        <v>1796</v>
      </c>
    </row>
    <row r="188" spans="1:8" x14ac:dyDescent="0.3">
      <c r="A188" t="s">
        <v>20</v>
      </c>
      <c r="B188" s="21">
        <v>223</v>
      </c>
      <c r="G188" t="s">
        <v>14</v>
      </c>
      <c r="H188">
        <v>62</v>
      </c>
    </row>
    <row r="189" spans="1:8" x14ac:dyDescent="0.3">
      <c r="A189" t="s">
        <v>20</v>
      </c>
      <c r="B189" s="21">
        <v>133</v>
      </c>
      <c r="G189" t="s">
        <v>14</v>
      </c>
      <c r="H189">
        <v>347</v>
      </c>
    </row>
    <row r="190" spans="1:8" x14ac:dyDescent="0.3">
      <c r="A190" t="s">
        <v>20</v>
      </c>
      <c r="B190" s="21">
        <v>5168</v>
      </c>
      <c r="G190" t="s">
        <v>14</v>
      </c>
      <c r="H190">
        <v>19</v>
      </c>
    </row>
    <row r="191" spans="1:8" x14ac:dyDescent="0.3">
      <c r="A191" t="s">
        <v>20</v>
      </c>
      <c r="B191" s="21">
        <v>307</v>
      </c>
      <c r="G191" t="s">
        <v>14</v>
      </c>
      <c r="H191">
        <v>1258</v>
      </c>
    </row>
    <row r="192" spans="1:8" x14ac:dyDescent="0.3">
      <c r="A192" t="s">
        <v>20</v>
      </c>
      <c r="B192" s="21">
        <v>2441</v>
      </c>
      <c r="G192" t="s">
        <v>14</v>
      </c>
      <c r="H192">
        <v>362</v>
      </c>
    </row>
    <row r="193" spans="1:8" x14ac:dyDescent="0.3">
      <c r="A193" t="s">
        <v>20</v>
      </c>
      <c r="B193" s="21">
        <v>1385</v>
      </c>
      <c r="G193" t="s">
        <v>14</v>
      </c>
      <c r="H193">
        <v>133</v>
      </c>
    </row>
    <row r="194" spans="1:8" x14ac:dyDescent="0.3">
      <c r="A194" t="s">
        <v>20</v>
      </c>
      <c r="B194" s="21">
        <v>190</v>
      </c>
      <c r="G194" t="s">
        <v>14</v>
      </c>
      <c r="H194">
        <v>846</v>
      </c>
    </row>
    <row r="195" spans="1:8" x14ac:dyDescent="0.3">
      <c r="A195" t="s">
        <v>20</v>
      </c>
      <c r="B195" s="21">
        <v>470</v>
      </c>
      <c r="G195" t="s">
        <v>14</v>
      </c>
      <c r="H195">
        <v>10</v>
      </c>
    </row>
    <row r="196" spans="1:8" x14ac:dyDescent="0.3">
      <c r="A196" t="s">
        <v>20</v>
      </c>
      <c r="B196" s="21">
        <v>253</v>
      </c>
      <c r="G196" t="s">
        <v>14</v>
      </c>
      <c r="H196">
        <v>191</v>
      </c>
    </row>
    <row r="197" spans="1:8" x14ac:dyDescent="0.3">
      <c r="A197" t="s">
        <v>20</v>
      </c>
      <c r="B197" s="21">
        <v>1113</v>
      </c>
      <c r="G197" t="s">
        <v>14</v>
      </c>
      <c r="H197">
        <v>1979</v>
      </c>
    </row>
    <row r="198" spans="1:8" x14ac:dyDescent="0.3">
      <c r="A198" t="s">
        <v>20</v>
      </c>
      <c r="B198" s="21">
        <v>2283</v>
      </c>
      <c r="G198" t="s">
        <v>14</v>
      </c>
      <c r="H198">
        <v>63</v>
      </c>
    </row>
    <row r="199" spans="1:8" x14ac:dyDescent="0.3">
      <c r="A199" t="s">
        <v>20</v>
      </c>
      <c r="B199" s="21">
        <v>1095</v>
      </c>
      <c r="G199" t="s">
        <v>14</v>
      </c>
      <c r="H199">
        <v>6080</v>
      </c>
    </row>
    <row r="200" spans="1:8" x14ac:dyDescent="0.3">
      <c r="A200" t="s">
        <v>20</v>
      </c>
      <c r="B200" s="21">
        <v>1690</v>
      </c>
      <c r="G200" t="s">
        <v>14</v>
      </c>
      <c r="H200">
        <v>80</v>
      </c>
    </row>
    <row r="201" spans="1:8" x14ac:dyDescent="0.3">
      <c r="A201" t="s">
        <v>20</v>
      </c>
      <c r="B201" s="21">
        <v>191</v>
      </c>
      <c r="G201" t="s">
        <v>14</v>
      </c>
      <c r="H201">
        <v>9</v>
      </c>
    </row>
    <row r="202" spans="1:8" x14ac:dyDescent="0.3">
      <c r="A202" t="s">
        <v>20</v>
      </c>
      <c r="B202" s="21">
        <v>2013</v>
      </c>
      <c r="G202" t="s">
        <v>14</v>
      </c>
      <c r="H202">
        <v>1784</v>
      </c>
    </row>
    <row r="203" spans="1:8" x14ac:dyDescent="0.3">
      <c r="A203" t="s">
        <v>20</v>
      </c>
      <c r="B203" s="21">
        <v>1703</v>
      </c>
      <c r="G203" t="s">
        <v>14</v>
      </c>
      <c r="H203">
        <v>243</v>
      </c>
    </row>
    <row r="204" spans="1:8" x14ac:dyDescent="0.3">
      <c r="A204" t="s">
        <v>20</v>
      </c>
      <c r="B204" s="21">
        <v>80</v>
      </c>
      <c r="G204" t="s">
        <v>14</v>
      </c>
      <c r="H204">
        <v>1296</v>
      </c>
    </row>
    <row r="205" spans="1:8" x14ac:dyDescent="0.3">
      <c r="A205" t="s">
        <v>20</v>
      </c>
      <c r="B205" s="21">
        <v>41</v>
      </c>
      <c r="G205" t="s">
        <v>14</v>
      </c>
      <c r="H205">
        <v>77</v>
      </c>
    </row>
    <row r="206" spans="1:8" x14ac:dyDescent="0.3">
      <c r="A206" t="s">
        <v>20</v>
      </c>
      <c r="B206" s="21">
        <v>187</v>
      </c>
      <c r="G206" t="s">
        <v>14</v>
      </c>
      <c r="H206">
        <v>395</v>
      </c>
    </row>
    <row r="207" spans="1:8" x14ac:dyDescent="0.3">
      <c r="A207" t="s">
        <v>20</v>
      </c>
      <c r="B207" s="21">
        <v>2875</v>
      </c>
      <c r="G207" t="s">
        <v>14</v>
      </c>
      <c r="H207">
        <v>49</v>
      </c>
    </row>
    <row r="208" spans="1:8" x14ac:dyDescent="0.3">
      <c r="A208" t="s">
        <v>20</v>
      </c>
      <c r="B208" s="21">
        <v>88</v>
      </c>
      <c r="G208" t="s">
        <v>14</v>
      </c>
      <c r="H208">
        <v>180</v>
      </c>
    </row>
    <row r="209" spans="1:8" x14ac:dyDescent="0.3">
      <c r="A209" t="s">
        <v>20</v>
      </c>
      <c r="B209" s="21">
        <v>191</v>
      </c>
      <c r="G209" t="s">
        <v>14</v>
      </c>
      <c r="H209">
        <v>2690</v>
      </c>
    </row>
    <row r="210" spans="1:8" x14ac:dyDescent="0.3">
      <c r="A210" t="s">
        <v>20</v>
      </c>
      <c r="B210" s="21">
        <v>139</v>
      </c>
      <c r="G210" t="s">
        <v>14</v>
      </c>
      <c r="H210">
        <v>2779</v>
      </c>
    </row>
    <row r="211" spans="1:8" x14ac:dyDescent="0.3">
      <c r="A211" t="s">
        <v>20</v>
      </c>
      <c r="B211" s="21">
        <v>186</v>
      </c>
      <c r="G211" t="s">
        <v>14</v>
      </c>
      <c r="H211">
        <v>92</v>
      </c>
    </row>
    <row r="212" spans="1:8" x14ac:dyDescent="0.3">
      <c r="A212" t="s">
        <v>20</v>
      </c>
      <c r="B212" s="21">
        <v>112</v>
      </c>
      <c r="G212" t="s">
        <v>14</v>
      </c>
      <c r="H212">
        <v>1028</v>
      </c>
    </row>
    <row r="213" spans="1:8" x14ac:dyDescent="0.3">
      <c r="A213" t="s">
        <v>20</v>
      </c>
      <c r="B213" s="21">
        <v>101</v>
      </c>
      <c r="G213" t="s">
        <v>14</v>
      </c>
      <c r="H213">
        <v>26</v>
      </c>
    </row>
    <row r="214" spans="1:8" x14ac:dyDescent="0.3">
      <c r="A214" t="s">
        <v>20</v>
      </c>
      <c r="B214" s="21">
        <v>206</v>
      </c>
      <c r="G214" t="s">
        <v>14</v>
      </c>
      <c r="H214">
        <v>1790</v>
      </c>
    </row>
    <row r="215" spans="1:8" x14ac:dyDescent="0.3">
      <c r="A215" t="s">
        <v>20</v>
      </c>
      <c r="B215" s="21">
        <v>154</v>
      </c>
      <c r="G215" t="s">
        <v>14</v>
      </c>
      <c r="H215">
        <v>37</v>
      </c>
    </row>
    <row r="216" spans="1:8" x14ac:dyDescent="0.3">
      <c r="A216" t="s">
        <v>20</v>
      </c>
      <c r="B216" s="21">
        <v>5966</v>
      </c>
      <c r="G216" t="s">
        <v>14</v>
      </c>
      <c r="H216">
        <v>35</v>
      </c>
    </row>
    <row r="217" spans="1:8" x14ac:dyDescent="0.3">
      <c r="A217" t="s">
        <v>20</v>
      </c>
      <c r="B217" s="21">
        <v>169</v>
      </c>
      <c r="G217" t="s">
        <v>14</v>
      </c>
      <c r="H217">
        <v>558</v>
      </c>
    </row>
    <row r="218" spans="1:8" x14ac:dyDescent="0.3">
      <c r="A218" t="s">
        <v>20</v>
      </c>
      <c r="B218" s="21">
        <v>2106</v>
      </c>
      <c r="G218" t="s">
        <v>14</v>
      </c>
      <c r="H218">
        <v>64</v>
      </c>
    </row>
    <row r="219" spans="1:8" x14ac:dyDescent="0.3">
      <c r="A219" t="s">
        <v>20</v>
      </c>
      <c r="B219" s="21">
        <v>131</v>
      </c>
      <c r="G219" t="s">
        <v>14</v>
      </c>
      <c r="H219">
        <v>245</v>
      </c>
    </row>
    <row r="220" spans="1:8" x14ac:dyDescent="0.3">
      <c r="A220" t="s">
        <v>20</v>
      </c>
      <c r="B220" s="21">
        <v>84</v>
      </c>
      <c r="G220" t="s">
        <v>14</v>
      </c>
      <c r="H220">
        <v>71</v>
      </c>
    </row>
    <row r="221" spans="1:8" x14ac:dyDescent="0.3">
      <c r="A221" t="s">
        <v>20</v>
      </c>
      <c r="B221" s="21">
        <v>155</v>
      </c>
      <c r="G221" t="s">
        <v>14</v>
      </c>
      <c r="H221">
        <v>42</v>
      </c>
    </row>
    <row r="222" spans="1:8" x14ac:dyDescent="0.3">
      <c r="A222" t="s">
        <v>20</v>
      </c>
      <c r="B222" s="21">
        <v>189</v>
      </c>
      <c r="G222" t="s">
        <v>14</v>
      </c>
      <c r="H222">
        <v>156</v>
      </c>
    </row>
    <row r="223" spans="1:8" x14ac:dyDescent="0.3">
      <c r="A223" t="s">
        <v>20</v>
      </c>
      <c r="B223" s="21">
        <v>4799</v>
      </c>
      <c r="G223" t="s">
        <v>14</v>
      </c>
      <c r="H223">
        <v>1368</v>
      </c>
    </row>
    <row r="224" spans="1:8" x14ac:dyDescent="0.3">
      <c r="A224" t="s">
        <v>20</v>
      </c>
      <c r="B224" s="21">
        <v>1137</v>
      </c>
      <c r="G224" t="s">
        <v>14</v>
      </c>
      <c r="H224">
        <v>102</v>
      </c>
    </row>
    <row r="225" spans="1:8" x14ac:dyDescent="0.3">
      <c r="A225" t="s">
        <v>20</v>
      </c>
      <c r="B225" s="21">
        <v>1152</v>
      </c>
      <c r="G225" t="s">
        <v>14</v>
      </c>
      <c r="H225">
        <v>86</v>
      </c>
    </row>
    <row r="226" spans="1:8" x14ac:dyDescent="0.3">
      <c r="A226" t="s">
        <v>20</v>
      </c>
      <c r="B226" s="21">
        <v>50</v>
      </c>
      <c r="G226" t="s">
        <v>14</v>
      </c>
      <c r="H226">
        <v>253</v>
      </c>
    </row>
    <row r="227" spans="1:8" x14ac:dyDescent="0.3">
      <c r="A227" t="s">
        <v>20</v>
      </c>
      <c r="B227" s="21">
        <v>3059</v>
      </c>
      <c r="G227" t="s">
        <v>14</v>
      </c>
      <c r="H227">
        <v>157</v>
      </c>
    </row>
    <row r="228" spans="1:8" x14ac:dyDescent="0.3">
      <c r="A228" t="s">
        <v>20</v>
      </c>
      <c r="B228" s="21">
        <v>34</v>
      </c>
      <c r="G228" t="s">
        <v>14</v>
      </c>
      <c r="H228">
        <v>183</v>
      </c>
    </row>
    <row r="229" spans="1:8" x14ac:dyDescent="0.3">
      <c r="A229" t="s">
        <v>20</v>
      </c>
      <c r="B229" s="21">
        <v>220</v>
      </c>
      <c r="G229" t="s">
        <v>14</v>
      </c>
      <c r="H229">
        <v>82</v>
      </c>
    </row>
    <row r="230" spans="1:8" x14ac:dyDescent="0.3">
      <c r="A230" t="s">
        <v>20</v>
      </c>
      <c r="B230" s="21">
        <v>1604</v>
      </c>
      <c r="G230" t="s">
        <v>14</v>
      </c>
      <c r="H230">
        <v>1</v>
      </c>
    </row>
    <row r="231" spans="1:8" x14ac:dyDescent="0.3">
      <c r="A231" t="s">
        <v>20</v>
      </c>
      <c r="B231" s="21">
        <v>454</v>
      </c>
      <c r="G231" t="s">
        <v>14</v>
      </c>
      <c r="H231">
        <v>1198</v>
      </c>
    </row>
    <row r="232" spans="1:8" x14ac:dyDescent="0.3">
      <c r="A232" t="s">
        <v>20</v>
      </c>
      <c r="B232" s="21">
        <v>123</v>
      </c>
      <c r="G232" t="s">
        <v>14</v>
      </c>
      <c r="H232">
        <v>648</v>
      </c>
    </row>
    <row r="233" spans="1:8" x14ac:dyDescent="0.3">
      <c r="A233" t="s">
        <v>20</v>
      </c>
      <c r="B233" s="21">
        <v>299</v>
      </c>
      <c r="G233" t="s">
        <v>14</v>
      </c>
      <c r="H233">
        <v>64</v>
      </c>
    </row>
    <row r="234" spans="1:8" x14ac:dyDescent="0.3">
      <c r="A234" t="s">
        <v>20</v>
      </c>
      <c r="B234" s="21">
        <v>2237</v>
      </c>
      <c r="G234" t="s">
        <v>14</v>
      </c>
      <c r="H234">
        <v>62</v>
      </c>
    </row>
    <row r="235" spans="1:8" x14ac:dyDescent="0.3">
      <c r="A235" t="s">
        <v>20</v>
      </c>
      <c r="B235" s="21">
        <v>645</v>
      </c>
      <c r="G235" t="s">
        <v>14</v>
      </c>
      <c r="H235">
        <v>750</v>
      </c>
    </row>
    <row r="236" spans="1:8" x14ac:dyDescent="0.3">
      <c r="A236" t="s">
        <v>20</v>
      </c>
      <c r="B236" s="21">
        <v>484</v>
      </c>
      <c r="G236" t="s">
        <v>14</v>
      </c>
      <c r="H236">
        <v>105</v>
      </c>
    </row>
    <row r="237" spans="1:8" x14ac:dyDescent="0.3">
      <c r="A237" t="s">
        <v>20</v>
      </c>
      <c r="B237" s="21">
        <v>154</v>
      </c>
      <c r="G237" t="s">
        <v>14</v>
      </c>
      <c r="H237">
        <v>2604</v>
      </c>
    </row>
    <row r="238" spans="1:8" x14ac:dyDescent="0.3">
      <c r="A238" t="s">
        <v>20</v>
      </c>
      <c r="B238" s="21">
        <v>82</v>
      </c>
      <c r="G238" t="s">
        <v>14</v>
      </c>
      <c r="H238">
        <v>65</v>
      </c>
    </row>
    <row r="239" spans="1:8" x14ac:dyDescent="0.3">
      <c r="A239" t="s">
        <v>20</v>
      </c>
      <c r="B239" s="21">
        <v>134</v>
      </c>
      <c r="G239" t="s">
        <v>14</v>
      </c>
      <c r="H239">
        <v>94</v>
      </c>
    </row>
    <row r="240" spans="1:8" x14ac:dyDescent="0.3">
      <c r="A240" t="s">
        <v>20</v>
      </c>
      <c r="B240" s="21">
        <v>5203</v>
      </c>
      <c r="G240" t="s">
        <v>14</v>
      </c>
      <c r="H240">
        <v>257</v>
      </c>
    </row>
    <row r="241" spans="1:8" x14ac:dyDescent="0.3">
      <c r="A241" t="s">
        <v>20</v>
      </c>
      <c r="B241" s="21">
        <v>94</v>
      </c>
      <c r="G241" t="s">
        <v>14</v>
      </c>
      <c r="H241">
        <v>2928</v>
      </c>
    </row>
    <row r="242" spans="1:8" x14ac:dyDescent="0.3">
      <c r="A242" t="s">
        <v>20</v>
      </c>
      <c r="B242" s="21">
        <v>205</v>
      </c>
      <c r="G242" t="s">
        <v>14</v>
      </c>
      <c r="H242">
        <v>4697</v>
      </c>
    </row>
    <row r="243" spans="1:8" x14ac:dyDescent="0.3">
      <c r="A243" t="s">
        <v>20</v>
      </c>
      <c r="B243" s="21">
        <v>92</v>
      </c>
      <c r="G243" t="s">
        <v>14</v>
      </c>
      <c r="H243">
        <v>2915</v>
      </c>
    </row>
    <row r="244" spans="1:8" x14ac:dyDescent="0.3">
      <c r="A244" t="s">
        <v>20</v>
      </c>
      <c r="B244" s="21">
        <v>219</v>
      </c>
      <c r="G244" t="s">
        <v>14</v>
      </c>
      <c r="H244">
        <v>18</v>
      </c>
    </row>
    <row r="245" spans="1:8" x14ac:dyDescent="0.3">
      <c r="A245" t="s">
        <v>20</v>
      </c>
      <c r="B245" s="21">
        <v>2526</v>
      </c>
      <c r="G245" t="s">
        <v>14</v>
      </c>
      <c r="H245">
        <v>602</v>
      </c>
    </row>
    <row r="246" spans="1:8" x14ac:dyDescent="0.3">
      <c r="A246" t="s">
        <v>20</v>
      </c>
      <c r="B246" s="21">
        <v>94</v>
      </c>
      <c r="G246" t="s">
        <v>14</v>
      </c>
      <c r="H246">
        <v>1</v>
      </c>
    </row>
    <row r="247" spans="1:8" x14ac:dyDescent="0.3">
      <c r="A247" t="s">
        <v>20</v>
      </c>
      <c r="B247" s="21">
        <v>1713</v>
      </c>
      <c r="G247" t="s">
        <v>14</v>
      </c>
      <c r="H247">
        <v>3868</v>
      </c>
    </row>
    <row r="248" spans="1:8" x14ac:dyDescent="0.3">
      <c r="A248" t="s">
        <v>20</v>
      </c>
      <c r="B248" s="21">
        <v>249</v>
      </c>
      <c r="G248" t="s">
        <v>14</v>
      </c>
      <c r="H248">
        <v>504</v>
      </c>
    </row>
    <row r="249" spans="1:8" x14ac:dyDescent="0.3">
      <c r="A249" t="s">
        <v>20</v>
      </c>
      <c r="B249" s="21">
        <v>192</v>
      </c>
      <c r="G249" t="s">
        <v>14</v>
      </c>
      <c r="H249">
        <v>14</v>
      </c>
    </row>
    <row r="250" spans="1:8" x14ac:dyDescent="0.3">
      <c r="A250" t="s">
        <v>20</v>
      </c>
      <c r="B250" s="21">
        <v>247</v>
      </c>
      <c r="G250" t="s">
        <v>14</v>
      </c>
      <c r="H250">
        <v>750</v>
      </c>
    </row>
    <row r="251" spans="1:8" x14ac:dyDescent="0.3">
      <c r="A251" t="s">
        <v>20</v>
      </c>
      <c r="B251" s="21">
        <v>2293</v>
      </c>
      <c r="G251" t="s">
        <v>14</v>
      </c>
      <c r="H251">
        <v>77</v>
      </c>
    </row>
    <row r="252" spans="1:8" x14ac:dyDescent="0.3">
      <c r="A252" t="s">
        <v>20</v>
      </c>
      <c r="B252" s="21">
        <v>3131</v>
      </c>
      <c r="G252" t="s">
        <v>14</v>
      </c>
      <c r="H252">
        <v>752</v>
      </c>
    </row>
    <row r="253" spans="1:8" x14ac:dyDescent="0.3">
      <c r="A253" t="s">
        <v>20</v>
      </c>
      <c r="B253" s="21">
        <v>143</v>
      </c>
      <c r="G253" t="s">
        <v>14</v>
      </c>
      <c r="H253">
        <v>131</v>
      </c>
    </row>
    <row r="254" spans="1:8" x14ac:dyDescent="0.3">
      <c r="A254" t="s">
        <v>20</v>
      </c>
      <c r="B254" s="21">
        <v>296</v>
      </c>
      <c r="G254" t="s">
        <v>14</v>
      </c>
      <c r="H254">
        <v>87</v>
      </c>
    </row>
    <row r="255" spans="1:8" x14ac:dyDescent="0.3">
      <c r="A255" t="s">
        <v>20</v>
      </c>
      <c r="B255" s="21">
        <v>170</v>
      </c>
      <c r="G255" t="s">
        <v>14</v>
      </c>
      <c r="H255">
        <v>1063</v>
      </c>
    </row>
    <row r="256" spans="1:8" x14ac:dyDescent="0.3">
      <c r="A256" t="s">
        <v>20</v>
      </c>
      <c r="B256" s="21">
        <v>86</v>
      </c>
      <c r="G256" t="s">
        <v>14</v>
      </c>
      <c r="H256">
        <v>76</v>
      </c>
    </row>
    <row r="257" spans="1:8" x14ac:dyDescent="0.3">
      <c r="A257" t="s">
        <v>20</v>
      </c>
      <c r="B257" s="21">
        <v>6286</v>
      </c>
      <c r="G257" t="s">
        <v>14</v>
      </c>
      <c r="H257">
        <v>4428</v>
      </c>
    </row>
    <row r="258" spans="1:8" x14ac:dyDescent="0.3">
      <c r="A258" t="s">
        <v>20</v>
      </c>
      <c r="B258" s="21">
        <v>3727</v>
      </c>
      <c r="G258" t="s">
        <v>14</v>
      </c>
      <c r="H258">
        <v>58</v>
      </c>
    </row>
    <row r="259" spans="1:8" x14ac:dyDescent="0.3">
      <c r="A259" t="s">
        <v>20</v>
      </c>
      <c r="B259" s="21">
        <v>1605</v>
      </c>
      <c r="G259" t="s">
        <v>14</v>
      </c>
      <c r="H259">
        <v>111</v>
      </c>
    </row>
    <row r="260" spans="1:8" x14ac:dyDescent="0.3">
      <c r="A260" t="s">
        <v>20</v>
      </c>
      <c r="B260" s="21">
        <v>2120</v>
      </c>
      <c r="G260" t="s">
        <v>14</v>
      </c>
      <c r="H260">
        <v>2955</v>
      </c>
    </row>
    <row r="261" spans="1:8" x14ac:dyDescent="0.3">
      <c r="A261" t="s">
        <v>20</v>
      </c>
      <c r="B261" s="21">
        <v>50</v>
      </c>
      <c r="G261" t="s">
        <v>14</v>
      </c>
      <c r="H261">
        <v>1657</v>
      </c>
    </row>
    <row r="262" spans="1:8" x14ac:dyDescent="0.3">
      <c r="A262" t="s">
        <v>20</v>
      </c>
      <c r="B262" s="21">
        <v>2080</v>
      </c>
      <c r="G262" t="s">
        <v>14</v>
      </c>
      <c r="H262">
        <v>926</v>
      </c>
    </row>
    <row r="263" spans="1:8" x14ac:dyDescent="0.3">
      <c r="A263" t="s">
        <v>20</v>
      </c>
      <c r="B263" s="21">
        <v>2105</v>
      </c>
      <c r="G263" t="s">
        <v>14</v>
      </c>
      <c r="H263">
        <v>77</v>
      </c>
    </row>
    <row r="264" spans="1:8" x14ac:dyDescent="0.3">
      <c r="A264" t="s">
        <v>20</v>
      </c>
      <c r="B264" s="21">
        <v>2436</v>
      </c>
      <c r="G264" t="s">
        <v>14</v>
      </c>
      <c r="H264">
        <v>1748</v>
      </c>
    </row>
    <row r="265" spans="1:8" x14ac:dyDescent="0.3">
      <c r="A265" t="s">
        <v>20</v>
      </c>
      <c r="B265" s="21">
        <v>80</v>
      </c>
      <c r="G265" t="s">
        <v>14</v>
      </c>
      <c r="H265">
        <v>79</v>
      </c>
    </row>
    <row r="266" spans="1:8" x14ac:dyDescent="0.3">
      <c r="A266" t="s">
        <v>20</v>
      </c>
      <c r="B266" s="21">
        <v>42</v>
      </c>
      <c r="G266" t="s">
        <v>14</v>
      </c>
      <c r="H266">
        <v>889</v>
      </c>
    </row>
    <row r="267" spans="1:8" x14ac:dyDescent="0.3">
      <c r="A267" t="s">
        <v>20</v>
      </c>
      <c r="B267" s="21">
        <v>139</v>
      </c>
      <c r="G267" t="s">
        <v>14</v>
      </c>
      <c r="H267">
        <v>56</v>
      </c>
    </row>
    <row r="268" spans="1:8" x14ac:dyDescent="0.3">
      <c r="A268" t="s">
        <v>20</v>
      </c>
      <c r="B268" s="21">
        <v>159</v>
      </c>
      <c r="G268" t="s">
        <v>14</v>
      </c>
      <c r="H268">
        <v>1</v>
      </c>
    </row>
    <row r="269" spans="1:8" x14ac:dyDescent="0.3">
      <c r="A269" t="s">
        <v>20</v>
      </c>
      <c r="B269" s="21">
        <v>381</v>
      </c>
      <c r="G269" t="s">
        <v>14</v>
      </c>
      <c r="H269">
        <v>83</v>
      </c>
    </row>
    <row r="270" spans="1:8" x14ac:dyDescent="0.3">
      <c r="A270" t="s">
        <v>20</v>
      </c>
      <c r="B270" s="21">
        <v>194</v>
      </c>
      <c r="G270" t="s">
        <v>14</v>
      </c>
      <c r="H270">
        <v>2025</v>
      </c>
    </row>
    <row r="271" spans="1:8" x14ac:dyDescent="0.3">
      <c r="A271" t="s">
        <v>20</v>
      </c>
      <c r="B271" s="21">
        <v>106</v>
      </c>
      <c r="G271" t="s">
        <v>14</v>
      </c>
      <c r="H271">
        <v>14</v>
      </c>
    </row>
    <row r="272" spans="1:8" x14ac:dyDescent="0.3">
      <c r="A272" t="s">
        <v>20</v>
      </c>
      <c r="B272" s="21">
        <v>142</v>
      </c>
      <c r="G272" t="s">
        <v>14</v>
      </c>
      <c r="H272">
        <v>656</v>
      </c>
    </row>
    <row r="273" spans="1:8" x14ac:dyDescent="0.3">
      <c r="A273" t="s">
        <v>20</v>
      </c>
      <c r="B273" s="21">
        <v>211</v>
      </c>
      <c r="G273" t="s">
        <v>14</v>
      </c>
      <c r="H273">
        <v>1596</v>
      </c>
    </row>
    <row r="274" spans="1:8" x14ac:dyDescent="0.3">
      <c r="A274" t="s">
        <v>20</v>
      </c>
      <c r="B274" s="21">
        <v>2756</v>
      </c>
      <c r="G274" t="s">
        <v>14</v>
      </c>
      <c r="H274">
        <v>10</v>
      </c>
    </row>
    <row r="275" spans="1:8" x14ac:dyDescent="0.3">
      <c r="A275" t="s">
        <v>20</v>
      </c>
      <c r="B275" s="21">
        <v>173</v>
      </c>
      <c r="G275" t="s">
        <v>14</v>
      </c>
      <c r="H275">
        <v>1121</v>
      </c>
    </row>
    <row r="276" spans="1:8" x14ac:dyDescent="0.3">
      <c r="A276" t="s">
        <v>20</v>
      </c>
      <c r="B276" s="21">
        <v>87</v>
      </c>
      <c r="G276" t="s">
        <v>14</v>
      </c>
      <c r="H276">
        <v>15</v>
      </c>
    </row>
    <row r="277" spans="1:8" x14ac:dyDescent="0.3">
      <c r="A277" t="s">
        <v>20</v>
      </c>
      <c r="B277" s="21">
        <v>1572</v>
      </c>
      <c r="G277" t="s">
        <v>14</v>
      </c>
      <c r="H277">
        <v>191</v>
      </c>
    </row>
    <row r="278" spans="1:8" x14ac:dyDescent="0.3">
      <c r="A278" t="s">
        <v>20</v>
      </c>
      <c r="B278" s="21">
        <v>2346</v>
      </c>
      <c r="G278" t="s">
        <v>14</v>
      </c>
      <c r="H278">
        <v>16</v>
      </c>
    </row>
    <row r="279" spans="1:8" x14ac:dyDescent="0.3">
      <c r="A279" t="s">
        <v>20</v>
      </c>
      <c r="B279" s="21">
        <v>115</v>
      </c>
      <c r="G279" t="s">
        <v>14</v>
      </c>
      <c r="H279">
        <v>17</v>
      </c>
    </row>
    <row r="280" spans="1:8" x14ac:dyDescent="0.3">
      <c r="A280" t="s">
        <v>20</v>
      </c>
      <c r="B280" s="21">
        <v>85</v>
      </c>
      <c r="G280" t="s">
        <v>14</v>
      </c>
      <c r="H280">
        <v>34</v>
      </c>
    </row>
    <row r="281" spans="1:8" x14ac:dyDescent="0.3">
      <c r="A281" t="s">
        <v>20</v>
      </c>
      <c r="B281" s="21">
        <v>144</v>
      </c>
      <c r="G281" t="s">
        <v>14</v>
      </c>
      <c r="H281">
        <v>1</v>
      </c>
    </row>
    <row r="282" spans="1:8" x14ac:dyDescent="0.3">
      <c r="A282" t="s">
        <v>20</v>
      </c>
      <c r="B282" s="21">
        <v>2443</v>
      </c>
      <c r="G282" t="s">
        <v>14</v>
      </c>
      <c r="H282">
        <v>1274</v>
      </c>
    </row>
    <row r="283" spans="1:8" x14ac:dyDescent="0.3">
      <c r="A283" t="s">
        <v>20</v>
      </c>
      <c r="B283" s="21">
        <v>64</v>
      </c>
      <c r="G283" t="s">
        <v>14</v>
      </c>
      <c r="H283">
        <v>210</v>
      </c>
    </row>
    <row r="284" spans="1:8" x14ac:dyDescent="0.3">
      <c r="A284" t="s">
        <v>20</v>
      </c>
      <c r="B284" s="21">
        <v>268</v>
      </c>
      <c r="G284" t="s">
        <v>14</v>
      </c>
      <c r="H284">
        <v>248</v>
      </c>
    </row>
    <row r="285" spans="1:8" x14ac:dyDescent="0.3">
      <c r="A285" t="s">
        <v>20</v>
      </c>
      <c r="B285" s="21">
        <v>195</v>
      </c>
      <c r="G285" t="s">
        <v>14</v>
      </c>
      <c r="H285">
        <v>513</v>
      </c>
    </row>
    <row r="286" spans="1:8" x14ac:dyDescent="0.3">
      <c r="A286" t="s">
        <v>20</v>
      </c>
      <c r="B286" s="21">
        <v>186</v>
      </c>
      <c r="G286" t="s">
        <v>14</v>
      </c>
      <c r="H286">
        <v>3410</v>
      </c>
    </row>
    <row r="287" spans="1:8" x14ac:dyDescent="0.3">
      <c r="A287" t="s">
        <v>20</v>
      </c>
      <c r="B287" s="21">
        <v>460</v>
      </c>
      <c r="G287" t="s">
        <v>14</v>
      </c>
      <c r="H287">
        <v>10</v>
      </c>
    </row>
    <row r="288" spans="1:8" x14ac:dyDescent="0.3">
      <c r="A288" t="s">
        <v>20</v>
      </c>
      <c r="B288" s="21">
        <v>2528</v>
      </c>
      <c r="G288" t="s">
        <v>14</v>
      </c>
      <c r="H288">
        <v>2201</v>
      </c>
    </row>
    <row r="289" spans="1:8" x14ac:dyDescent="0.3">
      <c r="A289" t="s">
        <v>20</v>
      </c>
      <c r="B289" s="21">
        <v>3657</v>
      </c>
      <c r="G289" t="s">
        <v>14</v>
      </c>
      <c r="H289">
        <v>676</v>
      </c>
    </row>
    <row r="290" spans="1:8" x14ac:dyDescent="0.3">
      <c r="A290" t="s">
        <v>20</v>
      </c>
      <c r="B290" s="21">
        <v>131</v>
      </c>
      <c r="G290" t="s">
        <v>14</v>
      </c>
      <c r="H290">
        <v>831</v>
      </c>
    </row>
    <row r="291" spans="1:8" x14ac:dyDescent="0.3">
      <c r="A291" t="s">
        <v>20</v>
      </c>
      <c r="B291" s="21">
        <v>239</v>
      </c>
      <c r="G291" t="s">
        <v>14</v>
      </c>
      <c r="H291">
        <v>859</v>
      </c>
    </row>
    <row r="292" spans="1:8" x14ac:dyDescent="0.3">
      <c r="A292" t="s">
        <v>20</v>
      </c>
      <c r="B292" s="21">
        <v>78</v>
      </c>
      <c r="G292" t="s">
        <v>14</v>
      </c>
      <c r="H292">
        <v>45</v>
      </c>
    </row>
    <row r="293" spans="1:8" x14ac:dyDescent="0.3">
      <c r="A293" t="s">
        <v>20</v>
      </c>
      <c r="B293" s="21">
        <v>1773</v>
      </c>
      <c r="G293" t="s">
        <v>14</v>
      </c>
      <c r="H293">
        <v>6</v>
      </c>
    </row>
    <row r="294" spans="1:8" x14ac:dyDescent="0.3">
      <c r="A294" t="s">
        <v>20</v>
      </c>
      <c r="B294" s="21">
        <v>32</v>
      </c>
      <c r="G294" t="s">
        <v>14</v>
      </c>
      <c r="H294">
        <v>7</v>
      </c>
    </row>
    <row r="295" spans="1:8" x14ac:dyDescent="0.3">
      <c r="A295" t="s">
        <v>20</v>
      </c>
      <c r="B295" s="21">
        <v>369</v>
      </c>
      <c r="G295" t="s">
        <v>14</v>
      </c>
      <c r="H295">
        <v>31</v>
      </c>
    </row>
    <row r="296" spans="1:8" x14ac:dyDescent="0.3">
      <c r="A296" t="s">
        <v>20</v>
      </c>
      <c r="B296" s="21">
        <v>89</v>
      </c>
      <c r="G296" t="s">
        <v>14</v>
      </c>
      <c r="H296">
        <v>78</v>
      </c>
    </row>
    <row r="297" spans="1:8" x14ac:dyDescent="0.3">
      <c r="A297" t="s">
        <v>20</v>
      </c>
      <c r="B297" s="21">
        <v>147</v>
      </c>
      <c r="G297" t="s">
        <v>14</v>
      </c>
      <c r="H297">
        <v>1225</v>
      </c>
    </row>
    <row r="298" spans="1:8" x14ac:dyDescent="0.3">
      <c r="A298" t="s">
        <v>20</v>
      </c>
      <c r="B298" s="21">
        <v>126</v>
      </c>
      <c r="G298" t="s">
        <v>14</v>
      </c>
      <c r="H298">
        <v>1</v>
      </c>
    </row>
    <row r="299" spans="1:8" x14ac:dyDescent="0.3">
      <c r="A299" t="s">
        <v>20</v>
      </c>
      <c r="B299" s="21">
        <v>2218</v>
      </c>
      <c r="G299" t="s">
        <v>14</v>
      </c>
      <c r="H299">
        <v>67</v>
      </c>
    </row>
    <row r="300" spans="1:8" x14ac:dyDescent="0.3">
      <c r="A300" t="s">
        <v>20</v>
      </c>
      <c r="B300" s="21">
        <v>202</v>
      </c>
      <c r="G300" t="s">
        <v>14</v>
      </c>
      <c r="H300">
        <v>19</v>
      </c>
    </row>
    <row r="301" spans="1:8" x14ac:dyDescent="0.3">
      <c r="A301" t="s">
        <v>20</v>
      </c>
      <c r="B301" s="21">
        <v>140</v>
      </c>
      <c r="G301" t="s">
        <v>14</v>
      </c>
      <c r="H301">
        <v>2108</v>
      </c>
    </row>
    <row r="302" spans="1:8" x14ac:dyDescent="0.3">
      <c r="A302" t="s">
        <v>20</v>
      </c>
      <c r="B302" s="21">
        <v>1052</v>
      </c>
      <c r="G302" t="s">
        <v>14</v>
      </c>
      <c r="H302">
        <v>679</v>
      </c>
    </row>
    <row r="303" spans="1:8" x14ac:dyDescent="0.3">
      <c r="A303" t="s">
        <v>20</v>
      </c>
      <c r="B303" s="21">
        <v>247</v>
      </c>
      <c r="G303" t="s">
        <v>14</v>
      </c>
      <c r="H303">
        <v>36</v>
      </c>
    </row>
    <row r="304" spans="1:8" x14ac:dyDescent="0.3">
      <c r="A304" t="s">
        <v>20</v>
      </c>
      <c r="B304" s="21">
        <v>84</v>
      </c>
      <c r="G304" t="s">
        <v>14</v>
      </c>
      <c r="H304">
        <v>47</v>
      </c>
    </row>
    <row r="305" spans="1:8" x14ac:dyDescent="0.3">
      <c r="A305" t="s">
        <v>20</v>
      </c>
      <c r="B305" s="21">
        <v>88</v>
      </c>
      <c r="G305" t="s">
        <v>14</v>
      </c>
      <c r="H305">
        <v>70</v>
      </c>
    </row>
    <row r="306" spans="1:8" x14ac:dyDescent="0.3">
      <c r="A306" t="s">
        <v>20</v>
      </c>
      <c r="B306" s="21">
        <v>156</v>
      </c>
      <c r="G306" t="s">
        <v>14</v>
      </c>
      <c r="H306">
        <v>154</v>
      </c>
    </row>
    <row r="307" spans="1:8" x14ac:dyDescent="0.3">
      <c r="A307" t="s">
        <v>20</v>
      </c>
      <c r="B307" s="21">
        <v>2985</v>
      </c>
      <c r="G307" t="s">
        <v>14</v>
      </c>
      <c r="H307">
        <v>22</v>
      </c>
    </row>
    <row r="308" spans="1:8" x14ac:dyDescent="0.3">
      <c r="A308" t="s">
        <v>20</v>
      </c>
      <c r="B308" s="21">
        <v>762</v>
      </c>
      <c r="G308" t="s">
        <v>14</v>
      </c>
      <c r="H308">
        <v>1758</v>
      </c>
    </row>
    <row r="309" spans="1:8" x14ac:dyDescent="0.3">
      <c r="A309" t="s">
        <v>20</v>
      </c>
      <c r="B309" s="21">
        <v>554</v>
      </c>
      <c r="G309" t="s">
        <v>14</v>
      </c>
      <c r="H309">
        <v>94</v>
      </c>
    </row>
    <row r="310" spans="1:8" x14ac:dyDescent="0.3">
      <c r="A310" t="s">
        <v>20</v>
      </c>
      <c r="B310" s="21">
        <v>135</v>
      </c>
      <c r="G310" t="s">
        <v>14</v>
      </c>
      <c r="H310">
        <v>33</v>
      </c>
    </row>
    <row r="311" spans="1:8" x14ac:dyDescent="0.3">
      <c r="A311" t="s">
        <v>20</v>
      </c>
      <c r="B311" s="21">
        <v>122</v>
      </c>
      <c r="G311" t="s">
        <v>14</v>
      </c>
      <c r="H311">
        <v>1</v>
      </c>
    </row>
    <row r="312" spans="1:8" x14ac:dyDescent="0.3">
      <c r="A312" t="s">
        <v>20</v>
      </c>
      <c r="B312" s="21">
        <v>221</v>
      </c>
      <c r="G312" t="s">
        <v>14</v>
      </c>
      <c r="H312">
        <v>31</v>
      </c>
    </row>
    <row r="313" spans="1:8" x14ac:dyDescent="0.3">
      <c r="A313" t="s">
        <v>20</v>
      </c>
      <c r="B313" s="21">
        <v>126</v>
      </c>
      <c r="G313" t="s">
        <v>14</v>
      </c>
      <c r="H313">
        <v>35</v>
      </c>
    </row>
    <row r="314" spans="1:8" x14ac:dyDescent="0.3">
      <c r="A314" t="s">
        <v>20</v>
      </c>
      <c r="B314" s="21">
        <v>1022</v>
      </c>
      <c r="G314" t="s">
        <v>14</v>
      </c>
      <c r="H314">
        <v>63</v>
      </c>
    </row>
    <row r="315" spans="1:8" x14ac:dyDescent="0.3">
      <c r="A315" t="s">
        <v>20</v>
      </c>
      <c r="B315" s="21">
        <v>3177</v>
      </c>
      <c r="G315" t="s">
        <v>14</v>
      </c>
      <c r="H315">
        <v>526</v>
      </c>
    </row>
    <row r="316" spans="1:8" x14ac:dyDescent="0.3">
      <c r="A316" t="s">
        <v>20</v>
      </c>
      <c r="B316" s="21">
        <v>198</v>
      </c>
      <c r="G316" t="s">
        <v>14</v>
      </c>
      <c r="H316">
        <v>121</v>
      </c>
    </row>
    <row r="317" spans="1:8" x14ac:dyDescent="0.3">
      <c r="A317" t="s">
        <v>20</v>
      </c>
      <c r="B317" s="21">
        <v>85</v>
      </c>
      <c r="G317" t="s">
        <v>14</v>
      </c>
      <c r="H317">
        <v>67</v>
      </c>
    </row>
    <row r="318" spans="1:8" x14ac:dyDescent="0.3">
      <c r="A318" t="s">
        <v>20</v>
      </c>
      <c r="B318" s="21">
        <v>3596</v>
      </c>
      <c r="G318" t="s">
        <v>14</v>
      </c>
      <c r="H318">
        <v>57</v>
      </c>
    </row>
    <row r="319" spans="1:8" x14ac:dyDescent="0.3">
      <c r="A319" t="s">
        <v>20</v>
      </c>
      <c r="B319" s="21">
        <v>244</v>
      </c>
      <c r="G319" t="s">
        <v>14</v>
      </c>
      <c r="H319">
        <v>1229</v>
      </c>
    </row>
    <row r="320" spans="1:8" x14ac:dyDescent="0.3">
      <c r="A320" t="s">
        <v>20</v>
      </c>
      <c r="B320" s="21">
        <v>5180</v>
      </c>
      <c r="G320" t="s">
        <v>14</v>
      </c>
      <c r="H320">
        <v>12</v>
      </c>
    </row>
    <row r="321" spans="1:8" x14ac:dyDescent="0.3">
      <c r="A321" t="s">
        <v>20</v>
      </c>
      <c r="B321" s="21">
        <v>589</v>
      </c>
      <c r="G321" t="s">
        <v>14</v>
      </c>
      <c r="H321">
        <v>452</v>
      </c>
    </row>
    <row r="322" spans="1:8" x14ac:dyDescent="0.3">
      <c r="A322" t="s">
        <v>20</v>
      </c>
      <c r="B322" s="21">
        <v>2725</v>
      </c>
      <c r="G322" t="s">
        <v>14</v>
      </c>
      <c r="H322">
        <v>1886</v>
      </c>
    </row>
    <row r="323" spans="1:8" x14ac:dyDescent="0.3">
      <c r="A323" t="s">
        <v>20</v>
      </c>
      <c r="B323" s="21">
        <v>300</v>
      </c>
      <c r="G323" t="s">
        <v>14</v>
      </c>
      <c r="H323">
        <v>1825</v>
      </c>
    </row>
    <row r="324" spans="1:8" x14ac:dyDescent="0.3">
      <c r="A324" t="s">
        <v>20</v>
      </c>
      <c r="B324" s="21">
        <v>144</v>
      </c>
      <c r="G324" t="s">
        <v>14</v>
      </c>
      <c r="H324">
        <v>31</v>
      </c>
    </row>
    <row r="325" spans="1:8" x14ac:dyDescent="0.3">
      <c r="A325" t="s">
        <v>20</v>
      </c>
      <c r="B325" s="21">
        <v>87</v>
      </c>
      <c r="G325" t="s">
        <v>14</v>
      </c>
      <c r="H325">
        <v>107</v>
      </c>
    </row>
    <row r="326" spans="1:8" x14ac:dyDescent="0.3">
      <c r="A326" t="s">
        <v>20</v>
      </c>
      <c r="B326" s="21">
        <v>3116</v>
      </c>
      <c r="G326" t="s">
        <v>14</v>
      </c>
      <c r="H326">
        <v>27</v>
      </c>
    </row>
    <row r="327" spans="1:8" x14ac:dyDescent="0.3">
      <c r="A327" t="s">
        <v>20</v>
      </c>
      <c r="B327" s="21">
        <v>909</v>
      </c>
      <c r="G327" t="s">
        <v>14</v>
      </c>
      <c r="H327">
        <v>1221</v>
      </c>
    </row>
    <row r="328" spans="1:8" x14ac:dyDescent="0.3">
      <c r="A328" t="s">
        <v>20</v>
      </c>
      <c r="B328" s="21">
        <v>1613</v>
      </c>
      <c r="G328" t="s">
        <v>14</v>
      </c>
      <c r="H328">
        <v>1</v>
      </c>
    </row>
    <row r="329" spans="1:8" x14ac:dyDescent="0.3">
      <c r="A329" t="s">
        <v>20</v>
      </c>
      <c r="B329" s="21">
        <v>136</v>
      </c>
      <c r="G329" t="s">
        <v>14</v>
      </c>
      <c r="H329">
        <v>16</v>
      </c>
    </row>
    <row r="330" spans="1:8" x14ac:dyDescent="0.3">
      <c r="A330" t="s">
        <v>20</v>
      </c>
      <c r="B330" s="21">
        <v>130</v>
      </c>
      <c r="G330" t="s">
        <v>14</v>
      </c>
      <c r="H330">
        <v>41</v>
      </c>
    </row>
    <row r="331" spans="1:8" x14ac:dyDescent="0.3">
      <c r="A331" t="s">
        <v>20</v>
      </c>
      <c r="B331" s="21">
        <v>102</v>
      </c>
      <c r="G331" t="s">
        <v>14</v>
      </c>
      <c r="H331">
        <v>523</v>
      </c>
    </row>
    <row r="332" spans="1:8" x14ac:dyDescent="0.3">
      <c r="A332" t="s">
        <v>20</v>
      </c>
      <c r="B332" s="21">
        <v>4006</v>
      </c>
      <c r="G332" t="s">
        <v>14</v>
      </c>
      <c r="H332">
        <v>141</v>
      </c>
    </row>
    <row r="333" spans="1:8" x14ac:dyDescent="0.3">
      <c r="A333" t="s">
        <v>20</v>
      </c>
      <c r="B333" s="21">
        <v>1629</v>
      </c>
      <c r="G333" t="s">
        <v>14</v>
      </c>
      <c r="H333">
        <v>52</v>
      </c>
    </row>
    <row r="334" spans="1:8" x14ac:dyDescent="0.3">
      <c r="A334" t="s">
        <v>20</v>
      </c>
      <c r="B334" s="21">
        <v>2188</v>
      </c>
      <c r="G334" t="s">
        <v>14</v>
      </c>
      <c r="H334">
        <v>225</v>
      </c>
    </row>
    <row r="335" spans="1:8" x14ac:dyDescent="0.3">
      <c r="A335" t="s">
        <v>20</v>
      </c>
      <c r="B335" s="21">
        <v>2409</v>
      </c>
      <c r="G335" t="s">
        <v>14</v>
      </c>
      <c r="H335">
        <v>38</v>
      </c>
    </row>
    <row r="336" spans="1:8" x14ac:dyDescent="0.3">
      <c r="A336" t="s">
        <v>20</v>
      </c>
      <c r="B336" s="21">
        <v>194</v>
      </c>
      <c r="G336" t="s">
        <v>14</v>
      </c>
      <c r="H336">
        <v>15</v>
      </c>
    </row>
    <row r="337" spans="1:8" x14ac:dyDescent="0.3">
      <c r="A337" t="s">
        <v>20</v>
      </c>
      <c r="B337" s="21">
        <v>1140</v>
      </c>
      <c r="G337" t="s">
        <v>14</v>
      </c>
      <c r="H337">
        <v>37</v>
      </c>
    </row>
    <row r="338" spans="1:8" x14ac:dyDescent="0.3">
      <c r="A338" t="s">
        <v>20</v>
      </c>
      <c r="B338" s="21">
        <v>102</v>
      </c>
      <c r="G338" t="s">
        <v>14</v>
      </c>
      <c r="H338">
        <v>112</v>
      </c>
    </row>
    <row r="339" spans="1:8" x14ac:dyDescent="0.3">
      <c r="A339" t="s">
        <v>20</v>
      </c>
      <c r="B339" s="21">
        <v>2857</v>
      </c>
      <c r="G339" t="s">
        <v>14</v>
      </c>
      <c r="H339">
        <v>21</v>
      </c>
    </row>
    <row r="340" spans="1:8" x14ac:dyDescent="0.3">
      <c r="A340" t="s">
        <v>20</v>
      </c>
      <c r="B340" s="21">
        <v>107</v>
      </c>
      <c r="G340" t="s">
        <v>14</v>
      </c>
      <c r="H340">
        <v>67</v>
      </c>
    </row>
    <row r="341" spans="1:8" x14ac:dyDescent="0.3">
      <c r="A341" t="s">
        <v>20</v>
      </c>
      <c r="B341" s="21">
        <v>160</v>
      </c>
      <c r="G341" t="s">
        <v>14</v>
      </c>
      <c r="H341">
        <v>78</v>
      </c>
    </row>
    <row r="342" spans="1:8" x14ac:dyDescent="0.3">
      <c r="A342" t="s">
        <v>20</v>
      </c>
      <c r="B342" s="21">
        <v>2230</v>
      </c>
      <c r="G342" t="s">
        <v>14</v>
      </c>
      <c r="H342">
        <v>67</v>
      </c>
    </row>
    <row r="343" spans="1:8" x14ac:dyDescent="0.3">
      <c r="A343" t="s">
        <v>20</v>
      </c>
      <c r="B343" s="21">
        <v>316</v>
      </c>
      <c r="G343" t="s">
        <v>14</v>
      </c>
      <c r="H343">
        <v>263</v>
      </c>
    </row>
    <row r="344" spans="1:8" x14ac:dyDescent="0.3">
      <c r="A344" t="s">
        <v>20</v>
      </c>
      <c r="B344" s="21">
        <v>117</v>
      </c>
      <c r="G344" t="s">
        <v>14</v>
      </c>
      <c r="H344">
        <v>1691</v>
      </c>
    </row>
    <row r="345" spans="1:8" x14ac:dyDescent="0.3">
      <c r="A345" t="s">
        <v>20</v>
      </c>
      <c r="B345" s="21">
        <v>6406</v>
      </c>
      <c r="G345" t="s">
        <v>14</v>
      </c>
      <c r="H345">
        <v>181</v>
      </c>
    </row>
    <row r="346" spans="1:8" x14ac:dyDescent="0.3">
      <c r="A346" t="s">
        <v>20</v>
      </c>
      <c r="B346" s="21">
        <v>192</v>
      </c>
      <c r="G346" t="s">
        <v>14</v>
      </c>
      <c r="H346">
        <v>13</v>
      </c>
    </row>
    <row r="347" spans="1:8" x14ac:dyDescent="0.3">
      <c r="A347" t="s">
        <v>20</v>
      </c>
      <c r="B347" s="21">
        <v>26</v>
      </c>
      <c r="G347" t="s">
        <v>14</v>
      </c>
      <c r="H347">
        <v>1</v>
      </c>
    </row>
    <row r="348" spans="1:8" x14ac:dyDescent="0.3">
      <c r="A348" t="s">
        <v>20</v>
      </c>
      <c r="B348" s="21">
        <v>723</v>
      </c>
      <c r="G348" t="s">
        <v>14</v>
      </c>
      <c r="H348">
        <v>21</v>
      </c>
    </row>
    <row r="349" spans="1:8" x14ac:dyDescent="0.3">
      <c r="A349" t="s">
        <v>20</v>
      </c>
      <c r="B349" s="21">
        <v>170</v>
      </c>
      <c r="G349" t="s">
        <v>14</v>
      </c>
      <c r="H349">
        <v>830</v>
      </c>
    </row>
    <row r="350" spans="1:8" x14ac:dyDescent="0.3">
      <c r="A350" t="s">
        <v>20</v>
      </c>
      <c r="B350" s="21">
        <v>238</v>
      </c>
      <c r="G350" t="s">
        <v>14</v>
      </c>
      <c r="H350">
        <v>130</v>
      </c>
    </row>
    <row r="351" spans="1:8" x14ac:dyDescent="0.3">
      <c r="A351" t="s">
        <v>20</v>
      </c>
      <c r="B351" s="21">
        <v>55</v>
      </c>
      <c r="G351" t="s">
        <v>14</v>
      </c>
      <c r="H351">
        <v>55</v>
      </c>
    </row>
    <row r="352" spans="1:8" x14ac:dyDescent="0.3">
      <c r="A352" t="s">
        <v>20</v>
      </c>
      <c r="B352" s="21">
        <v>128</v>
      </c>
      <c r="G352" t="s">
        <v>14</v>
      </c>
      <c r="H352">
        <v>114</v>
      </c>
    </row>
    <row r="353" spans="1:8" x14ac:dyDescent="0.3">
      <c r="A353" t="s">
        <v>20</v>
      </c>
      <c r="B353" s="21">
        <v>2144</v>
      </c>
      <c r="G353" t="s">
        <v>14</v>
      </c>
      <c r="H353">
        <v>594</v>
      </c>
    </row>
    <row r="354" spans="1:8" x14ac:dyDescent="0.3">
      <c r="A354" t="s">
        <v>20</v>
      </c>
      <c r="B354" s="21">
        <v>2693</v>
      </c>
      <c r="G354" t="s">
        <v>14</v>
      </c>
      <c r="H354">
        <v>24</v>
      </c>
    </row>
    <row r="355" spans="1:8" x14ac:dyDescent="0.3">
      <c r="A355" t="s">
        <v>20</v>
      </c>
      <c r="B355" s="21">
        <v>432</v>
      </c>
      <c r="G355" t="s">
        <v>14</v>
      </c>
      <c r="H355">
        <v>252</v>
      </c>
    </row>
    <row r="356" spans="1:8" x14ac:dyDescent="0.3">
      <c r="A356" t="s">
        <v>20</v>
      </c>
      <c r="B356" s="21">
        <v>189</v>
      </c>
      <c r="G356" t="s">
        <v>14</v>
      </c>
      <c r="H356">
        <v>67</v>
      </c>
    </row>
    <row r="357" spans="1:8" x14ac:dyDescent="0.3">
      <c r="A357" t="s">
        <v>20</v>
      </c>
      <c r="B357" s="21">
        <v>154</v>
      </c>
      <c r="G357" t="s">
        <v>14</v>
      </c>
      <c r="H357">
        <v>742</v>
      </c>
    </row>
    <row r="358" spans="1:8" x14ac:dyDescent="0.3">
      <c r="A358" t="s">
        <v>20</v>
      </c>
      <c r="B358" s="21">
        <v>96</v>
      </c>
      <c r="G358" t="s">
        <v>14</v>
      </c>
      <c r="H358">
        <v>75</v>
      </c>
    </row>
    <row r="359" spans="1:8" x14ac:dyDescent="0.3">
      <c r="A359" t="s">
        <v>20</v>
      </c>
      <c r="B359" s="21">
        <v>3063</v>
      </c>
      <c r="G359" t="s">
        <v>14</v>
      </c>
      <c r="H359">
        <v>4405</v>
      </c>
    </row>
    <row r="360" spans="1:8" x14ac:dyDescent="0.3">
      <c r="A360" t="s">
        <v>20</v>
      </c>
      <c r="B360" s="21">
        <v>2266</v>
      </c>
      <c r="G360" t="s">
        <v>14</v>
      </c>
      <c r="H360">
        <v>92</v>
      </c>
    </row>
    <row r="361" spans="1:8" x14ac:dyDescent="0.3">
      <c r="A361" t="s">
        <v>20</v>
      </c>
      <c r="B361" s="21">
        <v>194</v>
      </c>
      <c r="G361" t="s">
        <v>14</v>
      </c>
      <c r="H361">
        <v>64</v>
      </c>
    </row>
    <row r="362" spans="1:8" x14ac:dyDescent="0.3">
      <c r="A362" t="s">
        <v>20</v>
      </c>
      <c r="B362" s="21">
        <v>129</v>
      </c>
      <c r="G362" t="s">
        <v>14</v>
      </c>
      <c r="H362">
        <v>64</v>
      </c>
    </row>
    <row r="363" spans="1:8" x14ac:dyDescent="0.3">
      <c r="A363" t="s">
        <v>20</v>
      </c>
      <c r="B363" s="21">
        <v>375</v>
      </c>
      <c r="G363" t="s">
        <v>14</v>
      </c>
      <c r="H363">
        <v>842</v>
      </c>
    </row>
    <row r="364" spans="1:8" x14ac:dyDescent="0.3">
      <c r="A364" t="s">
        <v>20</v>
      </c>
      <c r="B364" s="21">
        <v>409</v>
      </c>
      <c r="G364" t="s">
        <v>14</v>
      </c>
      <c r="H364">
        <v>112</v>
      </c>
    </row>
    <row r="365" spans="1:8" x14ac:dyDescent="0.3">
      <c r="A365" t="s">
        <v>20</v>
      </c>
      <c r="B365" s="21">
        <v>234</v>
      </c>
      <c r="G365" t="s">
        <v>14</v>
      </c>
      <c r="H365">
        <v>374</v>
      </c>
    </row>
    <row r="366" spans="1:8" x14ac:dyDescent="0.3">
      <c r="A366" t="s">
        <v>20</v>
      </c>
      <c r="B366" s="21">
        <v>3016</v>
      </c>
    </row>
    <row r="367" spans="1:8" x14ac:dyDescent="0.3">
      <c r="A367" t="s">
        <v>20</v>
      </c>
      <c r="B367" s="21">
        <v>264</v>
      </c>
    </row>
    <row r="368" spans="1:8" x14ac:dyDescent="0.3">
      <c r="A368" t="s">
        <v>20</v>
      </c>
      <c r="B368" s="21">
        <v>272</v>
      </c>
    </row>
    <row r="369" spans="1:2" x14ac:dyDescent="0.3">
      <c r="A369" t="s">
        <v>20</v>
      </c>
      <c r="B369" s="21">
        <v>419</v>
      </c>
    </row>
    <row r="370" spans="1:2" x14ac:dyDescent="0.3">
      <c r="A370" t="s">
        <v>20</v>
      </c>
      <c r="B370" s="21">
        <v>1621</v>
      </c>
    </row>
    <row r="371" spans="1:2" x14ac:dyDescent="0.3">
      <c r="A371" t="s">
        <v>20</v>
      </c>
      <c r="B371" s="21">
        <v>1101</v>
      </c>
    </row>
    <row r="372" spans="1:2" x14ac:dyDescent="0.3">
      <c r="A372" t="s">
        <v>20</v>
      </c>
      <c r="B372" s="21">
        <v>1073</v>
      </c>
    </row>
    <row r="373" spans="1:2" x14ac:dyDescent="0.3">
      <c r="A373" t="s">
        <v>20</v>
      </c>
      <c r="B373" s="21">
        <v>331</v>
      </c>
    </row>
    <row r="374" spans="1:2" x14ac:dyDescent="0.3">
      <c r="A374" t="s">
        <v>20</v>
      </c>
      <c r="B374" s="21">
        <v>1170</v>
      </c>
    </row>
    <row r="375" spans="1:2" x14ac:dyDescent="0.3">
      <c r="A375" t="s">
        <v>20</v>
      </c>
      <c r="B375" s="21">
        <v>363</v>
      </c>
    </row>
    <row r="376" spans="1:2" x14ac:dyDescent="0.3">
      <c r="A376" t="s">
        <v>20</v>
      </c>
      <c r="B376" s="21">
        <v>103</v>
      </c>
    </row>
    <row r="377" spans="1:2" x14ac:dyDescent="0.3">
      <c r="A377" t="s">
        <v>20</v>
      </c>
      <c r="B377" s="21">
        <v>147</v>
      </c>
    </row>
    <row r="378" spans="1:2" x14ac:dyDescent="0.3">
      <c r="A378" t="s">
        <v>20</v>
      </c>
      <c r="B378" s="21">
        <v>110</v>
      </c>
    </row>
    <row r="379" spans="1:2" x14ac:dyDescent="0.3">
      <c r="A379" t="s">
        <v>20</v>
      </c>
      <c r="B379" s="21">
        <v>134</v>
      </c>
    </row>
    <row r="380" spans="1:2" x14ac:dyDescent="0.3">
      <c r="A380" t="s">
        <v>20</v>
      </c>
      <c r="B380" s="21">
        <v>269</v>
      </c>
    </row>
    <row r="381" spans="1:2" x14ac:dyDescent="0.3">
      <c r="A381" t="s">
        <v>20</v>
      </c>
      <c r="B381" s="21">
        <v>175</v>
      </c>
    </row>
    <row r="382" spans="1:2" x14ac:dyDescent="0.3">
      <c r="A382" t="s">
        <v>20</v>
      </c>
      <c r="B382" s="21">
        <v>69</v>
      </c>
    </row>
    <row r="383" spans="1:2" x14ac:dyDescent="0.3">
      <c r="A383" t="s">
        <v>20</v>
      </c>
      <c r="B383" s="21">
        <v>190</v>
      </c>
    </row>
    <row r="384" spans="1:2" x14ac:dyDescent="0.3">
      <c r="A384" t="s">
        <v>20</v>
      </c>
      <c r="B384" s="21">
        <v>237</v>
      </c>
    </row>
    <row r="385" spans="1:2" x14ac:dyDescent="0.3">
      <c r="A385" t="s">
        <v>20</v>
      </c>
      <c r="B385" s="21">
        <v>196</v>
      </c>
    </row>
    <row r="386" spans="1:2" x14ac:dyDescent="0.3">
      <c r="A386" t="s">
        <v>20</v>
      </c>
      <c r="B386" s="21">
        <v>7295</v>
      </c>
    </row>
    <row r="387" spans="1:2" x14ac:dyDescent="0.3">
      <c r="A387" t="s">
        <v>20</v>
      </c>
      <c r="B387" s="21">
        <v>2893</v>
      </c>
    </row>
    <row r="388" spans="1:2" x14ac:dyDescent="0.3">
      <c r="A388" t="s">
        <v>20</v>
      </c>
      <c r="B388" s="21">
        <v>820</v>
      </c>
    </row>
    <row r="389" spans="1:2" x14ac:dyDescent="0.3">
      <c r="A389" t="s">
        <v>20</v>
      </c>
      <c r="B389" s="21">
        <v>2038</v>
      </c>
    </row>
    <row r="390" spans="1:2" x14ac:dyDescent="0.3">
      <c r="A390" t="s">
        <v>20</v>
      </c>
      <c r="B390" s="21">
        <v>116</v>
      </c>
    </row>
    <row r="391" spans="1:2" x14ac:dyDescent="0.3">
      <c r="A391" t="s">
        <v>20</v>
      </c>
      <c r="B391" s="21">
        <v>1345</v>
      </c>
    </row>
    <row r="392" spans="1:2" x14ac:dyDescent="0.3">
      <c r="A392" t="s">
        <v>20</v>
      </c>
      <c r="B392" s="21">
        <v>168</v>
      </c>
    </row>
    <row r="393" spans="1:2" x14ac:dyDescent="0.3">
      <c r="A393" t="s">
        <v>20</v>
      </c>
      <c r="B393" s="21">
        <v>137</v>
      </c>
    </row>
    <row r="394" spans="1:2" x14ac:dyDescent="0.3">
      <c r="A394" t="s">
        <v>20</v>
      </c>
      <c r="B394" s="21">
        <v>186</v>
      </c>
    </row>
    <row r="395" spans="1:2" x14ac:dyDescent="0.3">
      <c r="A395" t="s">
        <v>20</v>
      </c>
      <c r="B395" s="21">
        <v>125</v>
      </c>
    </row>
    <row r="396" spans="1:2" x14ac:dyDescent="0.3">
      <c r="A396" t="s">
        <v>20</v>
      </c>
      <c r="B396" s="21">
        <v>202</v>
      </c>
    </row>
    <row r="397" spans="1:2" x14ac:dyDescent="0.3">
      <c r="A397" t="s">
        <v>20</v>
      </c>
      <c r="B397" s="21">
        <v>103</v>
      </c>
    </row>
    <row r="398" spans="1:2" x14ac:dyDescent="0.3">
      <c r="A398" t="s">
        <v>20</v>
      </c>
      <c r="B398" s="21">
        <v>1785</v>
      </c>
    </row>
    <row r="399" spans="1:2" x14ac:dyDescent="0.3">
      <c r="A399" t="s">
        <v>20</v>
      </c>
      <c r="B399" s="21">
        <v>157</v>
      </c>
    </row>
    <row r="400" spans="1:2" x14ac:dyDescent="0.3">
      <c r="A400" t="s">
        <v>20</v>
      </c>
      <c r="B400" s="21">
        <v>555</v>
      </c>
    </row>
    <row r="401" spans="1:2" x14ac:dyDescent="0.3">
      <c r="A401" t="s">
        <v>20</v>
      </c>
      <c r="B401" s="21">
        <v>297</v>
      </c>
    </row>
    <row r="402" spans="1:2" x14ac:dyDescent="0.3">
      <c r="A402" t="s">
        <v>20</v>
      </c>
      <c r="B402" s="21">
        <v>123</v>
      </c>
    </row>
    <row r="403" spans="1:2" x14ac:dyDescent="0.3">
      <c r="A403" t="s">
        <v>20</v>
      </c>
      <c r="B403" s="21">
        <v>3036</v>
      </c>
    </row>
    <row r="404" spans="1:2" x14ac:dyDescent="0.3">
      <c r="A404" t="s">
        <v>20</v>
      </c>
      <c r="B404" s="21">
        <v>144</v>
      </c>
    </row>
    <row r="405" spans="1:2" x14ac:dyDescent="0.3">
      <c r="A405" t="s">
        <v>20</v>
      </c>
      <c r="B405" s="21">
        <v>121</v>
      </c>
    </row>
    <row r="406" spans="1:2" x14ac:dyDescent="0.3">
      <c r="A406" t="s">
        <v>20</v>
      </c>
      <c r="B406" s="21">
        <v>181</v>
      </c>
    </row>
    <row r="407" spans="1:2" x14ac:dyDescent="0.3">
      <c r="A407" t="s">
        <v>20</v>
      </c>
      <c r="B407" s="21">
        <v>122</v>
      </c>
    </row>
    <row r="408" spans="1:2" x14ac:dyDescent="0.3">
      <c r="A408" t="s">
        <v>20</v>
      </c>
      <c r="B408" s="21">
        <v>1071</v>
      </c>
    </row>
    <row r="409" spans="1:2" x14ac:dyDescent="0.3">
      <c r="A409" t="s">
        <v>20</v>
      </c>
      <c r="B409" s="21">
        <v>980</v>
      </c>
    </row>
    <row r="410" spans="1:2" x14ac:dyDescent="0.3">
      <c r="A410" t="s">
        <v>20</v>
      </c>
      <c r="B410" s="21">
        <v>536</v>
      </c>
    </row>
    <row r="411" spans="1:2" x14ac:dyDescent="0.3">
      <c r="A411" t="s">
        <v>20</v>
      </c>
      <c r="B411" s="21">
        <v>1991</v>
      </c>
    </row>
    <row r="412" spans="1:2" x14ac:dyDescent="0.3">
      <c r="A412" t="s">
        <v>20</v>
      </c>
      <c r="B412" s="21">
        <v>180</v>
      </c>
    </row>
    <row r="413" spans="1:2" x14ac:dyDescent="0.3">
      <c r="A413" t="s">
        <v>20</v>
      </c>
      <c r="B413" s="21">
        <v>130</v>
      </c>
    </row>
    <row r="414" spans="1:2" x14ac:dyDescent="0.3">
      <c r="A414" t="s">
        <v>20</v>
      </c>
      <c r="B414" s="21">
        <v>122</v>
      </c>
    </row>
    <row r="415" spans="1:2" x14ac:dyDescent="0.3">
      <c r="A415" t="s">
        <v>20</v>
      </c>
      <c r="B415" s="21">
        <v>140</v>
      </c>
    </row>
    <row r="416" spans="1:2" x14ac:dyDescent="0.3">
      <c r="A416" t="s">
        <v>20</v>
      </c>
      <c r="B416" s="21">
        <v>3388</v>
      </c>
    </row>
    <row r="417" spans="1:2" x14ac:dyDescent="0.3">
      <c r="A417" t="s">
        <v>20</v>
      </c>
      <c r="B417" s="21">
        <v>280</v>
      </c>
    </row>
    <row r="418" spans="1:2" x14ac:dyDescent="0.3">
      <c r="A418" t="s">
        <v>20</v>
      </c>
      <c r="B418" s="21">
        <v>366</v>
      </c>
    </row>
    <row r="419" spans="1:2" x14ac:dyDescent="0.3">
      <c r="A419" t="s">
        <v>20</v>
      </c>
      <c r="B419" s="21">
        <v>270</v>
      </c>
    </row>
    <row r="420" spans="1:2" x14ac:dyDescent="0.3">
      <c r="A420" t="s">
        <v>20</v>
      </c>
      <c r="B420" s="21">
        <v>137</v>
      </c>
    </row>
    <row r="421" spans="1:2" x14ac:dyDescent="0.3">
      <c r="A421" t="s">
        <v>20</v>
      </c>
      <c r="B421" s="21">
        <v>3205</v>
      </c>
    </row>
    <row r="422" spans="1:2" x14ac:dyDescent="0.3">
      <c r="A422" t="s">
        <v>20</v>
      </c>
      <c r="B422" s="21">
        <v>288</v>
      </c>
    </row>
    <row r="423" spans="1:2" x14ac:dyDescent="0.3">
      <c r="A423" t="s">
        <v>20</v>
      </c>
      <c r="B423" s="21">
        <v>148</v>
      </c>
    </row>
    <row r="424" spans="1:2" x14ac:dyDescent="0.3">
      <c r="A424" t="s">
        <v>20</v>
      </c>
      <c r="B424" s="21">
        <v>114</v>
      </c>
    </row>
    <row r="425" spans="1:2" x14ac:dyDescent="0.3">
      <c r="A425" t="s">
        <v>20</v>
      </c>
      <c r="B425" s="21">
        <v>1518</v>
      </c>
    </row>
    <row r="426" spans="1:2" x14ac:dyDescent="0.3">
      <c r="A426" t="s">
        <v>20</v>
      </c>
      <c r="B426" s="21">
        <v>166</v>
      </c>
    </row>
    <row r="427" spans="1:2" x14ac:dyDescent="0.3">
      <c r="A427" t="s">
        <v>20</v>
      </c>
      <c r="B427" s="21">
        <v>100</v>
      </c>
    </row>
    <row r="428" spans="1:2" x14ac:dyDescent="0.3">
      <c r="A428" t="s">
        <v>20</v>
      </c>
      <c r="B428" s="21">
        <v>235</v>
      </c>
    </row>
    <row r="429" spans="1:2" x14ac:dyDescent="0.3">
      <c r="A429" t="s">
        <v>20</v>
      </c>
      <c r="B429" s="21">
        <v>148</v>
      </c>
    </row>
    <row r="430" spans="1:2" x14ac:dyDescent="0.3">
      <c r="A430" t="s">
        <v>20</v>
      </c>
      <c r="B430" s="21">
        <v>198</v>
      </c>
    </row>
    <row r="431" spans="1:2" x14ac:dyDescent="0.3">
      <c r="A431" t="s">
        <v>20</v>
      </c>
      <c r="B431" s="21">
        <v>150</v>
      </c>
    </row>
    <row r="432" spans="1:2" x14ac:dyDescent="0.3">
      <c r="A432" t="s">
        <v>20</v>
      </c>
      <c r="B432" s="21">
        <v>216</v>
      </c>
    </row>
    <row r="433" spans="1:2" x14ac:dyDescent="0.3">
      <c r="A433" t="s">
        <v>20</v>
      </c>
      <c r="B433" s="21">
        <v>5139</v>
      </c>
    </row>
    <row r="434" spans="1:2" x14ac:dyDescent="0.3">
      <c r="A434" t="s">
        <v>20</v>
      </c>
      <c r="B434" s="21">
        <v>2353</v>
      </c>
    </row>
    <row r="435" spans="1:2" x14ac:dyDescent="0.3">
      <c r="A435" t="s">
        <v>20</v>
      </c>
      <c r="B435" s="21">
        <v>78</v>
      </c>
    </row>
    <row r="436" spans="1:2" x14ac:dyDescent="0.3">
      <c r="A436" t="s">
        <v>20</v>
      </c>
      <c r="B436" s="21">
        <v>174</v>
      </c>
    </row>
    <row r="437" spans="1:2" x14ac:dyDescent="0.3">
      <c r="A437" t="s">
        <v>20</v>
      </c>
      <c r="B437" s="21">
        <v>164</v>
      </c>
    </row>
    <row r="438" spans="1:2" x14ac:dyDescent="0.3">
      <c r="A438" t="s">
        <v>20</v>
      </c>
      <c r="B438" s="21">
        <v>161</v>
      </c>
    </row>
    <row r="439" spans="1:2" x14ac:dyDescent="0.3">
      <c r="A439" t="s">
        <v>20</v>
      </c>
      <c r="B439" s="21">
        <v>138</v>
      </c>
    </row>
    <row r="440" spans="1:2" x14ac:dyDescent="0.3">
      <c r="A440" t="s">
        <v>20</v>
      </c>
      <c r="B440" s="21">
        <v>3308</v>
      </c>
    </row>
    <row r="441" spans="1:2" x14ac:dyDescent="0.3">
      <c r="A441" t="s">
        <v>20</v>
      </c>
      <c r="B441" s="21">
        <v>127</v>
      </c>
    </row>
    <row r="442" spans="1:2" x14ac:dyDescent="0.3">
      <c r="A442" t="s">
        <v>20</v>
      </c>
      <c r="B442" s="21">
        <v>207</v>
      </c>
    </row>
    <row r="443" spans="1:2" x14ac:dyDescent="0.3">
      <c r="A443" t="s">
        <v>20</v>
      </c>
      <c r="B443" s="21">
        <v>181</v>
      </c>
    </row>
    <row r="444" spans="1:2" x14ac:dyDescent="0.3">
      <c r="A444" t="s">
        <v>20</v>
      </c>
      <c r="B444" s="21">
        <v>110</v>
      </c>
    </row>
    <row r="445" spans="1:2" x14ac:dyDescent="0.3">
      <c r="A445" t="s">
        <v>20</v>
      </c>
      <c r="B445" s="21">
        <v>185</v>
      </c>
    </row>
    <row r="446" spans="1:2" x14ac:dyDescent="0.3">
      <c r="A446" t="s">
        <v>20</v>
      </c>
      <c r="B446" s="21">
        <v>121</v>
      </c>
    </row>
    <row r="447" spans="1:2" x14ac:dyDescent="0.3">
      <c r="A447" t="s">
        <v>20</v>
      </c>
      <c r="B447" s="21">
        <v>106</v>
      </c>
    </row>
    <row r="448" spans="1:2" x14ac:dyDescent="0.3">
      <c r="A448" t="s">
        <v>20</v>
      </c>
      <c r="B448" s="21">
        <v>142</v>
      </c>
    </row>
    <row r="449" spans="1:2" x14ac:dyDescent="0.3">
      <c r="A449" t="s">
        <v>20</v>
      </c>
      <c r="B449" s="21">
        <v>233</v>
      </c>
    </row>
    <row r="450" spans="1:2" x14ac:dyDescent="0.3">
      <c r="A450" t="s">
        <v>20</v>
      </c>
      <c r="B450" s="21">
        <v>218</v>
      </c>
    </row>
    <row r="451" spans="1:2" x14ac:dyDescent="0.3">
      <c r="A451" t="s">
        <v>20</v>
      </c>
      <c r="B451" s="21">
        <v>76</v>
      </c>
    </row>
    <row r="452" spans="1:2" x14ac:dyDescent="0.3">
      <c r="A452" t="s">
        <v>20</v>
      </c>
      <c r="B452" s="21">
        <v>43</v>
      </c>
    </row>
    <row r="453" spans="1:2" x14ac:dyDescent="0.3">
      <c r="A453" t="s">
        <v>20</v>
      </c>
      <c r="B453" s="21">
        <v>221</v>
      </c>
    </row>
    <row r="454" spans="1:2" x14ac:dyDescent="0.3">
      <c r="A454" t="s">
        <v>20</v>
      </c>
      <c r="B454" s="21">
        <v>2805</v>
      </c>
    </row>
    <row r="455" spans="1:2" x14ac:dyDescent="0.3">
      <c r="A455" t="s">
        <v>20</v>
      </c>
      <c r="B455" s="21">
        <v>68</v>
      </c>
    </row>
    <row r="456" spans="1:2" x14ac:dyDescent="0.3">
      <c r="A456" t="s">
        <v>20</v>
      </c>
      <c r="B456" s="21">
        <v>183</v>
      </c>
    </row>
    <row r="457" spans="1:2" x14ac:dyDescent="0.3">
      <c r="A457" t="s">
        <v>20</v>
      </c>
      <c r="B457" s="21">
        <v>133</v>
      </c>
    </row>
    <row r="458" spans="1:2" x14ac:dyDescent="0.3">
      <c r="A458" t="s">
        <v>20</v>
      </c>
      <c r="B458" s="21">
        <v>2489</v>
      </c>
    </row>
    <row r="459" spans="1:2" x14ac:dyDescent="0.3">
      <c r="A459" t="s">
        <v>20</v>
      </c>
      <c r="B459" s="21">
        <v>69</v>
      </c>
    </row>
    <row r="460" spans="1:2" x14ac:dyDescent="0.3">
      <c r="A460" t="s">
        <v>20</v>
      </c>
      <c r="B460" s="21">
        <v>279</v>
      </c>
    </row>
    <row r="461" spans="1:2" x14ac:dyDescent="0.3">
      <c r="A461" t="s">
        <v>20</v>
      </c>
      <c r="B461" s="21">
        <v>210</v>
      </c>
    </row>
    <row r="462" spans="1:2" x14ac:dyDescent="0.3">
      <c r="A462" t="s">
        <v>20</v>
      </c>
      <c r="B462" s="21">
        <v>2100</v>
      </c>
    </row>
    <row r="463" spans="1:2" x14ac:dyDescent="0.3">
      <c r="A463" t="s">
        <v>20</v>
      </c>
      <c r="B463" s="21">
        <v>252</v>
      </c>
    </row>
    <row r="464" spans="1:2" x14ac:dyDescent="0.3">
      <c r="A464" t="s">
        <v>20</v>
      </c>
      <c r="B464" s="21">
        <v>1280</v>
      </c>
    </row>
    <row r="465" spans="1:2" x14ac:dyDescent="0.3">
      <c r="A465" t="s">
        <v>20</v>
      </c>
      <c r="B465" s="21">
        <v>157</v>
      </c>
    </row>
    <row r="466" spans="1:2" x14ac:dyDescent="0.3">
      <c r="A466" t="s">
        <v>20</v>
      </c>
      <c r="B466" s="21">
        <v>194</v>
      </c>
    </row>
    <row r="467" spans="1:2" x14ac:dyDescent="0.3">
      <c r="A467" t="s">
        <v>20</v>
      </c>
      <c r="B467" s="21">
        <v>82</v>
      </c>
    </row>
    <row r="468" spans="1:2" x14ac:dyDescent="0.3">
      <c r="A468" t="s">
        <v>20</v>
      </c>
      <c r="B468" s="21">
        <v>4233</v>
      </c>
    </row>
    <row r="469" spans="1:2" x14ac:dyDescent="0.3">
      <c r="A469" t="s">
        <v>20</v>
      </c>
      <c r="B469" s="21">
        <v>1297</v>
      </c>
    </row>
    <row r="470" spans="1:2" x14ac:dyDescent="0.3">
      <c r="A470" t="s">
        <v>20</v>
      </c>
      <c r="B470" s="21">
        <v>165</v>
      </c>
    </row>
    <row r="471" spans="1:2" x14ac:dyDescent="0.3">
      <c r="A471" t="s">
        <v>20</v>
      </c>
      <c r="B471" s="21">
        <v>119</v>
      </c>
    </row>
    <row r="472" spans="1:2" x14ac:dyDescent="0.3">
      <c r="A472" t="s">
        <v>20</v>
      </c>
      <c r="B472" s="21">
        <v>1797</v>
      </c>
    </row>
    <row r="473" spans="1:2" x14ac:dyDescent="0.3">
      <c r="A473" t="s">
        <v>20</v>
      </c>
      <c r="B473" s="21">
        <v>261</v>
      </c>
    </row>
    <row r="474" spans="1:2" x14ac:dyDescent="0.3">
      <c r="A474" t="s">
        <v>20</v>
      </c>
      <c r="B474" s="21">
        <v>157</v>
      </c>
    </row>
    <row r="475" spans="1:2" x14ac:dyDescent="0.3">
      <c r="A475" t="s">
        <v>20</v>
      </c>
      <c r="B475" s="21">
        <v>3533</v>
      </c>
    </row>
    <row r="476" spans="1:2" x14ac:dyDescent="0.3">
      <c r="A476" t="s">
        <v>20</v>
      </c>
      <c r="B476" s="21">
        <v>155</v>
      </c>
    </row>
    <row r="477" spans="1:2" x14ac:dyDescent="0.3">
      <c r="A477" t="s">
        <v>20</v>
      </c>
      <c r="B477" s="21">
        <v>132</v>
      </c>
    </row>
    <row r="478" spans="1:2" x14ac:dyDescent="0.3">
      <c r="A478" t="s">
        <v>20</v>
      </c>
      <c r="B478" s="21">
        <v>1354</v>
      </c>
    </row>
    <row r="479" spans="1:2" x14ac:dyDescent="0.3">
      <c r="A479" t="s">
        <v>20</v>
      </c>
      <c r="B479" s="21">
        <v>48</v>
      </c>
    </row>
    <row r="480" spans="1:2" x14ac:dyDescent="0.3">
      <c r="A480" t="s">
        <v>20</v>
      </c>
      <c r="B480" s="21">
        <v>110</v>
      </c>
    </row>
    <row r="481" spans="1:2" x14ac:dyDescent="0.3">
      <c r="A481" t="s">
        <v>20</v>
      </c>
      <c r="B481" s="21">
        <v>172</v>
      </c>
    </row>
    <row r="482" spans="1:2" x14ac:dyDescent="0.3">
      <c r="A482" t="s">
        <v>20</v>
      </c>
      <c r="B482" s="21">
        <v>307</v>
      </c>
    </row>
    <row r="483" spans="1:2" x14ac:dyDescent="0.3">
      <c r="A483" t="s">
        <v>20</v>
      </c>
      <c r="B483" s="21">
        <v>160</v>
      </c>
    </row>
    <row r="484" spans="1:2" x14ac:dyDescent="0.3">
      <c r="A484" t="s">
        <v>20</v>
      </c>
      <c r="B484" s="21">
        <v>1467</v>
      </c>
    </row>
    <row r="485" spans="1:2" x14ac:dyDescent="0.3">
      <c r="A485" t="s">
        <v>20</v>
      </c>
      <c r="B485" s="21">
        <v>2662</v>
      </c>
    </row>
    <row r="486" spans="1:2" x14ac:dyDescent="0.3">
      <c r="A486" t="s">
        <v>20</v>
      </c>
      <c r="B486" s="21">
        <v>452</v>
      </c>
    </row>
    <row r="487" spans="1:2" x14ac:dyDescent="0.3">
      <c r="A487" t="s">
        <v>20</v>
      </c>
      <c r="B487" s="21">
        <v>158</v>
      </c>
    </row>
    <row r="488" spans="1:2" x14ac:dyDescent="0.3">
      <c r="A488" t="s">
        <v>20</v>
      </c>
      <c r="B488" s="21">
        <v>225</v>
      </c>
    </row>
    <row r="489" spans="1:2" x14ac:dyDescent="0.3">
      <c r="A489" t="s">
        <v>20</v>
      </c>
      <c r="B489" s="21">
        <v>65</v>
      </c>
    </row>
    <row r="490" spans="1:2" x14ac:dyDescent="0.3">
      <c r="A490" t="s">
        <v>20</v>
      </c>
      <c r="B490" s="21">
        <v>163</v>
      </c>
    </row>
    <row r="491" spans="1:2" x14ac:dyDescent="0.3">
      <c r="A491" t="s">
        <v>20</v>
      </c>
      <c r="B491" s="21">
        <v>85</v>
      </c>
    </row>
    <row r="492" spans="1:2" x14ac:dyDescent="0.3">
      <c r="A492" t="s">
        <v>20</v>
      </c>
      <c r="B492" s="21">
        <v>217</v>
      </c>
    </row>
    <row r="493" spans="1:2" x14ac:dyDescent="0.3">
      <c r="A493" t="s">
        <v>20</v>
      </c>
      <c r="B493" s="21">
        <v>150</v>
      </c>
    </row>
    <row r="494" spans="1:2" x14ac:dyDescent="0.3">
      <c r="A494" t="s">
        <v>20</v>
      </c>
      <c r="B494" s="21">
        <v>3272</v>
      </c>
    </row>
    <row r="495" spans="1:2" x14ac:dyDescent="0.3">
      <c r="A495" t="s">
        <v>20</v>
      </c>
      <c r="B495" s="21">
        <v>300</v>
      </c>
    </row>
    <row r="496" spans="1:2" x14ac:dyDescent="0.3">
      <c r="A496" t="s">
        <v>20</v>
      </c>
      <c r="B496" s="21">
        <v>126</v>
      </c>
    </row>
    <row r="497" spans="1:2" x14ac:dyDescent="0.3">
      <c r="A497" t="s">
        <v>20</v>
      </c>
      <c r="B497" s="21">
        <v>2320</v>
      </c>
    </row>
    <row r="498" spans="1:2" x14ac:dyDescent="0.3">
      <c r="A498" t="s">
        <v>20</v>
      </c>
      <c r="B498" s="21">
        <v>81</v>
      </c>
    </row>
    <row r="499" spans="1:2" x14ac:dyDescent="0.3">
      <c r="A499" t="s">
        <v>20</v>
      </c>
      <c r="B499" s="21">
        <v>1887</v>
      </c>
    </row>
    <row r="500" spans="1:2" x14ac:dyDescent="0.3">
      <c r="A500" t="s">
        <v>20</v>
      </c>
      <c r="B500" s="21">
        <v>4358</v>
      </c>
    </row>
    <row r="501" spans="1:2" x14ac:dyDescent="0.3">
      <c r="A501" t="s">
        <v>20</v>
      </c>
      <c r="B501" s="21">
        <v>53</v>
      </c>
    </row>
    <row r="502" spans="1:2" x14ac:dyDescent="0.3">
      <c r="A502" t="s">
        <v>20</v>
      </c>
      <c r="B502" s="21">
        <v>2414</v>
      </c>
    </row>
    <row r="503" spans="1:2" x14ac:dyDescent="0.3">
      <c r="A503" t="s">
        <v>20</v>
      </c>
      <c r="B503" s="21">
        <v>80</v>
      </c>
    </row>
    <row r="504" spans="1:2" x14ac:dyDescent="0.3">
      <c r="A504" t="s">
        <v>20</v>
      </c>
      <c r="B504" s="21">
        <v>193</v>
      </c>
    </row>
    <row r="505" spans="1:2" x14ac:dyDescent="0.3">
      <c r="A505" t="s">
        <v>20</v>
      </c>
      <c r="B505" s="21">
        <v>52</v>
      </c>
    </row>
    <row r="506" spans="1:2" x14ac:dyDescent="0.3">
      <c r="A506" t="s">
        <v>20</v>
      </c>
      <c r="B506" s="21">
        <v>290</v>
      </c>
    </row>
    <row r="507" spans="1:2" x14ac:dyDescent="0.3">
      <c r="A507" t="s">
        <v>20</v>
      </c>
      <c r="B507" s="21">
        <v>122</v>
      </c>
    </row>
    <row r="508" spans="1:2" x14ac:dyDescent="0.3">
      <c r="A508" t="s">
        <v>20</v>
      </c>
      <c r="B508" s="21">
        <v>1470</v>
      </c>
    </row>
    <row r="509" spans="1:2" x14ac:dyDescent="0.3">
      <c r="A509" t="s">
        <v>20</v>
      </c>
      <c r="B509" s="21">
        <v>165</v>
      </c>
    </row>
    <row r="510" spans="1:2" x14ac:dyDescent="0.3">
      <c r="A510" t="s">
        <v>20</v>
      </c>
      <c r="B510" s="21">
        <v>182</v>
      </c>
    </row>
    <row r="511" spans="1:2" x14ac:dyDescent="0.3">
      <c r="A511" t="s">
        <v>20</v>
      </c>
      <c r="B511" s="21">
        <v>199</v>
      </c>
    </row>
    <row r="512" spans="1:2" x14ac:dyDescent="0.3">
      <c r="A512" t="s">
        <v>20</v>
      </c>
      <c r="B512" s="21">
        <v>56</v>
      </c>
    </row>
    <row r="513" spans="1:2" x14ac:dyDescent="0.3">
      <c r="A513" t="s">
        <v>20</v>
      </c>
      <c r="B513" s="21">
        <v>1460</v>
      </c>
    </row>
    <row r="514" spans="1:2" x14ac:dyDescent="0.3">
      <c r="A514" t="s">
        <v>20</v>
      </c>
      <c r="B514" s="21">
        <v>123</v>
      </c>
    </row>
    <row r="515" spans="1:2" x14ac:dyDescent="0.3">
      <c r="A515" t="s">
        <v>20</v>
      </c>
      <c r="B515" s="21">
        <v>159</v>
      </c>
    </row>
    <row r="516" spans="1:2" x14ac:dyDescent="0.3">
      <c r="A516" t="s">
        <v>20</v>
      </c>
      <c r="B516" s="21">
        <v>110</v>
      </c>
    </row>
    <row r="517" spans="1:2" x14ac:dyDescent="0.3">
      <c r="A517" t="s">
        <v>20</v>
      </c>
      <c r="B517" s="21">
        <v>236</v>
      </c>
    </row>
    <row r="518" spans="1:2" x14ac:dyDescent="0.3">
      <c r="A518" t="s">
        <v>20</v>
      </c>
      <c r="B518" s="21">
        <v>191</v>
      </c>
    </row>
    <row r="519" spans="1:2" x14ac:dyDescent="0.3">
      <c r="A519" t="s">
        <v>20</v>
      </c>
      <c r="B519" s="21">
        <v>3934</v>
      </c>
    </row>
    <row r="520" spans="1:2" x14ac:dyDescent="0.3">
      <c r="A520" t="s">
        <v>20</v>
      </c>
      <c r="B520" s="21">
        <v>80</v>
      </c>
    </row>
    <row r="521" spans="1:2" x14ac:dyDescent="0.3">
      <c r="A521" t="s">
        <v>20</v>
      </c>
      <c r="B521" s="21">
        <v>462</v>
      </c>
    </row>
    <row r="522" spans="1:2" x14ac:dyDescent="0.3">
      <c r="A522" t="s">
        <v>20</v>
      </c>
      <c r="B522" s="21">
        <v>179</v>
      </c>
    </row>
    <row r="523" spans="1:2" x14ac:dyDescent="0.3">
      <c r="A523" t="s">
        <v>20</v>
      </c>
      <c r="B523" s="21">
        <v>1866</v>
      </c>
    </row>
    <row r="524" spans="1:2" x14ac:dyDescent="0.3">
      <c r="A524" t="s">
        <v>20</v>
      </c>
      <c r="B524" s="21">
        <v>156</v>
      </c>
    </row>
    <row r="525" spans="1:2" x14ac:dyDescent="0.3">
      <c r="A525" t="s">
        <v>20</v>
      </c>
      <c r="B525" s="21">
        <v>255</v>
      </c>
    </row>
    <row r="526" spans="1:2" x14ac:dyDescent="0.3">
      <c r="A526" t="s">
        <v>20</v>
      </c>
      <c r="B526" s="21">
        <v>2261</v>
      </c>
    </row>
    <row r="527" spans="1:2" x14ac:dyDescent="0.3">
      <c r="A527" t="s">
        <v>20</v>
      </c>
      <c r="B527" s="21">
        <v>40</v>
      </c>
    </row>
    <row r="528" spans="1:2" x14ac:dyDescent="0.3">
      <c r="A528" t="s">
        <v>20</v>
      </c>
      <c r="B528" s="21">
        <v>2289</v>
      </c>
    </row>
    <row r="529" spans="1:2" x14ac:dyDescent="0.3">
      <c r="A529" t="s">
        <v>20</v>
      </c>
      <c r="B529" s="21">
        <v>65</v>
      </c>
    </row>
    <row r="530" spans="1:2" x14ac:dyDescent="0.3">
      <c r="A530" t="s">
        <v>20</v>
      </c>
      <c r="B530" s="21">
        <v>3777</v>
      </c>
    </row>
    <row r="531" spans="1:2" x14ac:dyDescent="0.3">
      <c r="A531" t="s">
        <v>20</v>
      </c>
      <c r="B531" s="21">
        <v>184</v>
      </c>
    </row>
    <row r="532" spans="1:2" x14ac:dyDescent="0.3">
      <c r="A532" t="s">
        <v>20</v>
      </c>
      <c r="B532" s="21">
        <v>85</v>
      </c>
    </row>
    <row r="533" spans="1:2" x14ac:dyDescent="0.3">
      <c r="A533" t="s">
        <v>20</v>
      </c>
      <c r="B533" s="21">
        <v>144</v>
      </c>
    </row>
    <row r="534" spans="1:2" x14ac:dyDescent="0.3">
      <c r="A534" t="s">
        <v>20</v>
      </c>
      <c r="B534" s="21">
        <v>1902</v>
      </c>
    </row>
    <row r="535" spans="1:2" x14ac:dyDescent="0.3">
      <c r="A535" t="s">
        <v>20</v>
      </c>
      <c r="B535" s="21">
        <v>105</v>
      </c>
    </row>
    <row r="536" spans="1:2" x14ac:dyDescent="0.3">
      <c r="A536" t="s">
        <v>20</v>
      </c>
      <c r="B536" s="21">
        <v>132</v>
      </c>
    </row>
    <row r="537" spans="1:2" x14ac:dyDescent="0.3">
      <c r="A537" t="s">
        <v>20</v>
      </c>
      <c r="B537" s="21">
        <v>96</v>
      </c>
    </row>
    <row r="538" spans="1:2" x14ac:dyDescent="0.3">
      <c r="A538" t="s">
        <v>20</v>
      </c>
      <c r="B538" s="21">
        <v>114</v>
      </c>
    </row>
    <row r="539" spans="1:2" x14ac:dyDescent="0.3">
      <c r="A539" t="s">
        <v>20</v>
      </c>
      <c r="B539" s="21">
        <v>203</v>
      </c>
    </row>
    <row r="540" spans="1:2" x14ac:dyDescent="0.3">
      <c r="A540" t="s">
        <v>20</v>
      </c>
      <c r="B540" s="21">
        <v>1559</v>
      </c>
    </row>
    <row r="541" spans="1:2" x14ac:dyDescent="0.3">
      <c r="A541" t="s">
        <v>20</v>
      </c>
      <c r="B541" s="21">
        <v>1548</v>
      </c>
    </row>
    <row r="542" spans="1:2" x14ac:dyDescent="0.3">
      <c r="A542" t="s">
        <v>20</v>
      </c>
      <c r="B542" s="21">
        <v>80</v>
      </c>
    </row>
    <row r="543" spans="1:2" x14ac:dyDescent="0.3">
      <c r="A543" t="s">
        <v>20</v>
      </c>
      <c r="B543" s="21">
        <v>131</v>
      </c>
    </row>
    <row r="544" spans="1:2" x14ac:dyDescent="0.3">
      <c r="A544" t="s">
        <v>20</v>
      </c>
      <c r="B544" s="21">
        <v>112</v>
      </c>
    </row>
    <row r="545" spans="1:2" x14ac:dyDescent="0.3">
      <c r="A545" t="s">
        <v>20</v>
      </c>
      <c r="B545" s="21">
        <v>155</v>
      </c>
    </row>
    <row r="546" spans="1:2" x14ac:dyDescent="0.3">
      <c r="A546" t="s">
        <v>20</v>
      </c>
      <c r="B546" s="21">
        <v>266</v>
      </c>
    </row>
    <row r="547" spans="1:2" x14ac:dyDescent="0.3">
      <c r="A547" t="s">
        <v>20</v>
      </c>
      <c r="B547" s="21">
        <v>155</v>
      </c>
    </row>
    <row r="548" spans="1:2" x14ac:dyDescent="0.3">
      <c r="A548" t="s">
        <v>20</v>
      </c>
      <c r="B548" s="21">
        <v>207</v>
      </c>
    </row>
    <row r="549" spans="1:2" x14ac:dyDescent="0.3">
      <c r="A549" t="s">
        <v>20</v>
      </c>
      <c r="B549" s="21">
        <v>245</v>
      </c>
    </row>
    <row r="550" spans="1:2" x14ac:dyDescent="0.3">
      <c r="A550" t="s">
        <v>20</v>
      </c>
      <c r="B550" s="21">
        <v>1573</v>
      </c>
    </row>
    <row r="551" spans="1:2" x14ac:dyDescent="0.3">
      <c r="A551" t="s">
        <v>20</v>
      </c>
      <c r="B551" s="21">
        <v>114</v>
      </c>
    </row>
    <row r="552" spans="1:2" x14ac:dyDescent="0.3">
      <c r="A552" t="s">
        <v>20</v>
      </c>
      <c r="B552" s="21">
        <v>93</v>
      </c>
    </row>
    <row r="553" spans="1:2" x14ac:dyDescent="0.3">
      <c r="A553" t="s">
        <v>20</v>
      </c>
      <c r="B553" s="21">
        <v>1681</v>
      </c>
    </row>
    <row r="554" spans="1:2" x14ac:dyDescent="0.3">
      <c r="A554" t="s">
        <v>20</v>
      </c>
      <c r="B554" s="21">
        <v>32</v>
      </c>
    </row>
    <row r="555" spans="1:2" x14ac:dyDescent="0.3">
      <c r="A555" t="s">
        <v>20</v>
      </c>
      <c r="B555" s="21">
        <v>135</v>
      </c>
    </row>
    <row r="556" spans="1:2" x14ac:dyDescent="0.3">
      <c r="A556" t="s">
        <v>20</v>
      </c>
      <c r="B556" s="21">
        <v>140</v>
      </c>
    </row>
    <row r="557" spans="1:2" x14ac:dyDescent="0.3">
      <c r="A557" t="s">
        <v>20</v>
      </c>
      <c r="B557" s="21">
        <v>92</v>
      </c>
    </row>
    <row r="558" spans="1:2" x14ac:dyDescent="0.3">
      <c r="A558" t="s">
        <v>20</v>
      </c>
      <c r="B558" s="21">
        <v>1015</v>
      </c>
    </row>
    <row r="559" spans="1:2" x14ac:dyDescent="0.3">
      <c r="A559" t="s">
        <v>20</v>
      </c>
      <c r="B559" s="21">
        <v>323</v>
      </c>
    </row>
    <row r="560" spans="1:2" x14ac:dyDescent="0.3">
      <c r="A560" t="s">
        <v>20</v>
      </c>
      <c r="B560" s="21">
        <v>2326</v>
      </c>
    </row>
    <row r="561" spans="1:2" x14ac:dyDescent="0.3">
      <c r="A561" t="s">
        <v>20</v>
      </c>
      <c r="B561" s="21">
        <v>381</v>
      </c>
    </row>
    <row r="562" spans="1:2" x14ac:dyDescent="0.3">
      <c r="A562" t="s">
        <v>20</v>
      </c>
      <c r="B562" s="21">
        <v>480</v>
      </c>
    </row>
    <row r="563" spans="1:2" x14ac:dyDescent="0.3">
      <c r="A563" t="s">
        <v>20</v>
      </c>
      <c r="B563" s="21">
        <v>226</v>
      </c>
    </row>
    <row r="564" spans="1:2" x14ac:dyDescent="0.3">
      <c r="A564" t="s">
        <v>20</v>
      </c>
      <c r="B564" s="21">
        <v>241</v>
      </c>
    </row>
    <row r="565" spans="1:2" x14ac:dyDescent="0.3">
      <c r="A565" t="s">
        <v>20</v>
      </c>
      <c r="B565" s="21">
        <v>132</v>
      </c>
    </row>
    <row r="566" spans="1:2" x14ac:dyDescent="0.3">
      <c r="A566" t="s">
        <v>20</v>
      </c>
      <c r="B566" s="21">
        <v>2043</v>
      </c>
    </row>
  </sheetData>
  <conditionalFormatting sqref="A1:A566">
    <cfRule type="containsText" dxfId="11" priority="5" operator="containsText" text="live">
      <formula>NOT(ISERROR(SEARCH("live",A1)))</formula>
    </cfRule>
    <cfRule type="containsText" dxfId="10" priority="6" operator="containsText" text="Canceled">
      <formula>NOT(ISERROR(SEARCH("Canceled",A1)))</formula>
    </cfRule>
    <cfRule type="containsText" dxfId="9" priority="7" operator="containsText" text="Successful">
      <formula>NOT(ISERROR(SEARCH("Successful",A1)))</formula>
    </cfRule>
    <cfRule type="containsText" dxfId="8" priority="8" operator="containsText" text="failed">
      <formula>NOT(ISERROR(SEARCH("failed",A1)))</formula>
    </cfRule>
  </conditionalFormatting>
  <conditionalFormatting sqref="G1:G365">
    <cfRule type="containsText" dxfId="7" priority="1" operator="containsText" text="live">
      <formula>NOT(ISERROR(SEARCH("live",G1)))</formula>
    </cfRule>
    <cfRule type="containsText" dxfId="6" priority="2" operator="containsText" text="Canceled">
      <formula>NOT(ISERROR(SEARCH("Canceled",G1)))</formula>
    </cfRule>
    <cfRule type="containsText" dxfId="5" priority="3" operator="containsText" text="Successful">
      <formula>NOT(ISERROR(SEARCH("Successful",G1)))</formula>
    </cfRule>
    <cfRule type="containsText" dxfId="4" priority="4" operator="containsText" text="failed">
      <formula>NOT(ISERROR(SEARCH("failed",G1)))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A955" workbookViewId="0">
      <selection activeCell="G1" sqref="G1:H1000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4" max="5" width="11.19921875" style="6"/>
    <col min="6" max="6" width="17.8984375" bestFit="1" customWidth="1"/>
    <col min="8" max="8" width="13" bestFit="1" customWidth="1"/>
    <col min="9" max="9" width="20.09765625" bestFit="1" customWidth="1"/>
    <col min="12" max="12" width="11.19921875" bestFit="1" customWidth="1"/>
    <col min="13" max="13" width="26.19921875" bestFit="1" customWidth="1"/>
    <col min="14" max="14" width="11.19921875" bestFit="1" customWidth="1"/>
    <col min="15" max="15" width="11.19921875" customWidth="1"/>
    <col min="18" max="18" width="28" bestFit="1" customWidth="1"/>
    <col min="19" max="20" width="20.0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5" t="s">
        <v>2</v>
      </c>
      <c r="E1" s="5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 s="6">
        <v>100</v>
      </c>
      <c r="E2" s="6">
        <v>0</v>
      </c>
      <c r="F2" s="4">
        <f>E2/D2</f>
        <v>0</v>
      </c>
      <c r="G2" t="s">
        <v>14</v>
      </c>
      <c r="H2">
        <v>0</v>
      </c>
      <c r="I2" s="6">
        <f>IFERROR(E2/H2,0)</f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s="6" t="str">
        <f>_xlfn.TEXTBEFORE(R2,"/")</f>
        <v>food</v>
      </c>
      <c r="T2" s="6" t="str">
        <f>_xlfn.TEXTAFTER(R2,"/")</f>
        <v>food trucks</v>
      </c>
    </row>
    <row r="3" spans="1:20" hidden="1" x14ac:dyDescent="0.3">
      <c r="A3">
        <v>1</v>
      </c>
      <c r="B3" t="s">
        <v>18</v>
      </c>
      <c r="C3" s="3" t="s">
        <v>19</v>
      </c>
      <c r="D3" s="6">
        <v>1400</v>
      </c>
      <c r="E3" s="6">
        <v>14560</v>
      </c>
      <c r="F3" s="4">
        <f t="shared" ref="F3:F66" si="0">E3/D3</f>
        <v>10.4</v>
      </c>
      <c r="G3" t="s">
        <v>20</v>
      </c>
      <c r="H3">
        <v>158</v>
      </c>
      <c r="I3" s="6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s="6" t="str">
        <f t="shared" ref="S3:S66" si="4">_xlfn.TEXTBEFORE(R3,"/")</f>
        <v>music</v>
      </c>
      <c r="T3" s="6" t="str">
        <f t="shared" ref="T3:T66" si="5">_xlfn.TEXTAFTER(R3,"/")</f>
        <v>rock</v>
      </c>
    </row>
    <row r="4" spans="1:20" ht="31.2" hidden="1" x14ac:dyDescent="0.3">
      <c r="A4">
        <v>2</v>
      </c>
      <c r="B4" t="s">
        <v>24</v>
      </c>
      <c r="C4" s="3" t="s">
        <v>25</v>
      </c>
      <c r="D4" s="6">
        <v>108400</v>
      </c>
      <c r="E4" s="6">
        <v>142523</v>
      </c>
      <c r="F4" s="4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s="6" t="str">
        <f t="shared" si="4"/>
        <v>technology</v>
      </c>
      <c r="T4" s="6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 s="6">
        <v>4200</v>
      </c>
      <c r="E5" s="6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s="6" t="str">
        <f t="shared" si="4"/>
        <v>music</v>
      </c>
      <c r="T5" s="6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 s="6">
        <v>7600</v>
      </c>
      <c r="E6" s="6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s="6" t="str">
        <f t="shared" si="4"/>
        <v>theater</v>
      </c>
      <c r="T6" s="6" t="str">
        <f t="shared" si="5"/>
        <v>plays</v>
      </c>
    </row>
    <row r="7" spans="1:20" hidden="1" x14ac:dyDescent="0.3">
      <c r="A7">
        <v>5</v>
      </c>
      <c r="B7" t="s">
        <v>34</v>
      </c>
      <c r="C7" s="3" t="s">
        <v>35</v>
      </c>
      <c r="D7" s="6">
        <v>7600</v>
      </c>
      <c r="E7" s="6">
        <v>13195</v>
      </c>
      <c r="F7" s="4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s="6" t="str">
        <f t="shared" si="4"/>
        <v>theater</v>
      </c>
      <c r="T7" s="6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 s="6">
        <v>5200</v>
      </c>
      <c r="E8" s="6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s="6" t="str">
        <f t="shared" si="4"/>
        <v>film &amp; video</v>
      </c>
      <c r="T8" s="6" t="str">
        <f t="shared" si="5"/>
        <v>documentary</v>
      </c>
    </row>
    <row r="9" spans="1:20" hidden="1" x14ac:dyDescent="0.3">
      <c r="A9">
        <v>7</v>
      </c>
      <c r="B9" t="s">
        <v>43</v>
      </c>
      <c r="C9" s="3" t="s">
        <v>44</v>
      </c>
      <c r="D9" s="6">
        <v>4500</v>
      </c>
      <c r="E9" s="6">
        <v>14741</v>
      </c>
      <c r="F9" s="4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s="6" t="str">
        <f t="shared" si="4"/>
        <v>theater</v>
      </c>
      <c r="T9" s="6" t="str">
        <f t="shared" si="5"/>
        <v>plays</v>
      </c>
    </row>
    <row r="10" spans="1:20" hidden="1" x14ac:dyDescent="0.3">
      <c r="A10">
        <v>8</v>
      </c>
      <c r="B10" t="s">
        <v>45</v>
      </c>
      <c r="C10" s="3" t="s">
        <v>46</v>
      </c>
      <c r="D10" s="6">
        <v>110100</v>
      </c>
      <c r="E10" s="6">
        <v>21946</v>
      </c>
      <c r="F10" s="4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s="6" t="str">
        <f t="shared" si="4"/>
        <v>theater</v>
      </c>
      <c r="T10" s="6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 s="6">
        <v>6200</v>
      </c>
      <c r="E11" s="6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s="6" t="str">
        <f t="shared" si="4"/>
        <v>music</v>
      </c>
      <c r="T11" s="6" t="str">
        <f t="shared" si="5"/>
        <v>electric music</v>
      </c>
    </row>
    <row r="12" spans="1:20" hidden="1" x14ac:dyDescent="0.3">
      <c r="A12">
        <v>10</v>
      </c>
      <c r="B12" t="s">
        <v>51</v>
      </c>
      <c r="C12" s="3" t="s">
        <v>52</v>
      </c>
      <c r="D12" s="6">
        <v>5200</v>
      </c>
      <c r="E12" s="6">
        <v>13838</v>
      </c>
      <c r="F12" s="4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s="6" t="str">
        <f t="shared" si="4"/>
        <v>film &amp; video</v>
      </c>
      <c r="T12" s="6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 s="6">
        <v>6300</v>
      </c>
      <c r="E13" s="6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s="6" t="str">
        <f t="shared" si="4"/>
        <v>theater</v>
      </c>
      <c r="T13" s="6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 s="6">
        <v>6300</v>
      </c>
      <c r="E14" s="6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s="6" t="str">
        <f t="shared" si="4"/>
        <v>film &amp; video</v>
      </c>
      <c r="T14" s="6" t="str">
        <f t="shared" si="5"/>
        <v>drama</v>
      </c>
    </row>
    <row r="15" spans="1:20" ht="31.2" hidden="1" x14ac:dyDescent="0.3">
      <c r="A15">
        <v>13</v>
      </c>
      <c r="B15" t="s">
        <v>58</v>
      </c>
      <c r="C15" s="3" t="s">
        <v>59</v>
      </c>
      <c r="D15" s="6">
        <v>4200</v>
      </c>
      <c r="E15" s="6">
        <v>10295</v>
      </c>
      <c r="F15" s="4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s="6" t="str">
        <f t="shared" si="4"/>
        <v>music</v>
      </c>
      <c r="T15" s="6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 s="6">
        <v>28200</v>
      </c>
      <c r="E16" s="6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s="6" t="str">
        <f t="shared" si="4"/>
        <v>music</v>
      </c>
      <c r="T16" s="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 s="6">
        <v>81200</v>
      </c>
      <c r="E17" s="6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s="6" t="str">
        <f t="shared" si="4"/>
        <v>technology</v>
      </c>
      <c r="T17" s="6" t="str">
        <f t="shared" si="5"/>
        <v>wearables</v>
      </c>
    </row>
    <row r="18" spans="1:20" hidden="1" x14ac:dyDescent="0.3">
      <c r="A18">
        <v>16</v>
      </c>
      <c r="B18" t="s">
        <v>66</v>
      </c>
      <c r="C18" s="3" t="s">
        <v>67</v>
      </c>
      <c r="D18" s="6">
        <v>1700</v>
      </c>
      <c r="E18" s="6">
        <v>11041</v>
      </c>
      <c r="F18" s="4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s="6" t="str">
        <f t="shared" si="4"/>
        <v>publishing</v>
      </c>
      <c r="T18" s="6" t="str">
        <f t="shared" si="5"/>
        <v>nonfiction</v>
      </c>
    </row>
    <row r="19" spans="1:20" hidden="1" x14ac:dyDescent="0.3">
      <c r="A19">
        <v>17</v>
      </c>
      <c r="B19" t="s">
        <v>69</v>
      </c>
      <c r="C19" s="3" t="s">
        <v>70</v>
      </c>
      <c r="D19" s="6">
        <v>84600</v>
      </c>
      <c r="E19" s="6">
        <v>134845</v>
      </c>
      <c r="F19" s="4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s="6" t="str">
        <f t="shared" si="4"/>
        <v>film &amp; video</v>
      </c>
      <c r="T19" s="6" t="str">
        <f t="shared" si="5"/>
        <v>animation</v>
      </c>
    </row>
    <row r="20" spans="1:20" hidden="1" x14ac:dyDescent="0.3">
      <c r="A20">
        <v>18</v>
      </c>
      <c r="B20" t="s">
        <v>72</v>
      </c>
      <c r="C20" s="3" t="s">
        <v>73</v>
      </c>
      <c r="D20" s="6">
        <v>9100</v>
      </c>
      <c r="E20" s="6">
        <v>6089</v>
      </c>
      <c r="F20" s="4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s="6" t="str">
        <f t="shared" si="4"/>
        <v>theater</v>
      </c>
      <c r="T20" s="6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 s="6">
        <v>62500</v>
      </c>
      <c r="E21" s="6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s="6" t="str">
        <f t="shared" si="4"/>
        <v>theater</v>
      </c>
      <c r="T21" s="6" t="str">
        <f t="shared" si="5"/>
        <v>plays</v>
      </c>
    </row>
    <row r="22" spans="1:20" hidden="1" x14ac:dyDescent="0.3">
      <c r="A22">
        <v>20</v>
      </c>
      <c r="B22" t="s">
        <v>77</v>
      </c>
      <c r="C22" s="3" t="s">
        <v>78</v>
      </c>
      <c r="D22" s="6">
        <v>131800</v>
      </c>
      <c r="E22" s="6">
        <v>147936</v>
      </c>
      <c r="F22" s="4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s="6" t="str">
        <f t="shared" si="4"/>
        <v>film &amp; video</v>
      </c>
      <c r="T22" s="6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 s="6">
        <v>94000</v>
      </c>
      <c r="E23" s="6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s="6" t="str">
        <f t="shared" si="4"/>
        <v>theater</v>
      </c>
      <c r="T23" s="6" t="str">
        <f t="shared" si="5"/>
        <v>plays</v>
      </c>
    </row>
    <row r="24" spans="1:20" hidden="1" x14ac:dyDescent="0.3">
      <c r="A24">
        <v>22</v>
      </c>
      <c r="B24" t="s">
        <v>81</v>
      </c>
      <c r="C24" s="3" t="s">
        <v>82</v>
      </c>
      <c r="D24" s="6">
        <v>59100</v>
      </c>
      <c r="E24" s="6">
        <v>75690</v>
      </c>
      <c r="F24" s="4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s="6" t="str">
        <f t="shared" si="4"/>
        <v>theater</v>
      </c>
      <c r="T24" s="6" t="str">
        <f t="shared" si="5"/>
        <v>plays</v>
      </c>
    </row>
    <row r="25" spans="1:20" hidden="1" x14ac:dyDescent="0.3">
      <c r="A25">
        <v>23</v>
      </c>
      <c r="B25" t="s">
        <v>83</v>
      </c>
      <c r="C25" s="3" t="s">
        <v>84</v>
      </c>
      <c r="D25" s="6">
        <v>4500</v>
      </c>
      <c r="E25" s="6">
        <v>14942</v>
      </c>
      <c r="F25" s="4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s="6" t="str">
        <f t="shared" si="4"/>
        <v>film &amp; video</v>
      </c>
      <c r="T25" s="6" t="str">
        <f t="shared" si="5"/>
        <v>documentary</v>
      </c>
    </row>
    <row r="26" spans="1:20" hidden="1" x14ac:dyDescent="0.3">
      <c r="A26">
        <v>24</v>
      </c>
      <c r="B26" t="s">
        <v>85</v>
      </c>
      <c r="C26" s="3" t="s">
        <v>86</v>
      </c>
      <c r="D26" s="6">
        <v>92400</v>
      </c>
      <c r="E26" s="6">
        <v>104257</v>
      </c>
      <c r="F26" s="4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s="6" t="str">
        <f t="shared" si="4"/>
        <v>technology</v>
      </c>
      <c r="T26" s="6" t="str">
        <f t="shared" si="5"/>
        <v>wearables</v>
      </c>
    </row>
    <row r="27" spans="1:20" hidden="1" x14ac:dyDescent="0.3">
      <c r="A27">
        <v>25</v>
      </c>
      <c r="B27" t="s">
        <v>87</v>
      </c>
      <c r="C27" s="3" t="s">
        <v>88</v>
      </c>
      <c r="D27" s="6">
        <v>5500</v>
      </c>
      <c r="E27" s="6">
        <v>11904</v>
      </c>
      <c r="F27" s="4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s="6" t="str">
        <f t="shared" si="4"/>
        <v>games</v>
      </c>
      <c r="T27" s="6" t="str">
        <f t="shared" si="5"/>
        <v>video games</v>
      </c>
    </row>
    <row r="28" spans="1:20" hidden="1" x14ac:dyDescent="0.3">
      <c r="A28">
        <v>26</v>
      </c>
      <c r="B28" t="s">
        <v>90</v>
      </c>
      <c r="C28" s="3" t="s">
        <v>91</v>
      </c>
      <c r="D28" s="6">
        <v>107500</v>
      </c>
      <c r="E28" s="6">
        <v>51814</v>
      </c>
      <c r="F28" s="4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s="6" t="str">
        <f t="shared" si="4"/>
        <v>theater</v>
      </c>
      <c r="T28" s="6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 s="6">
        <v>2000</v>
      </c>
      <c r="E29" s="6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s="6" t="str">
        <f t="shared" si="4"/>
        <v>music</v>
      </c>
      <c r="T29" s="6" t="str">
        <f t="shared" si="5"/>
        <v>rock</v>
      </c>
    </row>
    <row r="30" spans="1:20" hidden="1" x14ac:dyDescent="0.3">
      <c r="A30">
        <v>28</v>
      </c>
      <c r="B30" t="s">
        <v>94</v>
      </c>
      <c r="C30" s="3" t="s">
        <v>95</v>
      </c>
      <c r="D30" s="6">
        <v>130800</v>
      </c>
      <c r="E30" s="6">
        <v>137635</v>
      </c>
      <c r="F30" s="4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s="6" t="str">
        <f t="shared" si="4"/>
        <v>theater</v>
      </c>
      <c r="T30" s="6" t="str">
        <f t="shared" si="5"/>
        <v>plays</v>
      </c>
    </row>
    <row r="31" spans="1:20" hidden="1" x14ac:dyDescent="0.3">
      <c r="A31">
        <v>29</v>
      </c>
      <c r="B31" t="s">
        <v>96</v>
      </c>
      <c r="C31" s="3" t="s">
        <v>97</v>
      </c>
      <c r="D31" s="6">
        <v>45900</v>
      </c>
      <c r="E31" s="6">
        <v>150965</v>
      </c>
      <c r="F31" s="4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s="6" t="str">
        <f t="shared" si="4"/>
        <v>film &amp; video</v>
      </c>
      <c r="T31" s="6" t="str">
        <f t="shared" si="5"/>
        <v>shorts</v>
      </c>
    </row>
    <row r="32" spans="1:20" hidden="1" x14ac:dyDescent="0.3">
      <c r="A32">
        <v>30</v>
      </c>
      <c r="B32" t="s">
        <v>101</v>
      </c>
      <c r="C32" s="3" t="s">
        <v>102</v>
      </c>
      <c r="D32" s="6">
        <v>9000</v>
      </c>
      <c r="E32" s="6">
        <v>14455</v>
      </c>
      <c r="F32" s="4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s="6" t="str">
        <f t="shared" si="4"/>
        <v>film &amp; video</v>
      </c>
      <c r="T32" s="6" t="str">
        <f t="shared" si="5"/>
        <v>animation</v>
      </c>
    </row>
    <row r="33" spans="1:20" hidden="1" x14ac:dyDescent="0.3">
      <c r="A33">
        <v>31</v>
      </c>
      <c r="B33" t="s">
        <v>103</v>
      </c>
      <c r="C33" s="3" t="s">
        <v>104</v>
      </c>
      <c r="D33" s="6">
        <v>3500</v>
      </c>
      <c r="E33" s="6">
        <v>10850</v>
      </c>
      <c r="F33" s="4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s="6" t="str">
        <f t="shared" si="4"/>
        <v>games</v>
      </c>
      <c r="T33" s="6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 s="6">
        <v>101000</v>
      </c>
      <c r="E34" s="6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s="6" t="str">
        <f t="shared" si="4"/>
        <v>film &amp; video</v>
      </c>
      <c r="T34" s="6" t="str">
        <f t="shared" si="5"/>
        <v>documentary</v>
      </c>
    </row>
    <row r="35" spans="1:20" hidden="1" x14ac:dyDescent="0.3">
      <c r="A35">
        <v>33</v>
      </c>
      <c r="B35" t="s">
        <v>109</v>
      </c>
      <c r="C35" s="3" t="s">
        <v>110</v>
      </c>
      <c r="D35" s="6">
        <v>50200</v>
      </c>
      <c r="E35" s="6">
        <v>189666</v>
      </c>
      <c r="F35" s="4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s="6" t="str">
        <f t="shared" si="4"/>
        <v>theater</v>
      </c>
      <c r="T35" s="6" t="str">
        <f t="shared" si="5"/>
        <v>plays</v>
      </c>
    </row>
    <row r="36" spans="1:20" ht="31.2" hidden="1" x14ac:dyDescent="0.3">
      <c r="A36">
        <v>34</v>
      </c>
      <c r="B36" t="s">
        <v>111</v>
      </c>
      <c r="C36" s="3" t="s">
        <v>112</v>
      </c>
      <c r="D36" s="6">
        <v>9300</v>
      </c>
      <c r="E36" s="6">
        <v>14025</v>
      </c>
      <c r="F36" s="4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s="6" t="str">
        <f t="shared" si="4"/>
        <v>film &amp; video</v>
      </c>
      <c r="T36" s="6" t="str">
        <f t="shared" si="5"/>
        <v>documentary</v>
      </c>
    </row>
    <row r="37" spans="1:20" hidden="1" x14ac:dyDescent="0.3">
      <c r="A37">
        <v>35</v>
      </c>
      <c r="B37" t="s">
        <v>113</v>
      </c>
      <c r="C37" s="3" t="s">
        <v>114</v>
      </c>
      <c r="D37" s="6">
        <v>125500</v>
      </c>
      <c r="E37" s="6">
        <v>188628</v>
      </c>
      <c r="F37" s="4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s="6" t="str">
        <f t="shared" si="4"/>
        <v>film &amp; video</v>
      </c>
      <c r="T37" s="6" t="str">
        <f t="shared" si="5"/>
        <v>drama</v>
      </c>
    </row>
    <row r="38" spans="1:20" hidden="1" x14ac:dyDescent="0.3">
      <c r="A38">
        <v>36</v>
      </c>
      <c r="B38" t="s">
        <v>115</v>
      </c>
      <c r="C38" s="3" t="s">
        <v>116</v>
      </c>
      <c r="D38" s="6">
        <v>700</v>
      </c>
      <c r="E38" s="6">
        <v>1101</v>
      </c>
      <c r="F38" s="4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s="6" t="str">
        <f t="shared" si="4"/>
        <v>theater</v>
      </c>
      <c r="T38" s="6" t="str">
        <f t="shared" si="5"/>
        <v>plays</v>
      </c>
    </row>
    <row r="39" spans="1:20" ht="31.2" hidden="1" x14ac:dyDescent="0.3">
      <c r="A39">
        <v>37</v>
      </c>
      <c r="B39" t="s">
        <v>117</v>
      </c>
      <c r="C39" s="3" t="s">
        <v>118</v>
      </c>
      <c r="D39" s="6">
        <v>8100</v>
      </c>
      <c r="E39" s="6">
        <v>11339</v>
      </c>
      <c r="F39" s="4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s="6" t="str">
        <f t="shared" si="4"/>
        <v>publishing</v>
      </c>
      <c r="T39" s="6" t="str">
        <f t="shared" si="5"/>
        <v>fiction</v>
      </c>
    </row>
    <row r="40" spans="1:20" hidden="1" x14ac:dyDescent="0.3">
      <c r="A40">
        <v>38</v>
      </c>
      <c r="B40" t="s">
        <v>120</v>
      </c>
      <c r="C40" s="3" t="s">
        <v>121</v>
      </c>
      <c r="D40" s="6">
        <v>3100</v>
      </c>
      <c r="E40" s="6">
        <v>10085</v>
      </c>
      <c r="F40" s="4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s="6" t="str">
        <f t="shared" si="4"/>
        <v>photography</v>
      </c>
      <c r="T40" s="6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 s="6">
        <v>9900</v>
      </c>
      <c r="E41" s="6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s="6" t="str">
        <f t="shared" si="4"/>
        <v>theater</v>
      </c>
      <c r="T41" s="6" t="str">
        <f t="shared" si="5"/>
        <v>plays</v>
      </c>
    </row>
    <row r="42" spans="1:20" hidden="1" x14ac:dyDescent="0.3">
      <c r="A42">
        <v>40</v>
      </c>
      <c r="B42" t="s">
        <v>125</v>
      </c>
      <c r="C42" s="3" t="s">
        <v>126</v>
      </c>
      <c r="D42" s="6">
        <v>8800</v>
      </c>
      <c r="E42" s="6">
        <v>14878</v>
      </c>
      <c r="F42" s="4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s="6" t="str">
        <f t="shared" si="4"/>
        <v>technology</v>
      </c>
      <c r="T42" s="6" t="str">
        <f t="shared" si="5"/>
        <v>wearables</v>
      </c>
    </row>
    <row r="43" spans="1:20" hidden="1" x14ac:dyDescent="0.3">
      <c r="A43">
        <v>41</v>
      </c>
      <c r="B43" t="s">
        <v>127</v>
      </c>
      <c r="C43" s="3" t="s">
        <v>128</v>
      </c>
      <c r="D43" s="6">
        <v>5600</v>
      </c>
      <c r="E43" s="6">
        <v>11924</v>
      </c>
      <c r="F43" s="4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s="6" t="str">
        <f t="shared" si="4"/>
        <v>music</v>
      </c>
      <c r="T43" s="6" t="str">
        <f t="shared" si="5"/>
        <v>rock</v>
      </c>
    </row>
    <row r="44" spans="1:20" hidden="1" x14ac:dyDescent="0.3">
      <c r="A44">
        <v>42</v>
      </c>
      <c r="B44" t="s">
        <v>129</v>
      </c>
      <c r="C44" s="3" t="s">
        <v>130</v>
      </c>
      <c r="D44" s="6">
        <v>1800</v>
      </c>
      <c r="E44" s="6">
        <v>7991</v>
      </c>
      <c r="F44" s="4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s="6" t="str">
        <f t="shared" si="4"/>
        <v>food</v>
      </c>
      <c r="T44" s="6" t="str">
        <f t="shared" si="5"/>
        <v>food trucks</v>
      </c>
    </row>
    <row r="45" spans="1:20" hidden="1" x14ac:dyDescent="0.3">
      <c r="A45">
        <v>43</v>
      </c>
      <c r="B45" t="s">
        <v>131</v>
      </c>
      <c r="C45" s="3" t="s">
        <v>132</v>
      </c>
      <c r="D45" s="6">
        <v>90200</v>
      </c>
      <c r="E45" s="6">
        <v>167717</v>
      </c>
      <c r="F45" s="4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s="6" t="str">
        <f t="shared" si="4"/>
        <v>publishing</v>
      </c>
      <c r="T45" s="6" t="str">
        <f t="shared" si="5"/>
        <v>radio &amp; podcasts</v>
      </c>
    </row>
    <row r="46" spans="1:20" hidden="1" x14ac:dyDescent="0.3">
      <c r="A46">
        <v>44</v>
      </c>
      <c r="B46" t="s">
        <v>134</v>
      </c>
      <c r="C46" s="3" t="s">
        <v>135</v>
      </c>
      <c r="D46" s="6">
        <v>1600</v>
      </c>
      <c r="E46" s="6">
        <v>10541</v>
      </c>
      <c r="F46" s="4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s="6" t="str">
        <f t="shared" si="4"/>
        <v>publishing</v>
      </c>
      <c r="T46" s="6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 s="6">
        <v>9500</v>
      </c>
      <c r="E47" s="6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s="6" t="str">
        <f t="shared" si="4"/>
        <v>theater</v>
      </c>
      <c r="T47" s="6" t="str">
        <f t="shared" si="5"/>
        <v>plays</v>
      </c>
    </row>
    <row r="48" spans="1:20" hidden="1" x14ac:dyDescent="0.3">
      <c r="A48">
        <v>46</v>
      </c>
      <c r="B48" t="s">
        <v>138</v>
      </c>
      <c r="C48" s="3" t="s">
        <v>139</v>
      </c>
      <c r="D48" s="6">
        <v>3700</v>
      </c>
      <c r="E48" s="6">
        <v>4247</v>
      </c>
      <c r="F48" s="4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s="6" t="str">
        <f t="shared" si="4"/>
        <v>music</v>
      </c>
      <c r="T48" s="6" t="str">
        <f t="shared" si="5"/>
        <v>rock</v>
      </c>
    </row>
    <row r="49" spans="1:20" hidden="1" x14ac:dyDescent="0.3">
      <c r="A49">
        <v>47</v>
      </c>
      <c r="B49" t="s">
        <v>140</v>
      </c>
      <c r="C49" s="3" t="s">
        <v>141</v>
      </c>
      <c r="D49" s="6">
        <v>1500</v>
      </c>
      <c r="E49" s="6">
        <v>7129</v>
      </c>
      <c r="F49" s="4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s="6" t="str">
        <f t="shared" si="4"/>
        <v>theater</v>
      </c>
      <c r="T49" s="6" t="str">
        <f t="shared" si="5"/>
        <v>plays</v>
      </c>
    </row>
    <row r="50" spans="1:20" hidden="1" x14ac:dyDescent="0.3">
      <c r="A50">
        <v>48</v>
      </c>
      <c r="B50" t="s">
        <v>142</v>
      </c>
      <c r="C50" s="3" t="s">
        <v>143</v>
      </c>
      <c r="D50" s="6">
        <v>33300</v>
      </c>
      <c r="E50" s="6">
        <v>128862</v>
      </c>
      <c r="F50" s="4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s="6" t="str">
        <f t="shared" si="4"/>
        <v>theater</v>
      </c>
      <c r="T50" s="6" t="str">
        <f t="shared" si="5"/>
        <v>plays</v>
      </c>
    </row>
    <row r="51" spans="1:20" hidden="1" x14ac:dyDescent="0.3">
      <c r="A51">
        <v>49</v>
      </c>
      <c r="B51" t="s">
        <v>144</v>
      </c>
      <c r="C51" s="3" t="s">
        <v>145</v>
      </c>
      <c r="D51" s="6">
        <v>7200</v>
      </c>
      <c r="E51" s="6">
        <v>13653</v>
      </c>
      <c r="F51" s="4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s="6" t="str">
        <f t="shared" si="4"/>
        <v>music</v>
      </c>
      <c r="T51" s="6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 s="6">
        <v>100</v>
      </c>
      <c r="E52" s="6">
        <v>2</v>
      </c>
      <c r="F52" s="4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s="6" t="str">
        <f t="shared" si="4"/>
        <v>music</v>
      </c>
      <c r="T52" s="6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 s="6">
        <v>158100</v>
      </c>
      <c r="E53" s="6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s="6" t="str">
        <f t="shared" si="4"/>
        <v>technology</v>
      </c>
      <c r="T53" s="6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 s="6">
        <v>7200</v>
      </c>
      <c r="E54" s="6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s="6" t="str">
        <f t="shared" si="4"/>
        <v>theater</v>
      </c>
      <c r="T54" s="6" t="str">
        <f t="shared" si="5"/>
        <v>plays</v>
      </c>
    </row>
    <row r="55" spans="1:20" hidden="1" x14ac:dyDescent="0.3">
      <c r="A55">
        <v>53</v>
      </c>
      <c r="B55" t="s">
        <v>153</v>
      </c>
      <c r="C55" s="3" t="s">
        <v>154</v>
      </c>
      <c r="D55" s="6">
        <v>8800</v>
      </c>
      <c r="E55" s="6">
        <v>12356</v>
      </c>
      <c r="F55" s="4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s="6" t="str">
        <f t="shared" si="4"/>
        <v>film &amp; video</v>
      </c>
      <c r="T55" s="6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 s="6">
        <v>6000</v>
      </c>
      <c r="E56" s="6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s="6" t="str">
        <f t="shared" si="4"/>
        <v>technology</v>
      </c>
      <c r="T56" s="6" t="str">
        <f t="shared" si="5"/>
        <v>wearables</v>
      </c>
    </row>
    <row r="57" spans="1:20" ht="31.2" hidden="1" x14ac:dyDescent="0.3">
      <c r="A57">
        <v>55</v>
      </c>
      <c r="B57" t="s">
        <v>157</v>
      </c>
      <c r="C57" s="3" t="s">
        <v>158</v>
      </c>
      <c r="D57" s="6">
        <v>6600</v>
      </c>
      <c r="E57" s="6">
        <v>11746</v>
      </c>
      <c r="F57" s="4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s="6" t="str">
        <f t="shared" si="4"/>
        <v>music</v>
      </c>
      <c r="T57" s="6" t="str">
        <f t="shared" si="5"/>
        <v>jazz</v>
      </c>
    </row>
    <row r="58" spans="1:20" ht="31.2" hidden="1" x14ac:dyDescent="0.3">
      <c r="A58">
        <v>56</v>
      </c>
      <c r="B58" t="s">
        <v>160</v>
      </c>
      <c r="C58" s="3" t="s">
        <v>161</v>
      </c>
      <c r="D58" s="6">
        <v>8000</v>
      </c>
      <c r="E58" s="6">
        <v>11493</v>
      </c>
      <c r="F58" s="4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s="6" t="str">
        <f t="shared" si="4"/>
        <v>technology</v>
      </c>
      <c r="T58" s="6" t="str">
        <f t="shared" si="5"/>
        <v>wearables</v>
      </c>
    </row>
    <row r="59" spans="1:20" hidden="1" x14ac:dyDescent="0.3">
      <c r="A59">
        <v>57</v>
      </c>
      <c r="B59" t="s">
        <v>162</v>
      </c>
      <c r="C59" s="3" t="s">
        <v>163</v>
      </c>
      <c r="D59" s="6">
        <v>2900</v>
      </c>
      <c r="E59" s="6">
        <v>6243</v>
      </c>
      <c r="F59" s="4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s="6" t="str">
        <f t="shared" si="4"/>
        <v>games</v>
      </c>
      <c r="T59" s="6" t="str">
        <f t="shared" si="5"/>
        <v>video games</v>
      </c>
    </row>
    <row r="60" spans="1:20" hidden="1" x14ac:dyDescent="0.3">
      <c r="A60">
        <v>58</v>
      </c>
      <c r="B60" t="s">
        <v>164</v>
      </c>
      <c r="C60" s="3" t="s">
        <v>165</v>
      </c>
      <c r="D60" s="6">
        <v>2700</v>
      </c>
      <c r="E60" s="6">
        <v>6132</v>
      </c>
      <c r="F60" s="4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s="6" t="str">
        <f t="shared" si="4"/>
        <v>theater</v>
      </c>
      <c r="T60" s="6" t="str">
        <f t="shared" si="5"/>
        <v>plays</v>
      </c>
    </row>
    <row r="61" spans="1:20" hidden="1" x14ac:dyDescent="0.3">
      <c r="A61">
        <v>59</v>
      </c>
      <c r="B61" t="s">
        <v>166</v>
      </c>
      <c r="C61" s="3" t="s">
        <v>167</v>
      </c>
      <c r="D61" s="6">
        <v>1400</v>
      </c>
      <c r="E61" s="6">
        <v>3851</v>
      </c>
      <c r="F61" s="4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s="6" t="str">
        <f t="shared" si="4"/>
        <v>theater</v>
      </c>
      <c r="T61" s="6" t="str">
        <f t="shared" si="5"/>
        <v>plays</v>
      </c>
    </row>
    <row r="62" spans="1:20" hidden="1" x14ac:dyDescent="0.3">
      <c r="A62">
        <v>60</v>
      </c>
      <c r="B62" t="s">
        <v>168</v>
      </c>
      <c r="C62" s="3" t="s">
        <v>169</v>
      </c>
      <c r="D62" s="6">
        <v>94200</v>
      </c>
      <c r="E62" s="6">
        <v>135997</v>
      </c>
      <c r="F62" s="4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s="6" t="str">
        <f t="shared" si="4"/>
        <v>theater</v>
      </c>
      <c r="T62" s="6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 s="6">
        <v>199200</v>
      </c>
      <c r="E63" s="6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s="6" t="str">
        <f t="shared" si="4"/>
        <v>theater</v>
      </c>
      <c r="T63" s="6" t="str">
        <f t="shared" si="5"/>
        <v>plays</v>
      </c>
    </row>
    <row r="64" spans="1:20" ht="31.2" hidden="1" x14ac:dyDescent="0.3">
      <c r="A64">
        <v>62</v>
      </c>
      <c r="B64" t="s">
        <v>172</v>
      </c>
      <c r="C64" s="3" t="s">
        <v>173</v>
      </c>
      <c r="D64" s="6">
        <v>2000</v>
      </c>
      <c r="E64" s="6">
        <v>14452</v>
      </c>
      <c r="F64" s="4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s="6" t="str">
        <f t="shared" si="4"/>
        <v>technology</v>
      </c>
      <c r="T64" s="6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 s="6">
        <v>4700</v>
      </c>
      <c r="E65" s="6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s="6" t="str">
        <f t="shared" si="4"/>
        <v>theater</v>
      </c>
      <c r="T65" s="6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 s="6">
        <v>2800</v>
      </c>
      <c r="E66" s="6">
        <v>2734</v>
      </c>
      <c r="F66" s="4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s="6" t="str">
        <f t="shared" si="4"/>
        <v>technology</v>
      </c>
      <c r="T66" s="6" t="str">
        <f t="shared" si="5"/>
        <v>web</v>
      </c>
    </row>
    <row r="67" spans="1:20" hidden="1" x14ac:dyDescent="0.3">
      <c r="A67">
        <v>65</v>
      </c>
      <c r="B67" t="s">
        <v>178</v>
      </c>
      <c r="C67" s="3" t="s">
        <v>179</v>
      </c>
      <c r="D67" s="6">
        <v>6100</v>
      </c>
      <c r="E67" s="6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6">
        <f t="shared" ref="I67:I130" si="7">IFERROR(E67/H67,0)</f>
        <v>61.038135593220339</v>
      </c>
      <c r="J67" t="s">
        <v>21</v>
      </c>
      <c r="K67" t="s">
        <v>22</v>
      </c>
      <c r="L67">
        <v>1296108000</v>
      </c>
      <c r="M67" s="9">
        <f t="shared" ref="M67:M130" si="8">(((L67/60)/60)/24)+DATE(1970,1,1)</f>
        <v>40570.25</v>
      </c>
      <c r="N67">
        <v>1296712800</v>
      </c>
      <c r="O67" s="9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s="6" t="str">
        <f t="shared" ref="S67:S130" si="10">_xlfn.TEXTBEFORE(R67,"/")</f>
        <v>theater</v>
      </c>
      <c r="T67" s="6" t="str">
        <f t="shared" ref="T67:T130" si="11">_xlfn.TEXTAFTER(R67,"/")</f>
        <v>plays</v>
      </c>
    </row>
    <row r="68" spans="1:20" x14ac:dyDescent="0.3">
      <c r="A68">
        <v>66</v>
      </c>
      <c r="B68" t="s">
        <v>180</v>
      </c>
      <c r="C68" s="3" t="s">
        <v>181</v>
      </c>
      <c r="D68" s="6">
        <v>2900</v>
      </c>
      <c r="E68" s="6">
        <v>1307</v>
      </c>
      <c r="F68" s="4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 s="9">
        <f t="shared" si="8"/>
        <v>42102.208333333328</v>
      </c>
      <c r="N68">
        <v>1428901200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s="6" t="str">
        <f t="shared" si="10"/>
        <v>theater</v>
      </c>
      <c r="T68" s="6" t="str">
        <f t="shared" si="11"/>
        <v>plays</v>
      </c>
    </row>
    <row r="69" spans="1:20" ht="31.2" hidden="1" x14ac:dyDescent="0.3">
      <c r="A69">
        <v>67</v>
      </c>
      <c r="B69" t="s">
        <v>182</v>
      </c>
      <c r="C69" s="3" t="s">
        <v>183</v>
      </c>
      <c r="D69" s="6">
        <v>72600</v>
      </c>
      <c r="E69" s="6">
        <v>117892</v>
      </c>
      <c r="F69" s="4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 s="9">
        <f t="shared" si="8"/>
        <v>40203.25</v>
      </c>
      <c r="N69">
        <v>1264831200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s="6" t="str">
        <f t="shared" si="10"/>
        <v>technology</v>
      </c>
      <c r="T69" s="6" t="str">
        <f t="shared" si="11"/>
        <v>wearables</v>
      </c>
    </row>
    <row r="70" spans="1:20" hidden="1" x14ac:dyDescent="0.3">
      <c r="A70">
        <v>68</v>
      </c>
      <c r="B70" t="s">
        <v>184</v>
      </c>
      <c r="C70" s="3" t="s">
        <v>185</v>
      </c>
      <c r="D70" s="6">
        <v>5700</v>
      </c>
      <c r="E70" s="6">
        <v>14508</v>
      </c>
      <c r="F70" s="4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 s="9">
        <f t="shared" si="8"/>
        <v>42943.208333333328</v>
      </c>
      <c r="N70">
        <v>1505192400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s="6" t="str">
        <f t="shared" si="10"/>
        <v>theater</v>
      </c>
      <c r="T70" s="6" t="str">
        <f t="shared" si="11"/>
        <v>plays</v>
      </c>
    </row>
    <row r="71" spans="1:20" ht="31.2" hidden="1" x14ac:dyDescent="0.3">
      <c r="A71">
        <v>69</v>
      </c>
      <c r="B71" t="s">
        <v>186</v>
      </c>
      <c r="C71" s="3" t="s">
        <v>187</v>
      </c>
      <c r="D71" s="6">
        <v>7900</v>
      </c>
      <c r="E71" s="6">
        <v>1901</v>
      </c>
      <c r="F71" s="4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 s="9">
        <f t="shared" si="8"/>
        <v>40531.25</v>
      </c>
      <c r="N71">
        <v>1295676000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s="6" t="str">
        <f t="shared" si="10"/>
        <v>theater</v>
      </c>
      <c r="T71" s="6" t="str">
        <f t="shared" si="11"/>
        <v>plays</v>
      </c>
    </row>
    <row r="72" spans="1:20" hidden="1" x14ac:dyDescent="0.3">
      <c r="A72">
        <v>70</v>
      </c>
      <c r="B72" t="s">
        <v>188</v>
      </c>
      <c r="C72" s="3" t="s">
        <v>189</v>
      </c>
      <c r="D72" s="6">
        <v>128000</v>
      </c>
      <c r="E72" s="6">
        <v>158389</v>
      </c>
      <c r="F72" s="4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 s="9">
        <f t="shared" si="8"/>
        <v>40484.208333333336</v>
      </c>
      <c r="N72">
        <v>1292911200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s="6" t="str">
        <f t="shared" si="10"/>
        <v>theater</v>
      </c>
      <c r="T72" s="6" t="str">
        <f t="shared" si="11"/>
        <v>plays</v>
      </c>
    </row>
    <row r="73" spans="1:20" ht="31.2" hidden="1" x14ac:dyDescent="0.3">
      <c r="A73">
        <v>71</v>
      </c>
      <c r="B73" t="s">
        <v>190</v>
      </c>
      <c r="C73" s="3" t="s">
        <v>191</v>
      </c>
      <c r="D73" s="6">
        <v>6000</v>
      </c>
      <c r="E73" s="6">
        <v>6484</v>
      </c>
      <c r="F73" s="4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 s="9">
        <f t="shared" si="8"/>
        <v>43799.25</v>
      </c>
      <c r="N73">
        <v>1575439200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s="6" t="str">
        <f t="shared" si="10"/>
        <v>theater</v>
      </c>
      <c r="T73" s="6" t="str">
        <f t="shared" si="11"/>
        <v>plays</v>
      </c>
    </row>
    <row r="74" spans="1:20" hidden="1" x14ac:dyDescent="0.3">
      <c r="A74">
        <v>72</v>
      </c>
      <c r="B74" t="s">
        <v>192</v>
      </c>
      <c r="C74" s="3" t="s">
        <v>193</v>
      </c>
      <c r="D74" s="6">
        <v>600</v>
      </c>
      <c r="E74" s="6">
        <v>4022</v>
      </c>
      <c r="F74" s="4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 s="9">
        <f t="shared" si="8"/>
        <v>42186.208333333328</v>
      </c>
      <c r="N74">
        <v>1438837200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s="6" t="str">
        <f t="shared" si="10"/>
        <v>film &amp; video</v>
      </c>
      <c r="T74" s="6" t="str">
        <f t="shared" si="11"/>
        <v>animation</v>
      </c>
    </row>
    <row r="75" spans="1:20" hidden="1" x14ac:dyDescent="0.3">
      <c r="A75">
        <v>73</v>
      </c>
      <c r="B75" t="s">
        <v>194</v>
      </c>
      <c r="C75" s="3" t="s">
        <v>195</v>
      </c>
      <c r="D75" s="6">
        <v>1400</v>
      </c>
      <c r="E75" s="6">
        <v>9253</v>
      </c>
      <c r="F75" s="4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 s="9">
        <f t="shared" si="8"/>
        <v>42701.25</v>
      </c>
      <c r="N75">
        <v>1480485600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s="6" t="str">
        <f t="shared" si="10"/>
        <v>music</v>
      </c>
      <c r="T75" s="6" t="str">
        <f t="shared" si="11"/>
        <v>jazz</v>
      </c>
    </row>
    <row r="76" spans="1:20" hidden="1" x14ac:dyDescent="0.3">
      <c r="A76">
        <v>74</v>
      </c>
      <c r="B76" t="s">
        <v>196</v>
      </c>
      <c r="C76" s="3" t="s">
        <v>197</v>
      </c>
      <c r="D76" s="6">
        <v>3900</v>
      </c>
      <c r="E76" s="6">
        <v>4776</v>
      </c>
      <c r="F76" s="4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 s="9">
        <f t="shared" si="8"/>
        <v>42456.208333333328</v>
      </c>
      <c r="N76">
        <v>1459141200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s="6" t="str">
        <f t="shared" si="10"/>
        <v>music</v>
      </c>
      <c r="T76" s="6" t="str">
        <f t="shared" si="11"/>
        <v>metal</v>
      </c>
    </row>
    <row r="77" spans="1:20" hidden="1" x14ac:dyDescent="0.3">
      <c r="A77">
        <v>75</v>
      </c>
      <c r="B77" t="s">
        <v>198</v>
      </c>
      <c r="C77" s="3" t="s">
        <v>199</v>
      </c>
      <c r="D77" s="6">
        <v>9700</v>
      </c>
      <c r="E77" s="6">
        <v>14606</v>
      </c>
      <c r="F77" s="4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 s="9">
        <f t="shared" si="8"/>
        <v>43296.208333333328</v>
      </c>
      <c r="N77">
        <v>1532322000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s="6" t="str">
        <f t="shared" si="10"/>
        <v>photography</v>
      </c>
      <c r="T77" s="6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 s="6">
        <v>122900</v>
      </c>
      <c r="E78" s="6">
        <v>95993</v>
      </c>
      <c r="F78" s="4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 s="9">
        <f t="shared" si="8"/>
        <v>42027.25</v>
      </c>
      <c r="N78">
        <v>1426222800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s="6" t="str">
        <f t="shared" si="10"/>
        <v>theater</v>
      </c>
      <c r="T78" s="6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 s="6">
        <v>9500</v>
      </c>
      <c r="E79" s="6">
        <v>4460</v>
      </c>
      <c r="F79" s="4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 s="9">
        <f t="shared" si="8"/>
        <v>40448.208333333336</v>
      </c>
      <c r="N79">
        <v>1286773200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s="6" t="str">
        <f t="shared" si="10"/>
        <v>film &amp; video</v>
      </c>
      <c r="T79" s="6" t="str">
        <f t="shared" si="11"/>
        <v>animation</v>
      </c>
    </row>
    <row r="80" spans="1:20" ht="31.2" hidden="1" x14ac:dyDescent="0.3">
      <c r="A80">
        <v>78</v>
      </c>
      <c r="B80" t="s">
        <v>204</v>
      </c>
      <c r="C80" s="3" t="s">
        <v>205</v>
      </c>
      <c r="D80" s="6">
        <v>4500</v>
      </c>
      <c r="E80" s="6">
        <v>13536</v>
      </c>
      <c r="F80" s="4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 s="9">
        <f t="shared" si="8"/>
        <v>43206.208333333328</v>
      </c>
      <c r="N80">
        <v>1523941200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s="6" t="str">
        <f t="shared" si="10"/>
        <v>publishing</v>
      </c>
      <c r="T80" s="6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 s="6">
        <v>57800</v>
      </c>
      <c r="E81" s="6">
        <v>40228</v>
      </c>
      <c r="F81" s="4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 s="9">
        <f t="shared" si="8"/>
        <v>43267.208333333328</v>
      </c>
      <c r="N81">
        <v>1529557200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s="6" t="str">
        <f t="shared" si="10"/>
        <v>theater</v>
      </c>
      <c r="T81" s="6" t="str">
        <f t="shared" si="11"/>
        <v>plays</v>
      </c>
    </row>
    <row r="82" spans="1:20" hidden="1" x14ac:dyDescent="0.3">
      <c r="A82">
        <v>80</v>
      </c>
      <c r="B82" t="s">
        <v>209</v>
      </c>
      <c r="C82" s="3" t="s">
        <v>210</v>
      </c>
      <c r="D82" s="6">
        <v>1100</v>
      </c>
      <c r="E82" s="6">
        <v>7012</v>
      </c>
      <c r="F82" s="4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 s="9">
        <f t="shared" si="8"/>
        <v>42976.208333333328</v>
      </c>
      <c r="N82">
        <v>1506574800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s="6" t="str">
        <f t="shared" si="10"/>
        <v>games</v>
      </c>
      <c r="T82" s="6" t="str">
        <f t="shared" si="11"/>
        <v>video games</v>
      </c>
    </row>
    <row r="83" spans="1:20" hidden="1" x14ac:dyDescent="0.3">
      <c r="A83">
        <v>81</v>
      </c>
      <c r="B83" t="s">
        <v>211</v>
      </c>
      <c r="C83" s="3" t="s">
        <v>212</v>
      </c>
      <c r="D83" s="6">
        <v>16800</v>
      </c>
      <c r="E83" s="6">
        <v>37857</v>
      </c>
      <c r="F83" s="4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 s="9">
        <f t="shared" si="8"/>
        <v>43062.25</v>
      </c>
      <c r="N83">
        <v>1513576800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s="6" t="str">
        <f t="shared" si="10"/>
        <v>music</v>
      </c>
      <c r="T83" s="6" t="str">
        <f t="shared" si="11"/>
        <v>rock</v>
      </c>
    </row>
    <row r="84" spans="1:20" hidden="1" x14ac:dyDescent="0.3">
      <c r="A84">
        <v>82</v>
      </c>
      <c r="B84" t="s">
        <v>213</v>
      </c>
      <c r="C84" s="3" t="s">
        <v>214</v>
      </c>
      <c r="D84" s="6">
        <v>1000</v>
      </c>
      <c r="E84" s="6">
        <v>14973</v>
      </c>
      <c r="F84" s="4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 s="9">
        <f t="shared" si="8"/>
        <v>43482.25</v>
      </c>
      <c r="N84">
        <v>1548309600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s="6" t="str">
        <f t="shared" si="10"/>
        <v>games</v>
      </c>
      <c r="T84" s="6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 s="6">
        <v>106400</v>
      </c>
      <c r="E85" s="6">
        <v>39996</v>
      </c>
      <c r="F85" s="4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 s="9">
        <f t="shared" si="8"/>
        <v>42579.208333333328</v>
      </c>
      <c r="N85">
        <v>1471582800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s="6" t="str">
        <f t="shared" si="10"/>
        <v>music</v>
      </c>
      <c r="T85" s="6" t="str">
        <f t="shared" si="11"/>
        <v>electric music</v>
      </c>
    </row>
    <row r="86" spans="1:20" ht="31.2" hidden="1" x14ac:dyDescent="0.3">
      <c r="A86">
        <v>84</v>
      </c>
      <c r="B86" t="s">
        <v>217</v>
      </c>
      <c r="C86" s="3" t="s">
        <v>218</v>
      </c>
      <c r="D86" s="6">
        <v>31400</v>
      </c>
      <c r="E86" s="6">
        <v>41564</v>
      </c>
      <c r="F86" s="4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 s="9">
        <f t="shared" si="8"/>
        <v>41118.208333333336</v>
      </c>
      <c r="N86">
        <v>1344315600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s="6" t="str">
        <f t="shared" si="10"/>
        <v>technology</v>
      </c>
      <c r="T86" s="6" t="str">
        <f t="shared" si="11"/>
        <v>wearables</v>
      </c>
    </row>
    <row r="87" spans="1:20" hidden="1" x14ac:dyDescent="0.3">
      <c r="A87">
        <v>85</v>
      </c>
      <c r="B87" t="s">
        <v>219</v>
      </c>
      <c r="C87" s="3" t="s">
        <v>220</v>
      </c>
      <c r="D87" s="6">
        <v>4900</v>
      </c>
      <c r="E87" s="6">
        <v>6430</v>
      </c>
      <c r="F87" s="4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 s="9">
        <f t="shared" si="8"/>
        <v>40797.208333333336</v>
      </c>
      <c r="N87">
        <v>1316408400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s="6" t="str">
        <f t="shared" si="10"/>
        <v>music</v>
      </c>
      <c r="T87" s="6" t="str">
        <f t="shared" si="11"/>
        <v>indie rock</v>
      </c>
    </row>
    <row r="88" spans="1:20" hidden="1" x14ac:dyDescent="0.3">
      <c r="A88">
        <v>86</v>
      </c>
      <c r="B88" t="s">
        <v>221</v>
      </c>
      <c r="C88" s="3" t="s">
        <v>222</v>
      </c>
      <c r="D88" s="6">
        <v>7400</v>
      </c>
      <c r="E88" s="6">
        <v>12405</v>
      </c>
      <c r="F88" s="4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 s="9">
        <f t="shared" si="8"/>
        <v>42128.208333333328</v>
      </c>
      <c r="N88">
        <v>1431838800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s="6" t="str">
        <f t="shared" si="10"/>
        <v>theater</v>
      </c>
      <c r="T88" s="6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 s="6">
        <v>198500</v>
      </c>
      <c r="E89" s="6">
        <v>123040</v>
      </c>
      <c r="F89" s="4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 s="9">
        <f t="shared" si="8"/>
        <v>40610.25</v>
      </c>
      <c r="N89">
        <v>1300510800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s="6" t="str">
        <f t="shared" si="10"/>
        <v>music</v>
      </c>
      <c r="T89" s="6" t="str">
        <f t="shared" si="11"/>
        <v>rock</v>
      </c>
    </row>
    <row r="90" spans="1:20" hidden="1" x14ac:dyDescent="0.3">
      <c r="A90">
        <v>88</v>
      </c>
      <c r="B90" t="s">
        <v>225</v>
      </c>
      <c r="C90" s="3" t="s">
        <v>226</v>
      </c>
      <c r="D90" s="6">
        <v>4800</v>
      </c>
      <c r="E90" s="6">
        <v>12516</v>
      </c>
      <c r="F90" s="4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 s="9">
        <f t="shared" si="8"/>
        <v>42110.208333333328</v>
      </c>
      <c r="N90">
        <v>1431061200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s="6" t="str">
        <f t="shared" si="10"/>
        <v>publishing</v>
      </c>
      <c r="T90" s="6" t="str">
        <f t="shared" si="11"/>
        <v>translations</v>
      </c>
    </row>
    <row r="91" spans="1:20" hidden="1" x14ac:dyDescent="0.3">
      <c r="A91">
        <v>89</v>
      </c>
      <c r="B91" t="s">
        <v>227</v>
      </c>
      <c r="C91" s="3" t="s">
        <v>228</v>
      </c>
      <c r="D91" s="6">
        <v>3400</v>
      </c>
      <c r="E91" s="6">
        <v>8588</v>
      </c>
      <c r="F91" s="4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 s="9">
        <f t="shared" si="8"/>
        <v>40283.208333333336</v>
      </c>
      <c r="N91">
        <v>1271480400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s="6" t="str">
        <f t="shared" si="10"/>
        <v>theater</v>
      </c>
      <c r="T91" s="6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 s="6">
        <v>7800</v>
      </c>
      <c r="E92" s="6">
        <v>6132</v>
      </c>
      <c r="F92" s="4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 s="9">
        <f t="shared" si="8"/>
        <v>42425.25</v>
      </c>
      <c r="N92">
        <v>1456380000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s="6" t="str">
        <f t="shared" si="10"/>
        <v>theater</v>
      </c>
      <c r="T92" s="6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 s="6">
        <v>154300</v>
      </c>
      <c r="E93" s="6">
        <v>74688</v>
      </c>
      <c r="F93" s="4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 s="9">
        <f t="shared" si="8"/>
        <v>42588.208333333328</v>
      </c>
      <c r="N93">
        <v>1472878800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s="6" t="str">
        <f t="shared" si="10"/>
        <v>publishing</v>
      </c>
      <c r="T93" s="6" t="str">
        <f t="shared" si="11"/>
        <v>translations</v>
      </c>
    </row>
    <row r="94" spans="1:20" ht="31.2" hidden="1" x14ac:dyDescent="0.3">
      <c r="A94">
        <v>92</v>
      </c>
      <c r="B94" t="s">
        <v>233</v>
      </c>
      <c r="C94" s="3" t="s">
        <v>234</v>
      </c>
      <c r="D94" s="6">
        <v>20000</v>
      </c>
      <c r="E94" s="6">
        <v>51775</v>
      </c>
      <c r="F94" s="4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 s="9">
        <f t="shared" si="8"/>
        <v>40352.208333333336</v>
      </c>
      <c r="N94">
        <v>1277355600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s="6" t="str">
        <f t="shared" si="10"/>
        <v>games</v>
      </c>
      <c r="T94" s="6" t="str">
        <f t="shared" si="11"/>
        <v>video games</v>
      </c>
    </row>
    <row r="95" spans="1:20" hidden="1" x14ac:dyDescent="0.3">
      <c r="A95">
        <v>93</v>
      </c>
      <c r="B95" t="s">
        <v>235</v>
      </c>
      <c r="C95" s="3" t="s">
        <v>236</v>
      </c>
      <c r="D95" s="6">
        <v>108800</v>
      </c>
      <c r="E95" s="6">
        <v>65877</v>
      </c>
      <c r="F95" s="4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 s="9">
        <f t="shared" si="8"/>
        <v>41202.208333333336</v>
      </c>
      <c r="N95">
        <v>1351054800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s="6" t="str">
        <f t="shared" si="10"/>
        <v>theater</v>
      </c>
      <c r="T95" s="6" t="str">
        <f t="shared" si="11"/>
        <v>plays</v>
      </c>
    </row>
    <row r="96" spans="1:20" hidden="1" x14ac:dyDescent="0.3">
      <c r="A96">
        <v>94</v>
      </c>
      <c r="B96" t="s">
        <v>237</v>
      </c>
      <c r="C96" s="3" t="s">
        <v>238</v>
      </c>
      <c r="D96" s="6">
        <v>2900</v>
      </c>
      <c r="E96" s="6">
        <v>8807</v>
      </c>
      <c r="F96" s="4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 s="9">
        <f t="shared" si="8"/>
        <v>43562.208333333328</v>
      </c>
      <c r="N96">
        <v>1555563600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s="6" t="str">
        <f t="shared" si="10"/>
        <v>technology</v>
      </c>
      <c r="T96" s="6" t="str">
        <f t="shared" si="11"/>
        <v>web</v>
      </c>
    </row>
    <row r="97" spans="1:20" ht="31.2" hidden="1" x14ac:dyDescent="0.3">
      <c r="A97">
        <v>95</v>
      </c>
      <c r="B97" t="s">
        <v>239</v>
      </c>
      <c r="C97" s="3" t="s">
        <v>240</v>
      </c>
      <c r="D97" s="6">
        <v>900</v>
      </c>
      <c r="E97" s="6">
        <v>1017</v>
      </c>
      <c r="F97" s="4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 s="9">
        <f t="shared" si="8"/>
        <v>43752.208333333328</v>
      </c>
      <c r="N97">
        <v>1571634000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s="6" t="str">
        <f t="shared" si="10"/>
        <v>film &amp; video</v>
      </c>
      <c r="T97" s="6" t="str">
        <f t="shared" si="11"/>
        <v>documentary</v>
      </c>
    </row>
    <row r="98" spans="1:20" hidden="1" x14ac:dyDescent="0.3">
      <c r="A98">
        <v>96</v>
      </c>
      <c r="B98" t="s">
        <v>241</v>
      </c>
      <c r="C98" s="3" t="s">
        <v>242</v>
      </c>
      <c r="D98" s="6">
        <v>69700</v>
      </c>
      <c r="E98" s="6">
        <v>151513</v>
      </c>
      <c r="F98" s="4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 s="9">
        <f t="shared" si="8"/>
        <v>40612.25</v>
      </c>
      <c r="N98">
        <v>1300856400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s="6" t="str">
        <f t="shared" si="10"/>
        <v>theater</v>
      </c>
      <c r="T98" s="6" t="str">
        <f t="shared" si="11"/>
        <v>plays</v>
      </c>
    </row>
    <row r="99" spans="1:20" hidden="1" x14ac:dyDescent="0.3">
      <c r="A99">
        <v>97</v>
      </c>
      <c r="B99" t="s">
        <v>243</v>
      </c>
      <c r="C99" s="3" t="s">
        <v>244</v>
      </c>
      <c r="D99" s="6">
        <v>1300</v>
      </c>
      <c r="E99" s="6">
        <v>12047</v>
      </c>
      <c r="F99" s="4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 s="9">
        <f t="shared" si="8"/>
        <v>42180.208333333328</v>
      </c>
      <c r="N99">
        <v>1439874000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s="6" t="str">
        <f t="shared" si="10"/>
        <v>food</v>
      </c>
      <c r="T99" s="6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 s="6">
        <v>97800</v>
      </c>
      <c r="E100" s="6">
        <v>32951</v>
      </c>
      <c r="F100" s="4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 s="9">
        <f t="shared" si="8"/>
        <v>42212.208333333328</v>
      </c>
      <c r="N100">
        <v>1438318800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s="6" t="str">
        <f t="shared" si="10"/>
        <v>games</v>
      </c>
      <c r="T100" s="6" t="str">
        <f t="shared" si="11"/>
        <v>video games</v>
      </c>
    </row>
    <row r="101" spans="1:20" ht="31.2" hidden="1" x14ac:dyDescent="0.3">
      <c r="A101">
        <v>99</v>
      </c>
      <c r="B101" t="s">
        <v>247</v>
      </c>
      <c r="C101" s="3" t="s">
        <v>248</v>
      </c>
      <c r="D101" s="6">
        <v>7600</v>
      </c>
      <c r="E101" s="6">
        <v>14951</v>
      </c>
      <c r="F101" s="4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 s="9">
        <f t="shared" si="8"/>
        <v>41968.25</v>
      </c>
      <c r="N101">
        <v>1419400800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s="6" t="str">
        <f t="shared" si="10"/>
        <v>theater</v>
      </c>
      <c r="T101" s="6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 s="6">
        <v>100</v>
      </c>
      <c r="E102" s="6">
        <v>1</v>
      </c>
      <c r="F102" s="4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 s="9">
        <f t="shared" si="8"/>
        <v>40835.208333333336</v>
      </c>
      <c r="N102">
        <v>1320555600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s="6" t="str">
        <f t="shared" si="10"/>
        <v>theater</v>
      </c>
      <c r="T102" s="6" t="str">
        <f t="shared" si="11"/>
        <v>plays</v>
      </c>
    </row>
    <row r="103" spans="1:20" hidden="1" x14ac:dyDescent="0.3">
      <c r="A103">
        <v>101</v>
      </c>
      <c r="B103" t="s">
        <v>251</v>
      </c>
      <c r="C103" s="3" t="s">
        <v>252</v>
      </c>
      <c r="D103" s="6">
        <v>900</v>
      </c>
      <c r="E103" s="6">
        <v>9193</v>
      </c>
      <c r="F103" s="4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 s="9">
        <f t="shared" si="8"/>
        <v>42056.25</v>
      </c>
      <c r="N103">
        <v>1425103200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s="6" t="str">
        <f t="shared" si="10"/>
        <v>music</v>
      </c>
      <c r="T103" s="6" t="str">
        <f t="shared" si="11"/>
        <v>electric music</v>
      </c>
    </row>
    <row r="104" spans="1:20" hidden="1" x14ac:dyDescent="0.3">
      <c r="A104">
        <v>102</v>
      </c>
      <c r="B104" t="s">
        <v>253</v>
      </c>
      <c r="C104" s="3" t="s">
        <v>254</v>
      </c>
      <c r="D104" s="6">
        <v>3700</v>
      </c>
      <c r="E104" s="6">
        <v>10422</v>
      </c>
      <c r="F104" s="4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 s="9">
        <f t="shared" si="8"/>
        <v>43234.208333333328</v>
      </c>
      <c r="N104">
        <v>1526878800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s="6" t="str">
        <f t="shared" si="10"/>
        <v>technology</v>
      </c>
      <c r="T104" s="6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 s="6">
        <v>10000</v>
      </c>
      <c r="E105" s="6">
        <v>2461</v>
      </c>
      <c r="F105" s="4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 s="9">
        <f t="shared" si="8"/>
        <v>40475.208333333336</v>
      </c>
      <c r="N105">
        <v>1288674000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s="6" t="str">
        <f t="shared" si="10"/>
        <v>music</v>
      </c>
      <c r="T105" s="6" t="str">
        <f t="shared" si="11"/>
        <v>electric music</v>
      </c>
    </row>
    <row r="106" spans="1:20" hidden="1" x14ac:dyDescent="0.3">
      <c r="A106">
        <v>104</v>
      </c>
      <c r="B106" t="s">
        <v>257</v>
      </c>
      <c r="C106" s="3" t="s">
        <v>258</v>
      </c>
      <c r="D106" s="6">
        <v>119200</v>
      </c>
      <c r="E106" s="6">
        <v>170623</v>
      </c>
      <c r="F106" s="4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 s="9">
        <f t="shared" si="8"/>
        <v>42878.208333333328</v>
      </c>
      <c r="N106">
        <v>1495602000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s="6" t="str">
        <f t="shared" si="10"/>
        <v>music</v>
      </c>
      <c r="T106" s="6" t="str">
        <f t="shared" si="11"/>
        <v>indie rock</v>
      </c>
    </row>
    <row r="107" spans="1:20" hidden="1" x14ac:dyDescent="0.3">
      <c r="A107">
        <v>105</v>
      </c>
      <c r="B107" t="s">
        <v>259</v>
      </c>
      <c r="C107" s="3" t="s">
        <v>260</v>
      </c>
      <c r="D107" s="6">
        <v>6800</v>
      </c>
      <c r="E107" s="6">
        <v>9829</v>
      </c>
      <c r="F107" s="4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 s="9">
        <f t="shared" si="8"/>
        <v>41366.208333333336</v>
      </c>
      <c r="N107">
        <v>1366434000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s="6" t="str">
        <f t="shared" si="10"/>
        <v>technology</v>
      </c>
      <c r="T107" s="6" t="str">
        <f t="shared" si="11"/>
        <v>web</v>
      </c>
    </row>
    <row r="108" spans="1:20" hidden="1" x14ac:dyDescent="0.3">
      <c r="A108">
        <v>106</v>
      </c>
      <c r="B108" t="s">
        <v>261</v>
      </c>
      <c r="C108" s="3" t="s">
        <v>262</v>
      </c>
      <c r="D108" s="6">
        <v>3900</v>
      </c>
      <c r="E108" s="6">
        <v>14006</v>
      </c>
      <c r="F108" s="4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 s="9">
        <f t="shared" si="8"/>
        <v>43716.208333333328</v>
      </c>
      <c r="N108">
        <v>1568350800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s="6" t="str">
        <f t="shared" si="10"/>
        <v>theater</v>
      </c>
      <c r="T108" s="6" t="str">
        <f t="shared" si="11"/>
        <v>plays</v>
      </c>
    </row>
    <row r="109" spans="1:20" ht="31.2" hidden="1" x14ac:dyDescent="0.3">
      <c r="A109">
        <v>107</v>
      </c>
      <c r="B109" t="s">
        <v>263</v>
      </c>
      <c r="C109" s="3" t="s">
        <v>264</v>
      </c>
      <c r="D109" s="6">
        <v>3500</v>
      </c>
      <c r="E109" s="6">
        <v>6527</v>
      </c>
      <c r="F109" s="4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 s="9">
        <f t="shared" si="8"/>
        <v>43213.208333333328</v>
      </c>
      <c r="N109">
        <v>1525928400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s="6" t="str">
        <f t="shared" si="10"/>
        <v>theater</v>
      </c>
      <c r="T109" s="6" t="str">
        <f t="shared" si="11"/>
        <v>plays</v>
      </c>
    </row>
    <row r="110" spans="1:20" ht="31.2" hidden="1" x14ac:dyDescent="0.3">
      <c r="A110">
        <v>108</v>
      </c>
      <c r="B110" t="s">
        <v>265</v>
      </c>
      <c r="C110" s="3" t="s">
        <v>266</v>
      </c>
      <c r="D110" s="6">
        <v>1500</v>
      </c>
      <c r="E110" s="6">
        <v>8929</v>
      </c>
      <c r="F110" s="4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 s="9">
        <f t="shared" si="8"/>
        <v>41005.208333333336</v>
      </c>
      <c r="N110">
        <v>1336885200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s="6" t="str">
        <f t="shared" si="10"/>
        <v>film &amp; video</v>
      </c>
      <c r="T110" s="6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 s="6">
        <v>5200</v>
      </c>
      <c r="E111" s="6">
        <v>3079</v>
      </c>
      <c r="F111" s="4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 s="9">
        <f t="shared" si="8"/>
        <v>41651.25</v>
      </c>
      <c r="N111">
        <v>1389679200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s="6" t="str">
        <f t="shared" si="10"/>
        <v>film &amp; video</v>
      </c>
      <c r="T111" s="6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 s="6">
        <v>142400</v>
      </c>
      <c r="E112" s="6">
        <v>21307</v>
      </c>
      <c r="F112" s="4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 s="9">
        <f t="shared" si="8"/>
        <v>43354.208333333328</v>
      </c>
      <c r="N112">
        <v>1538283600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s="6" t="str">
        <f t="shared" si="10"/>
        <v>food</v>
      </c>
      <c r="T112" s="6" t="str">
        <f t="shared" si="11"/>
        <v>food trucks</v>
      </c>
    </row>
    <row r="113" spans="1:20" hidden="1" x14ac:dyDescent="0.3">
      <c r="A113">
        <v>111</v>
      </c>
      <c r="B113" t="s">
        <v>272</v>
      </c>
      <c r="C113" s="3" t="s">
        <v>273</v>
      </c>
      <c r="D113" s="6">
        <v>61400</v>
      </c>
      <c r="E113" s="6">
        <v>73653</v>
      </c>
      <c r="F113" s="4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 s="9">
        <f t="shared" si="8"/>
        <v>41174.208333333336</v>
      </c>
      <c r="N113">
        <v>1348808400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s="6" t="str">
        <f t="shared" si="10"/>
        <v>publishing</v>
      </c>
      <c r="T113" s="6" t="str">
        <f t="shared" si="11"/>
        <v>radio &amp; podcasts</v>
      </c>
    </row>
    <row r="114" spans="1:20" hidden="1" x14ac:dyDescent="0.3">
      <c r="A114">
        <v>112</v>
      </c>
      <c r="B114" t="s">
        <v>274</v>
      </c>
      <c r="C114" s="3" t="s">
        <v>275</v>
      </c>
      <c r="D114" s="6">
        <v>4700</v>
      </c>
      <c r="E114" s="6">
        <v>12635</v>
      </c>
      <c r="F114" s="4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 s="9">
        <f t="shared" si="8"/>
        <v>41875.208333333336</v>
      </c>
      <c r="N114">
        <v>1410152400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s="6" t="str">
        <f t="shared" si="10"/>
        <v>technology</v>
      </c>
      <c r="T114" s="6" t="str">
        <f t="shared" si="11"/>
        <v>web</v>
      </c>
    </row>
    <row r="115" spans="1:20" hidden="1" x14ac:dyDescent="0.3">
      <c r="A115">
        <v>113</v>
      </c>
      <c r="B115" t="s">
        <v>276</v>
      </c>
      <c r="C115" s="3" t="s">
        <v>277</v>
      </c>
      <c r="D115" s="6">
        <v>3300</v>
      </c>
      <c r="E115" s="6">
        <v>12437</v>
      </c>
      <c r="F115" s="4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 s="9">
        <f t="shared" si="8"/>
        <v>42990.208333333328</v>
      </c>
      <c r="N115">
        <v>1505797200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s="6" t="str">
        <f t="shared" si="10"/>
        <v>food</v>
      </c>
      <c r="T115" s="6" t="str">
        <f t="shared" si="11"/>
        <v>food trucks</v>
      </c>
    </row>
    <row r="116" spans="1:20" hidden="1" x14ac:dyDescent="0.3">
      <c r="A116">
        <v>114</v>
      </c>
      <c r="B116" t="s">
        <v>278</v>
      </c>
      <c r="C116" s="3" t="s">
        <v>279</v>
      </c>
      <c r="D116" s="6">
        <v>1900</v>
      </c>
      <c r="E116" s="6">
        <v>13816</v>
      </c>
      <c r="F116" s="4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 s="9">
        <f t="shared" si="8"/>
        <v>43564.208333333328</v>
      </c>
      <c r="N116">
        <v>1554872400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s="6" t="str">
        <f t="shared" si="10"/>
        <v>technology</v>
      </c>
      <c r="T116" s="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 s="6">
        <v>166700</v>
      </c>
      <c r="E117" s="6">
        <v>145382</v>
      </c>
      <c r="F117" s="4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 s="9">
        <f t="shared" si="8"/>
        <v>43056.25</v>
      </c>
      <c r="N117">
        <v>1513922400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s="6" t="str">
        <f t="shared" si="10"/>
        <v>publishing</v>
      </c>
      <c r="T117" s="6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 s="6">
        <v>7200</v>
      </c>
      <c r="E118" s="6">
        <v>6336</v>
      </c>
      <c r="F118" s="4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 s="9">
        <f t="shared" si="8"/>
        <v>42265.208333333328</v>
      </c>
      <c r="N118">
        <v>1442638800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s="6" t="str">
        <f t="shared" si="10"/>
        <v>theater</v>
      </c>
      <c r="T118" s="6" t="str">
        <f t="shared" si="11"/>
        <v>plays</v>
      </c>
    </row>
    <row r="119" spans="1:20" hidden="1" x14ac:dyDescent="0.3">
      <c r="A119">
        <v>117</v>
      </c>
      <c r="B119" t="s">
        <v>284</v>
      </c>
      <c r="C119" s="3" t="s">
        <v>285</v>
      </c>
      <c r="D119" s="6">
        <v>4900</v>
      </c>
      <c r="E119" s="6">
        <v>8523</v>
      </c>
      <c r="F119" s="4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 s="9">
        <f t="shared" si="8"/>
        <v>40808.208333333336</v>
      </c>
      <c r="N119">
        <v>1317186000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s="6" t="str">
        <f t="shared" si="10"/>
        <v>film &amp; video</v>
      </c>
      <c r="T119" s="6" t="str">
        <f t="shared" si="11"/>
        <v>television</v>
      </c>
    </row>
    <row r="120" spans="1:20" hidden="1" x14ac:dyDescent="0.3">
      <c r="A120">
        <v>118</v>
      </c>
      <c r="B120" t="s">
        <v>286</v>
      </c>
      <c r="C120" s="3" t="s">
        <v>287</v>
      </c>
      <c r="D120" s="6">
        <v>5400</v>
      </c>
      <c r="E120" s="6">
        <v>6351</v>
      </c>
      <c r="F120" s="4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 s="9">
        <f t="shared" si="8"/>
        <v>41665.25</v>
      </c>
      <c r="N120">
        <v>1391234400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s="6" t="str">
        <f t="shared" si="10"/>
        <v>photography</v>
      </c>
      <c r="T120" s="6" t="str">
        <f t="shared" si="11"/>
        <v>photography books</v>
      </c>
    </row>
    <row r="121" spans="1:20" ht="31.2" hidden="1" x14ac:dyDescent="0.3">
      <c r="A121">
        <v>119</v>
      </c>
      <c r="B121" t="s">
        <v>288</v>
      </c>
      <c r="C121" s="3" t="s">
        <v>289</v>
      </c>
      <c r="D121" s="6">
        <v>5000</v>
      </c>
      <c r="E121" s="6">
        <v>10748</v>
      </c>
      <c r="F121" s="4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 s="9">
        <f t="shared" si="8"/>
        <v>41806.208333333336</v>
      </c>
      <c r="N121">
        <v>1404363600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s="6" t="str">
        <f t="shared" si="10"/>
        <v>film &amp; video</v>
      </c>
      <c r="T121" s="6" t="str">
        <f t="shared" si="11"/>
        <v>documentary</v>
      </c>
    </row>
    <row r="122" spans="1:20" hidden="1" x14ac:dyDescent="0.3">
      <c r="A122">
        <v>120</v>
      </c>
      <c r="B122" t="s">
        <v>290</v>
      </c>
      <c r="C122" s="3" t="s">
        <v>291</v>
      </c>
      <c r="D122" s="6">
        <v>75100</v>
      </c>
      <c r="E122" s="6">
        <v>112272</v>
      </c>
      <c r="F122" s="4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 s="9">
        <f t="shared" si="8"/>
        <v>42111.208333333328</v>
      </c>
      <c r="N122">
        <v>1429592400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s="6" t="str">
        <f t="shared" si="10"/>
        <v>games</v>
      </c>
      <c r="T122" s="6" t="str">
        <f t="shared" si="11"/>
        <v>mobile games</v>
      </c>
    </row>
    <row r="123" spans="1:20" hidden="1" x14ac:dyDescent="0.3">
      <c r="A123">
        <v>121</v>
      </c>
      <c r="B123" t="s">
        <v>293</v>
      </c>
      <c r="C123" s="3" t="s">
        <v>294</v>
      </c>
      <c r="D123" s="6">
        <v>45300</v>
      </c>
      <c r="E123" s="6">
        <v>99361</v>
      </c>
      <c r="F123" s="4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 s="9">
        <f t="shared" si="8"/>
        <v>41917.208333333336</v>
      </c>
      <c r="N123">
        <v>1413608400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s="6" t="str">
        <f t="shared" si="10"/>
        <v>games</v>
      </c>
      <c r="T123" s="6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 s="6">
        <v>136800</v>
      </c>
      <c r="E124" s="6">
        <v>88055</v>
      </c>
      <c r="F124" s="4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 s="9">
        <f t="shared" si="8"/>
        <v>41970.25</v>
      </c>
      <c r="N124">
        <v>1419400800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s="6" t="str">
        <f t="shared" si="10"/>
        <v>publishing</v>
      </c>
      <c r="T124" s="6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 s="6">
        <v>177700</v>
      </c>
      <c r="E125" s="6">
        <v>33092</v>
      </c>
      <c r="F125" s="4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 s="9">
        <f t="shared" si="8"/>
        <v>42332.25</v>
      </c>
      <c r="N125">
        <v>1448604000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s="6" t="str">
        <f t="shared" si="10"/>
        <v>theater</v>
      </c>
      <c r="T125" s="6" t="str">
        <f t="shared" si="11"/>
        <v>plays</v>
      </c>
    </row>
    <row r="126" spans="1:20" hidden="1" x14ac:dyDescent="0.3">
      <c r="A126">
        <v>124</v>
      </c>
      <c r="B126" t="s">
        <v>299</v>
      </c>
      <c r="C126" s="3" t="s">
        <v>300</v>
      </c>
      <c r="D126" s="6">
        <v>2600</v>
      </c>
      <c r="E126" s="6">
        <v>9562</v>
      </c>
      <c r="F126" s="4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 s="9">
        <f t="shared" si="8"/>
        <v>43598.208333333328</v>
      </c>
      <c r="N126">
        <v>1562302800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s="6" t="str">
        <f t="shared" si="10"/>
        <v>photography</v>
      </c>
      <c r="T126" s="6" t="str">
        <f t="shared" si="11"/>
        <v>photography books</v>
      </c>
    </row>
    <row r="127" spans="1:20" hidden="1" x14ac:dyDescent="0.3">
      <c r="A127">
        <v>125</v>
      </c>
      <c r="B127" t="s">
        <v>301</v>
      </c>
      <c r="C127" s="3" t="s">
        <v>302</v>
      </c>
      <c r="D127" s="6">
        <v>5300</v>
      </c>
      <c r="E127" s="6">
        <v>8475</v>
      </c>
      <c r="F127" s="4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 s="9">
        <f t="shared" si="8"/>
        <v>43362.208333333328</v>
      </c>
      <c r="N127">
        <v>1537678800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s="6" t="str">
        <f t="shared" si="10"/>
        <v>theater</v>
      </c>
      <c r="T127" s="6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 s="6">
        <v>180200</v>
      </c>
      <c r="E128" s="6">
        <v>69617</v>
      </c>
      <c r="F128" s="4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 s="9">
        <f t="shared" si="8"/>
        <v>42596.208333333328</v>
      </c>
      <c r="N128">
        <v>1473570000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s="6" t="str">
        <f t="shared" si="10"/>
        <v>theater</v>
      </c>
      <c r="T128" s="6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 s="6">
        <v>103200</v>
      </c>
      <c r="E129" s="6">
        <v>53067</v>
      </c>
      <c r="F129" s="4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 s="9">
        <f t="shared" si="8"/>
        <v>40310.208333333336</v>
      </c>
      <c r="N129">
        <v>1273899600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s="6" t="str">
        <f t="shared" si="10"/>
        <v>theater</v>
      </c>
      <c r="T129" s="6" t="str">
        <f t="shared" si="11"/>
        <v>plays</v>
      </c>
    </row>
    <row r="130" spans="1:20" hidden="1" x14ac:dyDescent="0.3">
      <c r="A130">
        <v>128</v>
      </c>
      <c r="B130" t="s">
        <v>307</v>
      </c>
      <c r="C130" s="3" t="s">
        <v>308</v>
      </c>
      <c r="D130" s="6">
        <v>70600</v>
      </c>
      <c r="E130" s="6">
        <v>42596</v>
      </c>
      <c r="F130" s="4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 s="9">
        <f t="shared" si="8"/>
        <v>40417.208333333336</v>
      </c>
      <c r="N130">
        <v>1284008400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s="6" t="str">
        <f t="shared" si="10"/>
        <v>music</v>
      </c>
      <c r="T130" s="6" t="str">
        <f t="shared" si="11"/>
        <v>rock</v>
      </c>
    </row>
    <row r="131" spans="1:20" hidden="1" x14ac:dyDescent="0.3">
      <c r="A131">
        <v>129</v>
      </c>
      <c r="B131" t="s">
        <v>309</v>
      </c>
      <c r="C131" s="3" t="s">
        <v>310</v>
      </c>
      <c r="D131" s="6">
        <v>148500</v>
      </c>
      <c r="E131" s="6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 s="6">
        <f t="shared" ref="I131:I194" si="13">IFERROR(E131/H131,0)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4">(((L131/60)/60)/24)+DATE(1970,1,1)</f>
        <v>42038.25</v>
      </c>
      <c r="N131">
        <v>1425103200</v>
      </c>
      <c r="O131" s="9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s="6" t="str">
        <f t="shared" ref="S131:S194" si="16">_xlfn.TEXTBEFORE(R131,"/")</f>
        <v>food</v>
      </c>
      <c r="T131" s="6" t="str">
        <f t="shared" ref="T131:T194" si="17">_xlfn.TEXTAFTER(R131,"/")</f>
        <v>food trucks</v>
      </c>
    </row>
    <row r="132" spans="1:20" hidden="1" x14ac:dyDescent="0.3">
      <c r="A132">
        <v>130</v>
      </c>
      <c r="B132" t="s">
        <v>311</v>
      </c>
      <c r="C132" s="3" t="s">
        <v>312</v>
      </c>
      <c r="D132" s="6">
        <v>9600</v>
      </c>
      <c r="E132" s="6">
        <v>14925</v>
      </c>
      <c r="F132" s="4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 s="9">
        <f t="shared" si="14"/>
        <v>40842.208333333336</v>
      </c>
      <c r="N132">
        <v>1320991200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s="6" t="str">
        <f t="shared" si="16"/>
        <v>film &amp; video</v>
      </c>
      <c r="T132" s="6" t="str">
        <f t="shared" si="17"/>
        <v>drama</v>
      </c>
    </row>
    <row r="133" spans="1:20" ht="31.2" hidden="1" x14ac:dyDescent="0.3">
      <c r="A133">
        <v>131</v>
      </c>
      <c r="B133" t="s">
        <v>313</v>
      </c>
      <c r="C133" s="3" t="s">
        <v>314</v>
      </c>
      <c r="D133" s="6">
        <v>164700</v>
      </c>
      <c r="E133" s="6">
        <v>166116</v>
      </c>
      <c r="F133" s="4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 s="9">
        <f t="shared" si="14"/>
        <v>41607.25</v>
      </c>
      <c r="N133">
        <v>1386828000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s="6" t="str">
        <f t="shared" si="16"/>
        <v>technology</v>
      </c>
      <c r="T133" s="6" t="str">
        <f t="shared" si="17"/>
        <v>web</v>
      </c>
    </row>
    <row r="134" spans="1:20" hidden="1" x14ac:dyDescent="0.3">
      <c r="A134">
        <v>132</v>
      </c>
      <c r="B134" t="s">
        <v>315</v>
      </c>
      <c r="C134" s="3" t="s">
        <v>316</v>
      </c>
      <c r="D134" s="6">
        <v>3300</v>
      </c>
      <c r="E134" s="6">
        <v>3834</v>
      </c>
      <c r="F134" s="4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 s="9">
        <f t="shared" si="14"/>
        <v>43112.25</v>
      </c>
      <c r="N134">
        <v>1517119200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s="6" t="str">
        <f t="shared" si="16"/>
        <v>theater</v>
      </c>
      <c r="T134" s="6" t="str">
        <f t="shared" si="17"/>
        <v>plays</v>
      </c>
    </row>
    <row r="135" spans="1:20" hidden="1" x14ac:dyDescent="0.3">
      <c r="A135">
        <v>133</v>
      </c>
      <c r="B135" t="s">
        <v>317</v>
      </c>
      <c r="C135" s="3" t="s">
        <v>318</v>
      </c>
      <c r="D135" s="6">
        <v>4500</v>
      </c>
      <c r="E135" s="6">
        <v>13985</v>
      </c>
      <c r="F135" s="4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 s="9">
        <f t="shared" si="14"/>
        <v>40767.208333333336</v>
      </c>
      <c r="N135">
        <v>1315026000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s="6" t="str">
        <f t="shared" si="16"/>
        <v>music</v>
      </c>
      <c r="T135" s="6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 s="6">
        <v>99500</v>
      </c>
      <c r="E136" s="6">
        <v>89288</v>
      </c>
      <c r="F136" s="4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 s="9">
        <f t="shared" si="14"/>
        <v>40713.208333333336</v>
      </c>
      <c r="N136">
        <v>1312693200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s="6" t="str">
        <f t="shared" si="16"/>
        <v>film &amp; video</v>
      </c>
      <c r="T136" s="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 s="6">
        <v>7700</v>
      </c>
      <c r="E137" s="6">
        <v>5488</v>
      </c>
      <c r="F137" s="4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 s="9">
        <f t="shared" si="14"/>
        <v>41340.25</v>
      </c>
      <c r="N137">
        <v>1363064400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s="6" t="str">
        <f t="shared" si="16"/>
        <v>theater</v>
      </c>
      <c r="T137" s="6" t="str">
        <f t="shared" si="17"/>
        <v>plays</v>
      </c>
    </row>
    <row r="138" spans="1:20" ht="31.2" hidden="1" x14ac:dyDescent="0.3">
      <c r="A138">
        <v>136</v>
      </c>
      <c r="B138" t="s">
        <v>324</v>
      </c>
      <c r="C138" s="3" t="s">
        <v>325</v>
      </c>
      <c r="D138" s="6">
        <v>82800</v>
      </c>
      <c r="E138" s="6">
        <v>2721</v>
      </c>
      <c r="F138" s="4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 s="9">
        <f t="shared" si="14"/>
        <v>41797.208333333336</v>
      </c>
      <c r="N138">
        <v>1403154000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s="6" t="str">
        <f t="shared" si="16"/>
        <v>film &amp; video</v>
      </c>
      <c r="T138" s="6" t="str">
        <f t="shared" si="17"/>
        <v>drama</v>
      </c>
    </row>
    <row r="139" spans="1:20" hidden="1" x14ac:dyDescent="0.3">
      <c r="A139">
        <v>137</v>
      </c>
      <c r="B139" t="s">
        <v>326</v>
      </c>
      <c r="C139" s="3" t="s">
        <v>327</v>
      </c>
      <c r="D139" s="6">
        <v>1800</v>
      </c>
      <c r="E139" s="6">
        <v>4712</v>
      </c>
      <c r="F139" s="4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 s="9">
        <f t="shared" si="14"/>
        <v>40457.208333333336</v>
      </c>
      <c r="N139">
        <v>1286859600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s="6" t="str">
        <f t="shared" si="16"/>
        <v>publishing</v>
      </c>
      <c r="T139" s="6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 s="6">
        <v>9600</v>
      </c>
      <c r="E140" s="6">
        <v>9216</v>
      </c>
      <c r="F140" s="4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 s="9">
        <f t="shared" si="14"/>
        <v>41180.208333333336</v>
      </c>
      <c r="N140">
        <v>1349326800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s="6" t="str">
        <f t="shared" si="16"/>
        <v>games</v>
      </c>
      <c r="T140" s="6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 s="6">
        <v>92100</v>
      </c>
      <c r="E141" s="6">
        <v>19246</v>
      </c>
      <c r="F141" s="4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 s="9">
        <f t="shared" si="14"/>
        <v>42115.208333333328</v>
      </c>
      <c r="N141">
        <v>1430974800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s="6" t="str">
        <f t="shared" si="16"/>
        <v>technology</v>
      </c>
      <c r="T141" s="6" t="str">
        <f t="shared" si="17"/>
        <v>wearables</v>
      </c>
    </row>
    <row r="142" spans="1:20" ht="31.2" hidden="1" x14ac:dyDescent="0.3">
      <c r="A142">
        <v>140</v>
      </c>
      <c r="B142" t="s">
        <v>332</v>
      </c>
      <c r="C142" s="3" t="s">
        <v>333</v>
      </c>
      <c r="D142" s="6">
        <v>5500</v>
      </c>
      <c r="E142" s="6">
        <v>12274</v>
      </c>
      <c r="F142" s="4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 s="9">
        <f t="shared" si="14"/>
        <v>43156.25</v>
      </c>
      <c r="N142">
        <v>1519970400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s="6" t="str">
        <f t="shared" si="16"/>
        <v>film &amp; video</v>
      </c>
      <c r="T142" s="6" t="str">
        <f t="shared" si="17"/>
        <v>documentary</v>
      </c>
    </row>
    <row r="143" spans="1:20" hidden="1" x14ac:dyDescent="0.3">
      <c r="A143">
        <v>141</v>
      </c>
      <c r="B143" t="s">
        <v>334</v>
      </c>
      <c r="C143" s="3" t="s">
        <v>335</v>
      </c>
      <c r="D143" s="6">
        <v>64300</v>
      </c>
      <c r="E143" s="6">
        <v>65323</v>
      </c>
      <c r="F143" s="4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 s="9">
        <f t="shared" si="14"/>
        <v>42167.208333333328</v>
      </c>
      <c r="N143">
        <v>1434603600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s="6" t="str">
        <f t="shared" si="16"/>
        <v>technology</v>
      </c>
      <c r="T143" s="6" t="str">
        <f t="shared" si="17"/>
        <v>web</v>
      </c>
    </row>
    <row r="144" spans="1:20" ht="31.2" hidden="1" x14ac:dyDescent="0.3">
      <c r="A144">
        <v>142</v>
      </c>
      <c r="B144" t="s">
        <v>336</v>
      </c>
      <c r="C144" s="3" t="s">
        <v>337</v>
      </c>
      <c r="D144" s="6">
        <v>5000</v>
      </c>
      <c r="E144" s="6">
        <v>11502</v>
      </c>
      <c r="F144" s="4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 s="9">
        <f t="shared" si="14"/>
        <v>41005.208333333336</v>
      </c>
      <c r="N144">
        <v>1337230800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s="6" t="str">
        <f t="shared" si="16"/>
        <v>technology</v>
      </c>
      <c r="T144" s="6" t="str">
        <f t="shared" si="17"/>
        <v>web</v>
      </c>
    </row>
    <row r="145" spans="1:20" hidden="1" x14ac:dyDescent="0.3">
      <c r="A145">
        <v>143</v>
      </c>
      <c r="B145" t="s">
        <v>338</v>
      </c>
      <c r="C145" s="3" t="s">
        <v>339</v>
      </c>
      <c r="D145" s="6">
        <v>5400</v>
      </c>
      <c r="E145" s="6">
        <v>7322</v>
      </c>
      <c r="F145" s="4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 s="9">
        <f t="shared" si="14"/>
        <v>40357.208333333336</v>
      </c>
      <c r="N145">
        <v>1279429200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s="6" t="str">
        <f t="shared" si="16"/>
        <v>music</v>
      </c>
      <c r="T145" s="6" t="str">
        <f t="shared" si="17"/>
        <v>indie rock</v>
      </c>
    </row>
    <row r="146" spans="1:20" hidden="1" x14ac:dyDescent="0.3">
      <c r="A146">
        <v>144</v>
      </c>
      <c r="B146" t="s">
        <v>340</v>
      </c>
      <c r="C146" s="3" t="s">
        <v>341</v>
      </c>
      <c r="D146" s="6">
        <v>9000</v>
      </c>
      <c r="E146" s="6">
        <v>11619</v>
      </c>
      <c r="F146" s="4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 s="9">
        <f t="shared" si="14"/>
        <v>43633.208333333328</v>
      </c>
      <c r="N146">
        <v>1561438800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s="6" t="str">
        <f t="shared" si="16"/>
        <v>theater</v>
      </c>
      <c r="T146" s="6" t="str">
        <f t="shared" si="17"/>
        <v>plays</v>
      </c>
    </row>
    <row r="147" spans="1:20" hidden="1" x14ac:dyDescent="0.3">
      <c r="A147">
        <v>145</v>
      </c>
      <c r="B147" t="s">
        <v>342</v>
      </c>
      <c r="C147" s="3" t="s">
        <v>343</v>
      </c>
      <c r="D147" s="6">
        <v>25000</v>
      </c>
      <c r="E147" s="6">
        <v>59128</v>
      </c>
      <c r="F147" s="4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 s="9">
        <f t="shared" si="14"/>
        <v>41889.208333333336</v>
      </c>
      <c r="N147">
        <v>1410498000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s="6" t="str">
        <f t="shared" si="16"/>
        <v>technology</v>
      </c>
      <c r="T147" s="6" t="str">
        <f t="shared" si="17"/>
        <v>wearables</v>
      </c>
    </row>
    <row r="148" spans="1:20" ht="31.2" hidden="1" x14ac:dyDescent="0.3">
      <c r="A148">
        <v>146</v>
      </c>
      <c r="B148" t="s">
        <v>344</v>
      </c>
      <c r="C148" s="3" t="s">
        <v>345</v>
      </c>
      <c r="D148" s="6">
        <v>8800</v>
      </c>
      <c r="E148" s="6">
        <v>1518</v>
      </c>
      <c r="F148" s="4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 s="9">
        <f t="shared" si="14"/>
        <v>40855.25</v>
      </c>
      <c r="N148">
        <v>1322460000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s="6" t="str">
        <f t="shared" si="16"/>
        <v>theater</v>
      </c>
      <c r="T148" s="6" t="str">
        <f t="shared" si="17"/>
        <v>plays</v>
      </c>
    </row>
    <row r="149" spans="1:20" ht="31.2" hidden="1" x14ac:dyDescent="0.3">
      <c r="A149">
        <v>147</v>
      </c>
      <c r="B149" t="s">
        <v>346</v>
      </c>
      <c r="C149" s="3" t="s">
        <v>347</v>
      </c>
      <c r="D149" s="6">
        <v>8300</v>
      </c>
      <c r="E149" s="6">
        <v>9337</v>
      </c>
      <c r="F149" s="4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 s="9">
        <f t="shared" si="14"/>
        <v>42534.208333333328</v>
      </c>
      <c r="N149">
        <v>1466312400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s="6" t="str">
        <f t="shared" si="16"/>
        <v>theater</v>
      </c>
      <c r="T149" s="6" t="str">
        <f t="shared" si="17"/>
        <v>plays</v>
      </c>
    </row>
    <row r="150" spans="1:20" hidden="1" x14ac:dyDescent="0.3">
      <c r="A150">
        <v>148</v>
      </c>
      <c r="B150" t="s">
        <v>348</v>
      </c>
      <c r="C150" s="3" t="s">
        <v>349</v>
      </c>
      <c r="D150" s="6">
        <v>9300</v>
      </c>
      <c r="E150" s="6">
        <v>11255</v>
      </c>
      <c r="F150" s="4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 s="9">
        <f t="shared" si="14"/>
        <v>42941.208333333328</v>
      </c>
      <c r="N150">
        <v>1501736400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s="6" t="str">
        <f t="shared" si="16"/>
        <v>technology</v>
      </c>
      <c r="T150" s="6" t="str">
        <f t="shared" si="17"/>
        <v>wearables</v>
      </c>
    </row>
    <row r="151" spans="1:20" hidden="1" x14ac:dyDescent="0.3">
      <c r="A151">
        <v>149</v>
      </c>
      <c r="B151" t="s">
        <v>350</v>
      </c>
      <c r="C151" s="3" t="s">
        <v>351</v>
      </c>
      <c r="D151" s="6">
        <v>6200</v>
      </c>
      <c r="E151" s="6">
        <v>13632</v>
      </c>
      <c r="F151" s="4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 s="9">
        <f t="shared" si="14"/>
        <v>41275.25</v>
      </c>
      <c r="N151">
        <v>1361512800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s="6" t="str">
        <f t="shared" si="16"/>
        <v>music</v>
      </c>
      <c r="T151" s="6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 s="6">
        <v>100</v>
      </c>
      <c r="E152" s="6">
        <v>1</v>
      </c>
      <c r="F152" s="4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 s="9">
        <f t="shared" si="14"/>
        <v>43450.25</v>
      </c>
      <c r="N152">
        <v>1545026400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s="6" t="str">
        <f t="shared" si="16"/>
        <v>music</v>
      </c>
      <c r="T152" s="6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 s="6">
        <v>137200</v>
      </c>
      <c r="E153" s="6">
        <v>88037</v>
      </c>
      <c r="F153" s="4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 s="9">
        <f t="shared" si="14"/>
        <v>41799.208333333336</v>
      </c>
      <c r="N153">
        <v>1406696400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s="6" t="str">
        <f t="shared" si="16"/>
        <v>music</v>
      </c>
      <c r="T153" s="6" t="str">
        <f t="shared" si="17"/>
        <v>electric music</v>
      </c>
    </row>
    <row r="154" spans="1:20" hidden="1" x14ac:dyDescent="0.3">
      <c r="A154">
        <v>152</v>
      </c>
      <c r="B154" t="s">
        <v>356</v>
      </c>
      <c r="C154" s="3" t="s">
        <v>357</v>
      </c>
      <c r="D154" s="6">
        <v>41500</v>
      </c>
      <c r="E154" s="6">
        <v>175573</v>
      </c>
      <c r="F154" s="4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 s="9">
        <f t="shared" si="14"/>
        <v>42783.25</v>
      </c>
      <c r="N154">
        <v>1487916000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s="6" t="str">
        <f t="shared" si="16"/>
        <v>music</v>
      </c>
      <c r="T154" s="6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 s="6">
        <v>189400</v>
      </c>
      <c r="E155" s="6">
        <v>176112</v>
      </c>
      <c r="F155" s="4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 s="9">
        <f t="shared" si="14"/>
        <v>41201.208333333336</v>
      </c>
      <c r="N155">
        <v>1351141200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s="6" t="str">
        <f t="shared" si="16"/>
        <v>theater</v>
      </c>
      <c r="T155" s="6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 s="6">
        <v>171300</v>
      </c>
      <c r="E156" s="6">
        <v>100650</v>
      </c>
      <c r="F156" s="4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 s="9">
        <f t="shared" si="14"/>
        <v>42502.208333333328</v>
      </c>
      <c r="N156">
        <v>1465016400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s="6" t="str">
        <f t="shared" si="16"/>
        <v>music</v>
      </c>
      <c r="T156" s="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 s="6">
        <v>139500</v>
      </c>
      <c r="E157" s="6">
        <v>90706</v>
      </c>
      <c r="F157" s="4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 s="9">
        <f t="shared" si="14"/>
        <v>40262.208333333336</v>
      </c>
      <c r="N157">
        <v>1270789200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s="6" t="str">
        <f t="shared" si="16"/>
        <v>theater</v>
      </c>
      <c r="T157" s="6" t="str">
        <f t="shared" si="17"/>
        <v>plays</v>
      </c>
    </row>
    <row r="158" spans="1:20" hidden="1" x14ac:dyDescent="0.3">
      <c r="A158">
        <v>156</v>
      </c>
      <c r="B158" t="s">
        <v>364</v>
      </c>
      <c r="C158" s="3" t="s">
        <v>365</v>
      </c>
      <c r="D158" s="6">
        <v>36400</v>
      </c>
      <c r="E158" s="6">
        <v>26914</v>
      </c>
      <c r="F158" s="4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 s="9">
        <f t="shared" si="14"/>
        <v>43743.208333333328</v>
      </c>
      <c r="N158">
        <v>1572325200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s="6" t="str">
        <f t="shared" si="16"/>
        <v>music</v>
      </c>
      <c r="T158" s="6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 s="6">
        <v>4200</v>
      </c>
      <c r="E159" s="6">
        <v>2212</v>
      </c>
      <c r="F159" s="4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 s="9">
        <f t="shared" si="14"/>
        <v>41638.25</v>
      </c>
      <c r="N159">
        <v>1389420000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s="6" t="str">
        <f t="shared" si="16"/>
        <v>photography</v>
      </c>
      <c r="T159" s="6" t="str">
        <f t="shared" si="17"/>
        <v>photography books</v>
      </c>
    </row>
    <row r="160" spans="1:20" hidden="1" x14ac:dyDescent="0.3">
      <c r="A160">
        <v>158</v>
      </c>
      <c r="B160" t="s">
        <v>368</v>
      </c>
      <c r="C160" s="3" t="s">
        <v>369</v>
      </c>
      <c r="D160" s="6">
        <v>2100</v>
      </c>
      <c r="E160" s="6">
        <v>4640</v>
      </c>
      <c r="F160" s="4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 s="9">
        <f t="shared" si="14"/>
        <v>42346.25</v>
      </c>
      <c r="N160">
        <v>1449640800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s="6" t="str">
        <f t="shared" si="16"/>
        <v>music</v>
      </c>
      <c r="T160" s="6" t="str">
        <f t="shared" si="17"/>
        <v>rock</v>
      </c>
    </row>
    <row r="161" spans="1:20" hidden="1" x14ac:dyDescent="0.3">
      <c r="A161">
        <v>159</v>
      </c>
      <c r="B161" t="s">
        <v>370</v>
      </c>
      <c r="C161" s="3" t="s">
        <v>371</v>
      </c>
      <c r="D161" s="6">
        <v>191200</v>
      </c>
      <c r="E161" s="6">
        <v>191222</v>
      </c>
      <c r="F161" s="4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 s="9">
        <f t="shared" si="14"/>
        <v>43551.208333333328</v>
      </c>
      <c r="N161">
        <v>1555218000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s="6" t="str">
        <f t="shared" si="16"/>
        <v>theater</v>
      </c>
      <c r="T161" s="6" t="str">
        <f t="shared" si="17"/>
        <v>plays</v>
      </c>
    </row>
    <row r="162" spans="1:20" hidden="1" x14ac:dyDescent="0.3">
      <c r="A162">
        <v>160</v>
      </c>
      <c r="B162" t="s">
        <v>372</v>
      </c>
      <c r="C162" s="3" t="s">
        <v>373</v>
      </c>
      <c r="D162" s="6">
        <v>8000</v>
      </c>
      <c r="E162" s="6">
        <v>12985</v>
      </c>
      <c r="F162" s="4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 s="9">
        <f t="shared" si="14"/>
        <v>43582.208333333328</v>
      </c>
      <c r="N162">
        <v>1557723600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s="6" t="str">
        <f t="shared" si="16"/>
        <v>technology</v>
      </c>
      <c r="T162" s="6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 s="6">
        <v>5500</v>
      </c>
      <c r="E163" s="6">
        <v>4300</v>
      </c>
      <c r="F163" s="4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 s="9">
        <f t="shared" si="14"/>
        <v>42270.208333333328</v>
      </c>
      <c r="N163">
        <v>1443502800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s="6" t="str">
        <f t="shared" si="16"/>
        <v>technology</v>
      </c>
      <c r="T163" s="6" t="str">
        <f t="shared" si="17"/>
        <v>web</v>
      </c>
    </row>
    <row r="164" spans="1:20" ht="31.2" hidden="1" x14ac:dyDescent="0.3">
      <c r="A164">
        <v>162</v>
      </c>
      <c r="B164" t="s">
        <v>376</v>
      </c>
      <c r="C164" s="3" t="s">
        <v>377</v>
      </c>
      <c r="D164" s="6">
        <v>6100</v>
      </c>
      <c r="E164" s="6">
        <v>9134</v>
      </c>
      <c r="F164" s="4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 s="9">
        <f t="shared" si="14"/>
        <v>43442.25</v>
      </c>
      <c r="N164">
        <v>1546840800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s="6" t="str">
        <f t="shared" si="16"/>
        <v>music</v>
      </c>
      <c r="T164" s="6" t="str">
        <f t="shared" si="17"/>
        <v>rock</v>
      </c>
    </row>
    <row r="165" spans="1:20" hidden="1" x14ac:dyDescent="0.3">
      <c r="A165">
        <v>163</v>
      </c>
      <c r="B165" t="s">
        <v>378</v>
      </c>
      <c r="C165" s="3" t="s">
        <v>379</v>
      </c>
      <c r="D165" s="6">
        <v>3500</v>
      </c>
      <c r="E165" s="6">
        <v>8864</v>
      </c>
      <c r="F165" s="4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 s="9">
        <f t="shared" si="14"/>
        <v>43028.208333333328</v>
      </c>
      <c r="N165">
        <v>1512712800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s="6" t="str">
        <f t="shared" si="16"/>
        <v>photography</v>
      </c>
      <c r="T165" s="6" t="str">
        <f t="shared" si="17"/>
        <v>photography books</v>
      </c>
    </row>
    <row r="166" spans="1:20" hidden="1" x14ac:dyDescent="0.3">
      <c r="A166">
        <v>164</v>
      </c>
      <c r="B166" t="s">
        <v>380</v>
      </c>
      <c r="C166" s="3" t="s">
        <v>381</v>
      </c>
      <c r="D166" s="6">
        <v>150500</v>
      </c>
      <c r="E166" s="6">
        <v>150755</v>
      </c>
      <c r="F166" s="4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 s="9">
        <f t="shared" si="14"/>
        <v>43016.208333333328</v>
      </c>
      <c r="N166">
        <v>1507525200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s="6" t="str">
        <f t="shared" si="16"/>
        <v>theater</v>
      </c>
      <c r="T166" s="6" t="str">
        <f t="shared" si="17"/>
        <v>plays</v>
      </c>
    </row>
    <row r="167" spans="1:20" hidden="1" x14ac:dyDescent="0.3">
      <c r="A167">
        <v>165</v>
      </c>
      <c r="B167" t="s">
        <v>382</v>
      </c>
      <c r="C167" s="3" t="s">
        <v>383</v>
      </c>
      <c r="D167" s="6">
        <v>90400</v>
      </c>
      <c r="E167" s="6">
        <v>110279</v>
      </c>
      <c r="F167" s="4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 s="9">
        <f t="shared" si="14"/>
        <v>42948.208333333328</v>
      </c>
      <c r="N167">
        <v>1504328400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s="6" t="str">
        <f t="shared" si="16"/>
        <v>technology</v>
      </c>
      <c r="T167" s="6" t="str">
        <f t="shared" si="17"/>
        <v>web</v>
      </c>
    </row>
    <row r="168" spans="1:20" hidden="1" x14ac:dyDescent="0.3">
      <c r="A168">
        <v>166</v>
      </c>
      <c r="B168" t="s">
        <v>384</v>
      </c>
      <c r="C168" s="3" t="s">
        <v>385</v>
      </c>
      <c r="D168" s="6">
        <v>9800</v>
      </c>
      <c r="E168" s="6">
        <v>13439</v>
      </c>
      <c r="F168" s="4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 s="9">
        <f t="shared" si="14"/>
        <v>40534.25</v>
      </c>
      <c r="N168">
        <v>1293343200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s="6" t="str">
        <f t="shared" si="16"/>
        <v>photography</v>
      </c>
      <c r="T168" s="6" t="str">
        <f t="shared" si="17"/>
        <v>photography books</v>
      </c>
    </row>
    <row r="169" spans="1:20" hidden="1" x14ac:dyDescent="0.3">
      <c r="A169">
        <v>167</v>
      </c>
      <c r="B169" t="s">
        <v>386</v>
      </c>
      <c r="C169" s="3" t="s">
        <v>387</v>
      </c>
      <c r="D169" s="6">
        <v>2600</v>
      </c>
      <c r="E169" s="6">
        <v>10804</v>
      </c>
      <c r="F169" s="4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 s="9">
        <f t="shared" si="14"/>
        <v>41435.208333333336</v>
      </c>
      <c r="N169">
        <v>1371704400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s="6" t="str">
        <f t="shared" si="16"/>
        <v>theater</v>
      </c>
      <c r="T169" s="6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 s="6">
        <v>128100</v>
      </c>
      <c r="E170" s="6">
        <v>40107</v>
      </c>
      <c r="F170" s="4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 s="9">
        <f t="shared" si="14"/>
        <v>43518.25</v>
      </c>
      <c r="N170">
        <v>1552798800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s="6" t="str">
        <f t="shared" si="16"/>
        <v>music</v>
      </c>
      <c r="T170" s="6" t="str">
        <f t="shared" si="17"/>
        <v>indie rock</v>
      </c>
    </row>
    <row r="171" spans="1:20" hidden="1" x14ac:dyDescent="0.3">
      <c r="A171">
        <v>169</v>
      </c>
      <c r="B171" t="s">
        <v>390</v>
      </c>
      <c r="C171" s="3" t="s">
        <v>391</v>
      </c>
      <c r="D171" s="6">
        <v>23300</v>
      </c>
      <c r="E171" s="6">
        <v>98811</v>
      </c>
      <c r="F171" s="4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 s="9">
        <f t="shared" si="14"/>
        <v>41077.208333333336</v>
      </c>
      <c r="N171">
        <v>1342328400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s="6" t="str">
        <f t="shared" si="16"/>
        <v>film &amp; video</v>
      </c>
      <c r="T171" s="6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 s="6">
        <v>188100</v>
      </c>
      <c r="E172" s="6">
        <v>5528</v>
      </c>
      <c r="F172" s="4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 s="9">
        <f t="shared" si="14"/>
        <v>42950.208333333328</v>
      </c>
      <c r="N172">
        <v>1502341200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s="6" t="str">
        <f t="shared" si="16"/>
        <v>music</v>
      </c>
      <c r="T172" s="6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 s="6">
        <v>4900</v>
      </c>
      <c r="E173" s="6">
        <v>521</v>
      </c>
      <c r="F173" s="4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 s="9">
        <f t="shared" si="14"/>
        <v>41718.208333333336</v>
      </c>
      <c r="N173">
        <v>1397192400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s="6" t="str">
        <f t="shared" si="16"/>
        <v>publishing</v>
      </c>
      <c r="T173" s="6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 s="6">
        <v>800</v>
      </c>
      <c r="E174" s="6">
        <v>663</v>
      </c>
      <c r="F174" s="4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 s="9">
        <f t="shared" si="14"/>
        <v>41839.208333333336</v>
      </c>
      <c r="N174">
        <v>1407042000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s="6" t="str">
        <f t="shared" si="16"/>
        <v>film &amp; video</v>
      </c>
      <c r="T174" s="6" t="str">
        <f t="shared" si="17"/>
        <v>documentary</v>
      </c>
    </row>
    <row r="175" spans="1:20" ht="31.2" hidden="1" x14ac:dyDescent="0.3">
      <c r="A175">
        <v>173</v>
      </c>
      <c r="B175" t="s">
        <v>398</v>
      </c>
      <c r="C175" s="3" t="s">
        <v>399</v>
      </c>
      <c r="D175" s="6">
        <v>96700</v>
      </c>
      <c r="E175" s="6">
        <v>157635</v>
      </c>
      <c r="F175" s="4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 s="9">
        <f t="shared" si="14"/>
        <v>41412.208333333336</v>
      </c>
      <c r="N175">
        <v>1369371600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s="6" t="str">
        <f t="shared" si="16"/>
        <v>theater</v>
      </c>
      <c r="T175" s="6" t="str">
        <f t="shared" si="17"/>
        <v>plays</v>
      </c>
    </row>
    <row r="176" spans="1:20" hidden="1" x14ac:dyDescent="0.3">
      <c r="A176">
        <v>174</v>
      </c>
      <c r="B176" t="s">
        <v>400</v>
      </c>
      <c r="C176" s="3" t="s">
        <v>401</v>
      </c>
      <c r="D176" s="6">
        <v>600</v>
      </c>
      <c r="E176" s="6">
        <v>5368</v>
      </c>
      <c r="F176" s="4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 s="9">
        <f t="shared" si="14"/>
        <v>42282.208333333328</v>
      </c>
      <c r="N176">
        <v>1444107600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s="6" t="str">
        <f t="shared" si="16"/>
        <v>technology</v>
      </c>
      <c r="T176" s="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 s="6">
        <v>181200</v>
      </c>
      <c r="E177" s="6">
        <v>47459</v>
      </c>
      <c r="F177" s="4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 s="9">
        <f t="shared" si="14"/>
        <v>42613.208333333328</v>
      </c>
      <c r="N177">
        <v>1474261200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s="6" t="str">
        <f t="shared" si="16"/>
        <v>theater</v>
      </c>
      <c r="T177" s="6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 s="6">
        <v>115000</v>
      </c>
      <c r="E178" s="6">
        <v>86060</v>
      </c>
      <c r="F178" s="4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 s="9">
        <f t="shared" si="14"/>
        <v>42616.208333333328</v>
      </c>
      <c r="N178">
        <v>1473656400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s="6" t="str">
        <f t="shared" si="16"/>
        <v>theater</v>
      </c>
      <c r="T178" s="6" t="str">
        <f t="shared" si="17"/>
        <v>plays</v>
      </c>
    </row>
    <row r="179" spans="1:20" hidden="1" x14ac:dyDescent="0.3">
      <c r="A179">
        <v>177</v>
      </c>
      <c r="B179" t="s">
        <v>406</v>
      </c>
      <c r="C179" s="3" t="s">
        <v>407</v>
      </c>
      <c r="D179" s="6">
        <v>38800</v>
      </c>
      <c r="E179" s="6">
        <v>161593</v>
      </c>
      <c r="F179" s="4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 s="9">
        <f t="shared" si="14"/>
        <v>40497.25</v>
      </c>
      <c r="N179">
        <v>1291960800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s="6" t="str">
        <f t="shared" si="16"/>
        <v>theater</v>
      </c>
      <c r="T179" s="6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 s="6">
        <v>7200</v>
      </c>
      <c r="E180" s="6">
        <v>6927</v>
      </c>
      <c r="F180" s="4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 s="9">
        <f t="shared" si="14"/>
        <v>42999.208333333328</v>
      </c>
      <c r="N180">
        <v>1506747600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s="6" t="str">
        <f t="shared" si="16"/>
        <v>food</v>
      </c>
      <c r="T180" s="6" t="str">
        <f t="shared" si="17"/>
        <v>food trucks</v>
      </c>
    </row>
    <row r="181" spans="1:20" ht="31.2" hidden="1" x14ac:dyDescent="0.3">
      <c r="A181">
        <v>179</v>
      </c>
      <c r="B181" t="s">
        <v>410</v>
      </c>
      <c r="C181" s="3" t="s">
        <v>411</v>
      </c>
      <c r="D181" s="6">
        <v>44500</v>
      </c>
      <c r="E181" s="6">
        <v>159185</v>
      </c>
      <c r="F181" s="4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 s="9">
        <f t="shared" si="14"/>
        <v>41350.208333333336</v>
      </c>
      <c r="N181">
        <v>1363582800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s="6" t="str">
        <f t="shared" si="16"/>
        <v>theater</v>
      </c>
      <c r="T181" s="6" t="str">
        <f t="shared" si="17"/>
        <v>plays</v>
      </c>
    </row>
    <row r="182" spans="1:20" hidden="1" x14ac:dyDescent="0.3">
      <c r="A182">
        <v>180</v>
      </c>
      <c r="B182" t="s">
        <v>412</v>
      </c>
      <c r="C182" s="3" t="s">
        <v>413</v>
      </c>
      <c r="D182" s="6">
        <v>56000</v>
      </c>
      <c r="E182" s="6">
        <v>172736</v>
      </c>
      <c r="F182" s="4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 s="9">
        <f t="shared" si="14"/>
        <v>40259.208333333336</v>
      </c>
      <c r="N182">
        <v>1269666000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s="6" t="str">
        <f t="shared" si="16"/>
        <v>technology</v>
      </c>
      <c r="T182" s="6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 s="6">
        <v>8600</v>
      </c>
      <c r="E183" s="6">
        <v>5315</v>
      </c>
      <c r="F183" s="4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 s="9">
        <f t="shared" si="14"/>
        <v>43012.208333333328</v>
      </c>
      <c r="N183">
        <v>1508648400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s="6" t="str">
        <f t="shared" si="16"/>
        <v>technology</v>
      </c>
      <c r="T183" s="6" t="str">
        <f t="shared" si="17"/>
        <v>web</v>
      </c>
    </row>
    <row r="184" spans="1:20" ht="31.2" hidden="1" x14ac:dyDescent="0.3">
      <c r="A184">
        <v>182</v>
      </c>
      <c r="B184" t="s">
        <v>416</v>
      </c>
      <c r="C184" s="3" t="s">
        <v>417</v>
      </c>
      <c r="D184" s="6">
        <v>27100</v>
      </c>
      <c r="E184" s="6">
        <v>195750</v>
      </c>
      <c r="F184" s="4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 s="9">
        <f t="shared" si="14"/>
        <v>43631.208333333328</v>
      </c>
      <c r="N184">
        <v>1561957200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s="6" t="str">
        <f t="shared" si="16"/>
        <v>theater</v>
      </c>
      <c r="T184" s="6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 s="6">
        <v>5100</v>
      </c>
      <c r="E185" s="6">
        <v>3525</v>
      </c>
      <c r="F185" s="4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 s="9">
        <f t="shared" si="14"/>
        <v>40430.208333333336</v>
      </c>
      <c r="N185">
        <v>1285131600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s="6" t="str">
        <f t="shared" si="16"/>
        <v>music</v>
      </c>
      <c r="T185" s="6" t="str">
        <f t="shared" si="17"/>
        <v>rock</v>
      </c>
    </row>
    <row r="186" spans="1:20" hidden="1" x14ac:dyDescent="0.3">
      <c r="A186">
        <v>184</v>
      </c>
      <c r="B186" t="s">
        <v>420</v>
      </c>
      <c r="C186" s="3" t="s">
        <v>421</v>
      </c>
      <c r="D186" s="6">
        <v>3600</v>
      </c>
      <c r="E186" s="6">
        <v>10550</v>
      </c>
      <c r="F186" s="4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 s="9">
        <f t="shared" si="14"/>
        <v>43588.208333333328</v>
      </c>
      <c r="N186">
        <v>1556946000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s="6" t="str">
        <f t="shared" si="16"/>
        <v>theater</v>
      </c>
      <c r="T186" s="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 s="6">
        <v>1000</v>
      </c>
      <c r="E187" s="6">
        <v>718</v>
      </c>
      <c r="F187" s="4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 s="9">
        <f t="shared" si="14"/>
        <v>43233.208333333328</v>
      </c>
      <c r="N187">
        <v>1527138000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s="6" t="str">
        <f t="shared" si="16"/>
        <v>film &amp; video</v>
      </c>
      <c r="T187" s="6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 s="6">
        <v>88800</v>
      </c>
      <c r="E188" s="6">
        <v>28358</v>
      </c>
      <c r="F188" s="4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 s="9">
        <f t="shared" si="14"/>
        <v>41782.208333333336</v>
      </c>
      <c r="N188">
        <v>1402117200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s="6" t="str">
        <f t="shared" si="16"/>
        <v>theater</v>
      </c>
      <c r="T188" s="6" t="str">
        <f t="shared" si="17"/>
        <v>plays</v>
      </c>
    </row>
    <row r="189" spans="1:20" hidden="1" x14ac:dyDescent="0.3">
      <c r="A189">
        <v>187</v>
      </c>
      <c r="B189" t="s">
        <v>426</v>
      </c>
      <c r="C189" s="3" t="s">
        <v>427</v>
      </c>
      <c r="D189" s="6">
        <v>60200</v>
      </c>
      <c r="E189" s="6">
        <v>138384</v>
      </c>
      <c r="F189" s="4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 s="9">
        <f t="shared" si="14"/>
        <v>41328.25</v>
      </c>
      <c r="N189">
        <v>1364014800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s="6" t="str">
        <f t="shared" si="16"/>
        <v>film &amp; video</v>
      </c>
      <c r="T189" s="6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 s="6">
        <v>8200</v>
      </c>
      <c r="E190" s="6">
        <v>2625</v>
      </c>
      <c r="F190" s="4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 s="9">
        <f t="shared" si="14"/>
        <v>41975.25</v>
      </c>
      <c r="N190">
        <v>1417586400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s="6" t="str">
        <f t="shared" si="16"/>
        <v>theater</v>
      </c>
      <c r="T190" s="6" t="str">
        <f t="shared" si="17"/>
        <v>plays</v>
      </c>
    </row>
    <row r="191" spans="1:20" hidden="1" x14ac:dyDescent="0.3">
      <c r="A191">
        <v>189</v>
      </c>
      <c r="B191" t="s">
        <v>430</v>
      </c>
      <c r="C191" s="3" t="s">
        <v>431</v>
      </c>
      <c r="D191" s="6">
        <v>191300</v>
      </c>
      <c r="E191" s="6">
        <v>45004</v>
      </c>
      <c r="F191" s="4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 s="9">
        <f t="shared" si="14"/>
        <v>42433.25</v>
      </c>
      <c r="N191">
        <v>1457071200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s="6" t="str">
        <f t="shared" si="16"/>
        <v>theater</v>
      </c>
      <c r="T191" s="6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 s="6">
        <v>3700</v>
      </c>
      <c r="E192" s="6">
        <v>2538</v>
      </c>
      <c r="F192" s="4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 s="9">
        <f t="shared" si="14"/>
        <v>41429.208333333336</v>
      </c>
      <c r="N192">
        <v>1370408400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s="6" t="str">
        <f t="shared" si="16"/>
        <v>theater</v>
      </c>
      <c r="T192" s="6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 s="6">
        <v>8400</v>
      </c>
      <c r="E193" s="6">
        <v>3188</v>
      </c>
      <c r="F193" s="4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 s="9">
        <f t="shared" si="14"/>
        <v>43536.208333333328</v>
      </c>
      <c r="N193">
        <v>1552626000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s="6" t="str">
        <f t="shared" si="16"/>
        <v>theater</v>
      </c>
      <c r="T193" s="6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 s="6">
        <v>42600</v>
      </c>
      <c r="E194" s="6">
        <v>8517</v>
      </c>
      <c r="F194" s="4">
        <f t="shared" si="12"/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 s="9">
        <f t="shared" si="14"/>
        <v>41817.208333333336</v>
      </c>
      <c r="N194">
        <v>1404190800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s="6" t="str">
        <f t="shared" si="16"/>
        <v>music</v>
      </c>
      <c r="T194" s="6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 s="6">
        <v>6600</v>
      </c>
      <c r="E195" s="6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 s="6">
        <f t="shared" ref="I195:I258" si="19">IFERROR(E195/H195,0)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20">(((L195/60)/60)/24)+DATE(1970,1,1)</f>
        <v>43198.208333333328</v>
      </c>
      <c r="N195">
        <v>1523509200</v>
      </c>
      <c r="O195" s="9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s="6" t="str">
        <f t="shared" ref="S195:S258" si="22">_xlfn.TEXTBEFORE(R195,"/")</f>
        <v>music</v>
      </c>
      <c r="T195" s="6" t="str">
        <f t="shared" ref="T195:T258" si="23">_xlfn.TEXTAFTER(R195,"/")</f>
        <v>indie rock</v>
      </c>
    </row>
    <row r="196" spans="1:20" hidden="1" x14ac:dyDescent="0.3">
      <c r="A196">
        <v>194</v>
      </c>
      <c r="B196" t="s">
        <v>440</v>
      </c>
      <c r="C196" s="3" t="s">
        <v>441</v>
      </c>
      <c r="D196" s="6">
        <v>7100</v>
      </c>
      <c r="E196" s="6">
        <v>8716</v>
      </c>
      <c r="F196" s="4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 s="9">
        <f t="shared" si="20"/>
        <v>42261.208333333328</v>
      </c>
      <c r="N196">
        <v>1443589200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s="6" t="str">
        <f t="shared" si="22"/>
        <v>music</v>
      </c>
      <c r="T196" s="6" t="str">
        <f t="shared" si="23"/>
        <v>metal</v>
      </c>
    </row>
    <row r="197" spans="1:20" hidden="1" x14ac:dyDescent="0.3">
      <c r="A197">
        <v>195</v>
      </c>
      <c r="B197" t="s">
        <v>442</v>
      </c>
      <c r="C197" s="3" t="s">
        <v>443</v>
      </c>
      <c r="D197" s="6">
        <v>15800</v>
      </c>
      <c r="E197" s="6">
        <v>57157</v>
      </c>
      <c r="F197" s="4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 s="9">
        <f t="shared" si="20"/>
        <v>43310.208333333328</v>
      </c>
      <c r="N197">
        <v>1533445200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s="6" t="str">
        <f t="shared" si="22"/>
        <v>music</v>
      </c>
      <c r="T197" s="6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 s="6">
        <v>8200</v>
      </c>
      <c r="E198" s="6">
        <v>5178</v>
      </c>
      <c r="F198" s="4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 s="9">
        <f t="shared" si="20"/>
        <v>42616.208333333328</v>
      </c>
      <c r="N198">
        <v>1474520400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s="6" t="str">
        <f t="shared" si="22"/>
        <v>technology</v>
      </c>
      <c r="T198" s="6" t="str">
        <f t="shared" si="23"/>
        <v>wearables</v>
      </c>
    </row>
    <row r="199" spans="1:20" hidden="1" x14ac:dyDescent="0.3">
      <c r="A199">
        <v>197</v>
      </c>
      <c r="B199" t="s">
        <v>446</v>
      </c>
      <c r="C199" s="3" t="s">
        <v>447</v>
      </c>
      <c r="D199" s="6">
        <v>54700</v>
      </c>
      <c r="E199" s="6">
        <v>163118</v>
      </c>
      <c r="F199" s="4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 s="9">
        <f t="shared" si="20"/>
        <v>42909.208333333328</v>
      </c>
      <c r="N199">
        <v>1499403600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s="6" t="str">
        <f t="shared" si="22"/>
        <v>film &amp; video</v>
      </c>
      <c r="T199" s="6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 s="6">
        <v>63200</v>
      </c>
      <c r="E200" s="6">
        <v>6041</v>
      </c>
      <c r="F200" s="4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 s="9">
        <f t="shared" si="20"/>
        <v>40396.208333333336</v>
      </c>
      <c r="N200">
        <v>1283576400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s="6" t="str">
        <f t="shared" si="22"/>
        <v>music</v>
      </c>
      <c r="T200" s="6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 s="6">
        <v>1800</v>
      </c>
      <c r="E201" s="6">
        <v>968</v>
      </c>
      <c r="F201" s="4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 s="9">
        <f t="shared" si="20"/>
        <v>42192.208333333328</v>
      </c>
      <c r="N201">
        <v>1436590800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s="6" t="str">
        <f t="shared" si="22"/>
        <v>music</v>
      </c>
      <c r="T201" s="6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 s="6">
        <v>100</v>
      </c>
      <c r="E202" s="6">
        <v>2</v>
      </c>
      <c r="F202" s="4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 s="9">
        <f t="shared" si="20"/>
        <v>40262.208333333336</v>
      </c>
      <c r="N202">
        <v>1270443600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s="6" t="str">
        <f t="shared" si="22"/>
        <v>theater</v>
      </c>
      <c r="T202" s="6" t="str">
        <f t="shared" si="23"/>
        <v>plays</v>
      </c>
    </row>
    <row r="203" spans="1:20" ht="31.2" hidden="1" x14ac:dyDescent="0.3">
      <c r="A203">
        <v>201</v>
      </c>
      <c r="B203" t="s">
        <v>454</v>
      </c>
      <c r="C203" s="3" t="s">
        <v>455</v>
      </c>
      <c r="D203" s="6">
        <v>2100</v>
      </c>
      <c r="E203" s="6">
        <v>14305</v>
      </c>
      <c r="F203" s="4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 s="9">
        <f t="shared" si="20"/>
        <v>41845.208333333336</v>
      </c>
      <c r="N203">
        <v>1407819600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s="6" t="str">
        <f t="shared" si="22"/>
        <v>technology</v>
      </c>
      <c r="T203" s="6" t="str">
        <f t="shared" si="23"/>
        <v>web</v>
      </c>
    </row>
    <row r="204" spans="1:20" hidden="1" x14ac:dyDescent="0.3">
      <c r="A204">
        <v>202</v>
      </c>
      <c r="B204" t="s">
        <v>456</v>
      </c>
      <c r="C204" s="3" t="s">
        <v>457</v>
      </c>
      <c r="D204" s="6">
        <v>8300</v>
      </c>
      <c r="E204" s="6">
        <v>6543</v>
      </c>
      <c r="F204" s="4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 s="9">
        <f t="shared" si="20"/>
        <v>40818.208333333336</v>
      </c>
      <c r="N204">
        <v>1317877200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s="6" t="str">
        <f t="shared" si="22"/>
        <v>food</v>
      </c>
      <c r="T204" s="6" t="str">
        <f t="shared" si="23"/>
        <v>food trucks</v>
      </c>
    </row>
    <row r="205" spans="1:20" ht="31.2" hidden="1" x14ac:dyDescent="0.3">
      <c r="A205">
        <v>203</v>
      </c>
      <c r="B205" t="s">
        <v>458</v>
      </c>
      <c r="C205" s="3" t="s">
        <v>459</v>
      </c>
      <c r="D205" s="6">
        <v>143900</v>
      </c>
      <c r="E205" s="6">
        <v>193413</v>
      </c>
      <c r="F205" s="4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 s="9">
        <f t="shared" si="20"/>
        <v>42752.25</v>
      </c>
      <c r="N205">
        <v>1484805600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s="6" t="str">
        <f t="shared" si="22"/>
        <v>theater</v>
      </c>
      <c r="T205" s="6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 s="6">
        <v>75000</v>
      </c>
      <c r="E206" s="6">
        <v>2529</v>
      </c>
      <c r="F206" s="4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 s="9">
        <f t="shared" si="20"/>
        <v>40636.208333333336</v>
      </c>
      <c r="N206">
        <v>1302670800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s="6" t="str">
        <f t="shared" si="22"/>
        <v>music</v>
      </c>
      <c r="T206" s="6" t="str">
        <f t="shared" si="23"/>
        <v>jazz</v>
      </c>
    </row>
    <row r="207" spans="1:20" hidden="1" x14ac:dyDescent="0.3">
      <c r="A207">
        <v>205</v>
      </c>
      <c r="B207" t="s">
        <v>462</v>
      </c>
      <c r="C207" s="3" t="s">
        <v>463</v>
      </c>
      <c r="D207" s="6">
        <v>1300</v>
      </c>
      <c r="E207" s="6">
        <v>5614</v>
      </c>
      <c r="F207" s="4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 s="9">
        <f t="shared" si="20"/>
        <v>43390.208333333328</v>
      </c>
      <c r="N207">
        <v>1540789200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s="6" t="str">
        <f t="shared" si="22"/>
        <v>theater</v>
      </c>
      <c r="T207" s="6" t="str">
        <f t="shared" si="23"/>
        <v>plays</v>
      </c>
    </row>
    <row r="208" spans="1:20" hidden="1" x14ac:dyDescent="0.3">
      <c r="A208">
        <v>206</v>
      </c>
      <c r="B208" t="s">
        <v>464</v>
      </c>
      <c r="C208" s="3" t="s">
        <v>465</v>
      </c>
      <c r="D208" s="6">
        <v>9000</v>
      </c>
      <c r="E208" s="6">
        <v>3496</v>
      </c>
      <c r="F208" s="4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 s="9">
        <f t="shared" si="20"/>
        <v>40236.25</v>
      </c>
      <c r="N208">
        <v>1268028000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s="6" t="str">
        <f t="shared" si="22"/>
        <v>publishing</v>
      </c>
      <c r="T208" s="6" t="str">
        <f t="shared" si="23"/>
        <v>fiction</v>
      </c>
    </row>
    <row r="209" spans="1:20" ht="31.2" hidden="1" x14ac:dyDescent="0.3">
      <c r="A209">
        <v>207</v>
      </c>
      <c r="B209" t="s">
        <v>466</v>
      </c>
      <c r="C209" s="3" t="s">
        <v>467</v>
      </c>
      <c r="D209" s="6">
        <v>1000</v>
      </c>
      <c r="E209" s="6">
        <v>4257</v>
      </c>
      <c r="F209" s="4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 s="9">
        <f t="shared" si="20"/>
        <v>43340.208333333328</v>
      </c>
      <c r="N209">
        <v>1537160400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s="6" t="str">
        <f t="shared" si="22"/>
        <v>music</v>
      </c>
      <c r="T209" s="6" t="str">
        <f t="shared" si="23"/>
        <v>rock</v>
      </c>
    </row>
    <row r="210" spans="1:20" hidden="1" x14ac:dyDescent="0.3">
      <c r="A210">
        <v>208</v>
      </c>
      <c r="B210" t="s">
        <v>468</v>
      </c>
      <c r="C210" s="3" t="s">
        <v>469</v>
      </c>
      <c r="D210" s="6">
        <v>196900</v>
      </c>
      <c r="E210" s="6">
        <v>199110</v>
      </c>
      <c r="F210" s="4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 s="9">
        <f t="shared" si="20"/>
        <v>43048.25</v>
      </c>
      <c r="N210">
        <v>1512280800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s="6" t="str">
        <f t="shared" si="22"/>
        <v>film &amp; video</v>
      </c>
      <c r="T210" s="6" t="str">
        <f t="shared" si="23"/>
        <v>documentary</v>
      </c>
    </row>
    <row r="211" spans="1:20" ht="31.2" hidden="1" x14ac:dyDescent="0.3">
      <c r="A211">
        <v>209</v>
      </c>
      <c r="B211" t="s">
        <v>470</v>
      </c>
      <c r="C211" s="3" t="s">
        <v>471</v>
      </c>
      <c r="D211" s="6">
        <v>194500</v>
      </c>
      <c r="E211" s="6">
        <v>41212</v>
      </c>
      <c r="F211" s="4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 s="9">
        <f t="shared" si="20"/>
        <v>42496.208333333328</v>
      </c>
      <c r="N211">
        <v>1463115600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s="6" t="str">
        <f t="shared" si="22"/>
        <v>film &amp; video</v>
      </c>
      <c r="T211" s="6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 s="6">
        <v>9400</v>
      </c>
      <c r="E212" s="6">
        <v>6338</v>
      </c>
      <c r="F212" s="4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 s="9">
        <f t="shared" si="20"/>
        <v>42797.25</v>
      </c>
      <c r="N212">
        <v>1490850000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s="6" t="str">
        <f t="shared" si="22"/>
        <v>film &amp; video</v>
      </c>
      <c r="T212" s="6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 s="6">
        <v>104400</v>
      </c>
      <c r="E213" s="6">
        <v>99100</v>
      </c>
      <c r="F213" s="4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 s="9">
        <f t="shared" si="20"/>
        <v>41513.208333333336</v>
      </c>
      <c r="N213">
        <v>1379653200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s="6" t="str">
        <f t="shared" si="22"/>
        <v>theater</v>
      </c>
      <c r="T213" s="6" t="str">
        <f t="shared" si="23"/>
        <v>plays</v>
      </c>
    </row>
    <row r="214" spans="1:20" ht="31.2" hidden="1" x14ac:dyDescent="0.3">
      <c r="A214">
        <v>212</v>
      </c>
      <c r="B214" t="s">
        <v>477</v>
      </c>
      <c r="C214" s="3" t="s">
        <v>478</v>
      </c>
      <c r="D214" s="6">
        <v>8100</v>
      </c>
      <c r="E214" s="6">
        <v>12300</v>
      </c>
      <c r="F214" s="4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 s="9">
        <f t="shared" si="20"/>
        <v>43814.25</v>
      </c>
      <c r="N214">
        <v>1580364000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s="6" t="str">
        <f t="shared" si="22"/>
        <v>theater</v>
      </c>
      <c r="T214" s="6" t="str">
        <f t="shared" si="23"/>
        <v>plays</v>
      </c>
    </row>
    <row r="215" spans="1:20" ht="31.2" hidden="1" x14ac:dyDescent="0.3">
      <c r="A215">
        <v>213</v>
      </c>
      <c r="B215" t="s">
        <v>479</v>
      </c>
      <c r="C215" s="3" t="s">
        <v>480</v>
      </c>
      <c r="D215" s="6">
        <v>87900</v>
      </c>
      <c r="E215" s="6">
        <v>171549</v>
      </c>
      <c r="F215" s="4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 s="9">
        <f t="shared" si="20"/>
        <v>40488.208333333336</v>
      </c>
      <c r="N215">
        <v>1289714400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s="6" t="str">
        <f t="shared" si="22"/>
        <v>music</v>
      </c>
      <c r="T215" s="6" t="str">
        <f t="shared" si="23"/>
        <v>indie rock</v>
      </c>
    </row>
    <row r="216" spans="1:20" hidden="1" x14ac:dyDescent="0.3">
      <c r="A216">
        <v>214</v>
      </c>
      <c r="B216" t="s">
        <v>481</v>
      </c>
      <c r="C216" s="3" t="s">
        <v>482</v>
      </c>
      <c r="D216" s="6">
        <v>1400</v>
      </c>
      <c r="E216" s="6">
        <v>14324</v>
      </c>
      <c r="F216" s="4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 s="9">
        <f t="shared" si="20"/>
        <v>40409.208333333336</v>
      </c>
      <c r="N216">
        <v>1282712400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s="6" t="str">
        <f t="shared" si="22"/>
        <v>music</v>
      </c>
      <c r="T216" s="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 s="6">
        <v>156800</v>
      </c>
      <c r="E217" s="6">
        <v>6024</v>
      </c>
      <c r="F217" s="4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 s="9">
        <f t="shared" si="20"/>
        <v>43509.25</v>
      </c>
      <c r="N217">
        <v>1550210400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s="6" t="str">
        <f t="shared" si="22"/>
        <v>theater</v>
      </c>
      <c r="T217" s="6" t="str">
        <f t="shared" si="23"/>
        <v>plays</v>
      </c>
    </row>
    <row r="218" spans="1:20" hidden="1" x14ac:dyDescent="0.3">
      <c r="A218">
        <v>216</v>
      </c>
      <c r="B218" t="s">
        <v>485</v>
      </c>
      <c r="C218" s="3" t="s">
        <v>486</v>
      </c>
      <c r="D218" s="6">
        <v>121700</v>
      </c>
      <c r="E218" s="6">
        <v>188721</v>
      </c>
      <c r="F218" s="4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 s="9">
        <f t="shared" si="20"/>
        <v>40869.25</v>
      </c>
      <c r="N218">
        <v>1322114400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s="6" t="str">
        <f t="shared" si="22"/>
        <v>theater</v>
      </c>
      <c r="T218" s="6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 s="6">
        <v>129400</v>
      </c>
      <c r="E219" s="6">
        <v>57911</v>
      </c>
      <c r="F219" s="4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 s="9">
        <f t="shared" si="20"/>
        <v>43583.208333333328</v>
      </c>
      <c r="N219">
        <v>1557205200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s="6" t="str">
        <f t="shared" si="22"/>
        <v>film &amp; video</v>
      </c>
      <c r="T219" s="6" t="str">
        <f t="shared" si="23"/>
        <v>science fiction</v>
      </c>
    </row>
    <row r="220" spans="1:20" hidden="1" x14ac:dyDescent="0.3">
      <c r="A220">
        <v>218</v>
      </c>
      <c r="B220" t="s">
        <v>489</v>
      </c>
      <c r="C220" s="3" t="s">
        <v>490</v>
      </c>
      <c r="D220" s="6">
        <v>5700</v>
      </c>
      <c r="E220" s="6">
        <v>12309</v>
      </c>
      <c r="F220" s="4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 s="9">
        <f t="shared" si="20"/>
        <v>40858.25</v>
      </c>
      <c r="N220">
        <v>1323928800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s="6" t="str">
        <f t="shared" si="22"/>
        <v>film &amp; video</v>
      </c>
      <c r="T220" s="6" t="str">
        <f t="shared" si="23"/>
        <v>shorts</v>
      </c>
    </row>
    <row r="221" spans="1:20" hidden="1" x14ac:dyDescent="0.3">
      <c r="A221">
        <v>219</v>
      </c>
      <c r="B221" t="s">
        <v>491</v>
      </c>
      <c r="C221" s="3" t="s">
        <v>492</v>
      </c>
      <c r="D221" s="6">
        <v>41700</v>
      </c>
      <c r="E221" s="6">
        <v>138497</v>
      </c>
      <c r="F221" s="4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 s="9">
        <f t="shared" si="20"/>
        <v>41137.208333333336</v>
      </c>
      <c r="N221">
        <v>1346130000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s="6" t="str">
        <f t="shared" si="22"/>
        <v>film &amp; video</v>
      </c>
      <c r="T221" s="6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 s="6">
        <v>7900</v>
      </c>
      <c r="E222" s="6">
        <v>667</v>
      </c>
      <c r="F222" s="4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 s="9">
        <f t="shared" si="20"/>
        <v>40725.208333333336</v>
      </c>
      <c r="N222">
        <v>1311051600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s="6" t="str">
        <f t="shared" si="22"/>
        <v>theater</v>
      </c>
      <c r="T222" s="6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 s="6">
        <v>121500</v>
      </c>
      <c r="E223" s="6">
        <v>119830</v>
      </c>
      <c r="F223" s="4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 s="9">
        <f t="shared" si="20"/>
        <v>41081.208333333336</v>
      </c>
      <c r="N223">
        <v>1340427600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s="6" t="str">
        <f t="shared" si="22"/>
        <v>food</v>
      </c>
      <c r="T223" s="6" t="str">
        <f t="shared" si="23"/>
        <v>food trucks</v>
      </c>
    </row>
    <row r="224" spans="1:20" hidden="1" x14ac:dyDescent="0.3">
      <c r="A224">
        <v>222</v>
      </c>
      <c r="B224" t="s">
        <v>497</v>
      </c>
      <c r="C224" s="3" t="s">
        <v>498</v>
      </c>
      <c r="D224" s="6">
        <v>4800</v>
      </c>
      <c r="E224" s="6">
        <v>6623</v>
      </c>
      <c r="F224" s="4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 s="9">
        <f t="shared" si="20"/>
        <v>41914.208333333336</v>
      </c>
      <c r="N224">
        <v>1412312400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s="6" t="str">
        <f t="shared" si="22"/>
        <v>photography</v>
      </c>
      <c r="T224" s="6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 s="6">
        <v>87300</v>
      </c>
      <c r="E225" s="6">
        <v>81897</v>
      </c>
      <c r="F225" s="4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 s="9">
        <f t="shared" si="20"/>
        <v>42445.208333333328</v>
      </c>
      <c r="N225">
        <v>1459314000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s="6" t="str">
        <f t="shared" si="22"/>
        <v>theater</v>
      </c>
      <c r="T225" s="6" t="str">
        <f t="shared" si="23"/>
        <v>plays</v>
      </c>
    </row>
    <row r="226" spans="1:20" hidden="1" x14ac:dyDescent="0.3">
      <c r="A226">
        <v>224</v>
      </c>
      <c r="B226" t="s">
        <v>501</v>
      </c>
      <c r="C226" s="3" t="s">
        <v>502</v>
      </c>
      <c r="D226" s="6">
        <v>46300</v>
      </c>
      <c r="E226" s="6">
        <v>186885</v>
      </c>
      <c r="F226" s="4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 s="9">
        <f t="shared" si="20"/>
        <v>41906.208333333336</v>
      </c>
      <c r="N226">
        <v>1415426400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s="6" t="str">
        <f t="shared" si="22"/>
        <v>film &amp; video</v>
      </c>
      <c r="T226" s="6" t="str">
        <f t="shared" si="23"/>
        <v>science fiction</v>
      </c>
    </row>
    <row r="227" spans="1:20" hidden="1" x14ac:dyDescent="0.3">
      <c r="A227">
        <v>225</v>
      </c>
      <c r="B227" t="s">
        <v>503</v>
      </c>
      <c r="C227" s="3" t="s">
        <v>504</v>
      </c>
      <c r="D227" s="6">
        <v>67800</v>
      </c>
      <c r="E227" s="6">
        <v>176398</v>
      </c>
      <c r="F227" s="4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 s="9">
        <f t="shared" si="20"/>
        <v>41762.208333333336</v>
      </c>
      <c r="N227">
        <v>1399093200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s="6" t="str">
        <f t="shared" si="22"/>
        <v>music</v>
      </c>
      <c r="T227" s="6" t="str">
        <f t="shared" si="23"/>
        <v>rock</v>
      </c>
    </row>
    <row r="228" spans="1:20" hidden="1" x14ac:dyDescent="0.3">
      <c r="A228">
        <v>226</v>
      </c>
      <c r="B228" t="s">
        <v>253</v>
      </c>
      <c r="C228" s="3" t="s">
        <v>505</v>
      </c>
      <c r="D228" s="6">
        <v>3000</v>
      </c>
      <c r="E228" s="6">
        <v>10999</v>
      </c>
      <c r="F228" s="4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 s="9">
        <f t="shared" si="20"/>
        <v>40276.208333333336</v>
      </c>
      <c r="N228">
        <v>1273899600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s="6" t="str">
        <f t="shared" si="22"/>
        <v>photography</v>
      </c>
      <c r="T228" s="6" t="str">
        <f t="shared" si="23"/>
        <v>photography books</v>
      </c>
    </row>
    <row r="229" spans="1:20" ht="31.2" hidden="1" x14ac:dyDescent="0.3">
      <c r="A229">
        <v>227</v>
      </c>
      <c r="B229" t="s">
        <v>506</v>
      </c>
      <c r="C229" s="3" t="s">
        <v>507</v>
      </c>
      <c r="D229" s="6">
        <v>60900</v>
      </c>
      <c r="E229" s="6">
        <v>102751</v>
      </c>
      <c r="F229" s="4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 s="9">
        <f t="shared" si="20"/>
        <v>42139.208333333328</v>
      </c>
      <c r="N229">
        <v>1432184400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s="6" t="str">
        <f t="shared" si="22"/>
        <v>games</v>
      </c>
      <c r="T229" s="6" t="str">
        <f t="shared" si="23"/>
        <v>mobile games</v>
      </c>
    </row>
    <row r="230" spans="1:20" hidden="1" x14ac:dyDescent="0.3">
      <c r="A230">
        <v>228</v>
      </c>
      <c r="B230" t="s">
        <v>508</v>
      </c>
      <c r="C230" s="3" t="s">
        <v>509</v>
      </c>
      <c r="D230" s="6">
        <v>137900</v>
      </c>
      <c r="E230" s="6">
        <v>165352</v>
      </c>
      <c r="F230" s="4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 s="9">
        <f t="shared" si="20"/>
        <v>42613.208333333328</v>
      </c>
      <c r="N230">
        <v>1474779600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s="6" t="str">
        <f t="shared" si="22"/>
        <v>film &amp; video</v>
      </c>
      <c r="T230" s="6" t="str">
        <f t="shared" si="23"/>
        <v>animation</v>
      </c>
    </row>
    <row r="231" spans="1:20" hidden="1" x14ac:dyDescent="0.3">
      <c r="A231">
        <v>229</v>
      </c>
      <c r="B231" t="s">
        <v>510</v>
      </c>
      <c r="C231" s="3" t="s">
        <v>511</v>
      </c>
      <c r="D231" s="6">
        <v>85600</v>
      </c>
      <c r="E231" s="6">
        <v>165798</v>
      </c>
      <c r="F231" s="4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 s="9">
        <f t="shared" si="20"/>
        <v>42887.208333333328</v>
      </c>
      <c r="N231">
        <v>1500440400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s="6" t="str">
        <f t="shared" si="22"/>
        <v>games</v>
      </c>
      <c r="T231" s="6" t="str">
        <f t="shared" si="23"/>
        <v>mobile games</v>
      </c>
    </row>
    <row r="232" spans="1:20" hidden="1" x14ac:dyDescent="0.3">
      <c r="A232">
        <v>230</v>
      </c>
      <c r="B232" t="s">
        <v>512</v>
      </c>
      <c r="C232" s="3" t="s">
        <v>513</v>
      </c>
      <c r="D232" s="6">
        <v>2400</v>
      </c>
      <c r="E232" s="6">
        <v>10084</v>
      </c>
      <c r="F232" s="4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 s="9">
        <f t="shared" si="20"/>
        <v>43805.25</v>
      </c>
      <c r="N232">
        <v>1575612000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s="6" t="str">
        <f t="shared" si="22"/>
        <v>games</v>
      </c>
      <c r="T232" s="6" t="str">
        <f t="shared" si="23"/>
        <v>video games</v>
      </c>
    </row>
    <row r="233" spans="1:20" hidden="1" x14ac:dyDescent="0.3">
      <c r="A233">
        <v>231</v>
      </c>
      <c r="B233" t="s">
        <v>514</v>
      </c>
      <c r="C233" s="3" t="s">
        <v>515</v>
      </c>
      <c r="D233" s="6">
        <v>7200</v>
      </c>
      <c r="E233" s="6">
        <v>5523</v>
      </c>
      <c r="F233" s="4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 s="9">
        <f t="shared" si="20"/>
        <v>41415.208333333336</v>
      </c>
      <c r="N233">
        <v>1374123600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s="6" t="str">
        <f t="shared" si="22"/>
        <v>theater</v>
      </c>
      <c r="T233" s="6" t="str">
        <f t="shared" si="23"/>
        <v>plays</v>
      </c>
    </row>
    <row r="234" spans="1:20" hidden="1" x14ac:dyDescent="0.3">
      <c r="A234">
        <v>232</v>
      </c>
      <c r="B234" t="s">
        <v>516</v>
      </c>
      <c r="C234" s="3" t="s">
        <v>517</v>
      </c>
      <c r="D234" s="6">
        <v>3400</v>
      </c>
      <c r="E234" s="6">
        <v>5823</v>
      </c>
      <c r="F234" s="4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 s="9">
        <f t="shared" si="20"/>
        <v>42576.208333333328</v>
      </c>
      <c r="N234">
        <v>1469509200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s="6" t="str">
        <f t="shared" si="22"/>
        <v>theater</v>
      </c>
      <c r="T234" s="6" t="str">
        <f t="shared" si="23"/>
        <v>plays</v>
      </c>
    </row>
    <row r="235" spans="1:20" hidden="1" x14ac:dyDescent="0.3">
      <c r="A235">
        <v>233</v>
      </c>
      <c r="B235" t="s">
        <v>518</v>
      </c>
      <c r="C235" s="3" t="s">
        <v>519</v>
      </c>
      <c r="D235" s="6">
        <v>3800</v>
      </c>
      <c r="E235" s="6">
        <v>6000</v>
      </c>
      <c r="F235" s="4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 s="9">
        <f t="shared" si="20"/>
        <v>40706.208333333336</v>
      </c>
      <c r="N235">
        <v>1309237200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s="6" t="str">
        <f t="shared" si="22"/>
        <v>film &amp; video</v>
      </c>
      <c r="T235" s="6" t="str">
        <f t="shared" si="23"/>
        <v>animation</v>
      </c>
    </row>
    <row r="236" spans="1:20" hidden="1" x14ac:dyDescent="0.3">
      <c r="A236">
        <v>234</v>
      </c>
      <c r="B236" t="s">
        <v>520</v>
      </c>
      <c r="C236" s="3" t="s">
        <v>521</v>
      </c>
      <c r="D236" s="6">
        <v>7500</v>
      </c>
      <c r="E236" s="6">
        <v>8181</v>
      </c>
      <c r="F236" s="4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 s="9">
        <f t="shared" si="20"/>
        <v>42969.208333333328</v>
      </c>
      <c r="N236">
        <v>1503982800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s="6" t="str">
        <f t="shared" si="22"/>
        <v>games</v>
      </c>
      <c r="T236" s="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 s="6">
        <v>8600</v>
      </c>
      <c r="E237" s="6">
        <v>3589</v>
      </c>
      <c r="F237" s="4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 s="9">
        <f t="shared" si="20"/>
        <v>42779.25</v>
      </c>
      <c r="N237">
        <v>1487397600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s="6" t="str">
        <f t="shared" si="22"/>
        <v>film &amp; video</v>
      </c>
      <c r="T237" s="6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 s="6">
        <v>39500</v>
      </c>
      <c r="E238" s="6">
        <v>4323</v>
      </c>
      <c r="F238" s="4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 s="9">
        <f t="shared" si="20"/>
        <v>43641.208333333328</v>
      </c>
      <c r="N238">
        <v>1562043600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s="6" t="str">
        <f t="shared" si="22"/>
        <v>music</v>
      </c>
      <c r="T238" s="6" t="str">
        <f t="shared" si="23"/>
        <v>rock</v>
      </c>
    </row>
    <row r="239" spans="1:20" ht="31.2" hidden="1" x14ac:dyDescent="0.3">
      <c r="A239">
        <v>237</v>
      </c>
      <c r="B239" t="s">
        <v>526</v>
      </c>
      <c r="C239" s="3" t="s">
        <v>527</v>
      </c>
      <c r="D239" s="6">
        <v>9300</v>
      </c>
      <c r="E239" s="6">
        <v>14822</v>
      </c>
      <c r="F239" s="4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 s="9">
        <f t="shared" si="20"/>
        <v>41754.208333333336</v>
      </c>
      <c r="N239">
        <v>1398574800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s="6" t="str">
        <f t="shared" si="22"/>
        <v>film &amp; video</v>
      </c>
      <c r="T239" s="6" t="str">
        <f t="shared" si="23"/>
        <v>animation</v>
      </c>
    </row>
    <row r="240" spans="1:20" hidden="1" x14ac:dyDescent="0.3">
      <c r="A240">
        <v>238</v>
      </c>
      <c r="B240" t="s">
        <v>528</v>
      </c>
      <c r="C240" s="3" t="s">
        <v>529</v>
      </c>
      <c r="D240" s="6">
        <v>2400</v>
      </c>
      <c r="E240" s="6">
        <v>10138</v>
      </c>
      <c r="F240" s="4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 s="9">
        <f t="shared" si="20"/>
        <v>43083.25</v>
      </c>
      <c r="N240">
        <v>1515391200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s="6" t="str">
        <f t="shared" si="22"/>
        <v>theater</v>
      </c>
      <c r="T240" s="6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 s="6">
        <v>3200</v>
      </c>
      <c r="E241" s="6">
        <v>3127</v>
      </c>
      <c r="F241" s="4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 s="9">
        <f t="shared" si="20"/>
        <v>42245.208333333328</v>
      </c>
      <c r="N241">
        <v>1441170000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s="6" t="str">
        <f t="shared" si="22"/>
        <v>technology</v>
      </c>
      <c r="T241" s="6" t="str">
        <f t="shared" si="23"/>
        <v>wearables</v>
      </c>
    </row>
    <row r="242" spans="1:20" hidden="1" x14ac:dyDescent="0.3">
      <c r="A242">
        <v>240</v>
      </c>
      <c r="B242" t="s">
        <v>532</v>
      </c>
      <c r="C242" s="3" t="s">
        <v>533</v>
      </c>
      <c r="D242" s="6">
        <v>29400</v>
      </c>
      <c r="E242" s="6">
        <v>123124</v>
      </c>
      <c r="F242" s="4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 s="9">
        <f t="shared" si="20"/>
        <v>40396.208333333336</v>
      </c>
      <c r="N242">
        <v>1281157200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s="6" t="str">
        <f t="shared" si="22"/>
        <v>theater</v>
      </c>
      <c r="T242" s="6" t="str">
        <f t="shared" si="23"/>
        <v>plays</v>
      </c>
    </row>
    <row r="243" spans="1:20" ht="31.2" hidden="1" x14ac:dyDescent="0.3">
      <c r="A243">
        <v>241</v>
      </c>
      <c r="B243" t="s">
        <v>534</v>
      </c>
      <c r="C243" s="3" t="s">
        <v>535</v>
      </c>
      <c r="D243" s="6">
        <v>168500</v>
      </c>
      <c r="E243" s="6">
        <v>171729</v>
      </c>
      <c r="F243" s="4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 s="9">
        <f t="shared" si="20"/>
        <v>41742.208333333336</v>
      </c>
      <c r="N243">
        <v>1398229200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s="6" t="str">
        <f t="shared" si="22"/>
        <v>publishing</v>
      </c>
      <c r="T243" s="6" t="str">
        <f t="shared" si="23"/>
        <v>nonfiction</v>
      </c>
    </row>
    <row r="244" spans="1:20" hidden="1" x14ac:dyDescent="0.3">
      <c r="A244">
        <v>242</v>
      </c>
      <c r="B244" t="s">
        <v>536</v>
      </c>
      <c r="C244" s="3" t="s">
        <v>537</v>
      </c>
      <c r="D244" s="6">
        <v>8400</v>
      </c>
      <c r="E244" s="6">
        <v>10729</v>
      </c>
      <c r="F244" s="4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 s="9">
        <f t="shared" si="20"/>
        <v>42865.208333333328</v>
      </c>
      <c r="N244">
        <v>1495256400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s="6" t="str">
        <f t="shared" si="22"/>
        <v>music</v>
      </c>
      <c r="T244" s="6" t="str">
        <f t="shared" si="23"/>
        <v>rock</v>
      </c>
    </row>
    <row r="245" spans="1:20" ht="31.2" hidden="1" x14ac:dyDescent="0.3">
      <c r="A245">
        <v>243</v>
      </c>
      <c r="B245" t="s">
        <v>538</v>
      </c>
      <c r="C245" s="3" t="s">
        <v>539</v>
      </c>
      <c r="D245" s="6">
        <v>2300</v>
      </c>
      <c r="E245" s="6">
        <v>10240</v>
      </c>
      <c r="F245" s="4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 s="9">
        <f t="shared" si="20"/>
        <v>43163.25</v>
      </c>
      <c r="N245">
        <v>1520402400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s="6" t="str">
        <f t="shared" si="22"/>
        <v>theater</v>
      </c>
      <c r="T245" s="6" t="str">
        <f t="shared" si="23"/>
        <v>plays</v>
      </c>
    </row>
    <row r="246" spans="1:20" ht="31.2" hidden="1" x14ac:dyDescent="0.3">
      <c r="A246">
        <v>244</v>
      </c>
      <c r="B246" t="s">
        <v>540</v>
      </c>
      <c r="C246" s="3" t="s">
        <v>541</v>
      </c>
      <c r="D246" s="6">
        <v>700</v>
      </c>
      <c r="E246" s="6">
        <v>3988</v>
      </c>
      <c r="F246" s="4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 s="9">
        <f t="shared" si="20"/>
        <v>41834.208333333336</v>
      </c>
      <c r="N246">
        <v>1409806800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s="6" t="str">
        <f t="shared" si="22"/>
        <v>theater</v>
      </c>
      <c r="T246" s="6" t="str">
        <f t="shared" si="23"/>
        <v>plays</v>
      </c>
    </row>
    <row r="247" spans="1:20" hidden="1" x14ac:dyDescent="0.3">
      <c r="A247">
        <v>245</v>
      </c>
      <c r="B247" t="s">
        <v>542</v>
      </c>
      <c r="C247" s="3" t="s">
        <v>543</v>
      </c>
      <c r="D247" s="6">
        <v>2900</v>
      </c>
      <c r="E247" s="6">
        <v>14771</v>
      </c>
      <c r="F247" s="4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 s="9">
        <f t="shared" si="20"/>
        <v>41736.208333333336</v>
      </c>
      <c r="N247">
        <v>1396933200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s="6" t="str">
        <f t="shared" si="22"/>
        <v>theater</v>
      </c>
      <c r="T247" s="6" t="str">
        <f t="shared" si="23"/>
        <v>plays</v>
      </c>
    </row>
    <row r="248" spans="1:20" ht="31.2" hidden="1" x14ac:dyDescent="0.3">
      <c r="A248">
        <v>246</v>
      </c>
      <c r="B248" t="s">
        <v>544</v>
      </c>
      <c r="C248" s="3" t="s">
        <v>545</v>
      </c>
      <c r="D248" s="6">
        <v>4500</v>
      </c>
      <c r="E248" s="6">
        <v>14649</v>
      </c>
      <c r="F248" s="4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 s="9">
        <f t="shared" si="20"/>
        <v>41491.208333333336</v>
      </c>
      <c r="N248">
        <v>1376024400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s="6" t="str">
        <f t="shared" si="22"/>
        <v>technology</v>
      </c>
      <c r="T248" s="6" t="str">
        <f t="shared" si="23"/>
        <v>web</v>
      </c>
    </row>
    <row r="249" spans="1:20" hidden="1" x14ac:dyDescent="0.3">
      <c r="A249">
        <v>247</v>
      </c>
      <c r="B249" t="s">
        <v>546</v>
      </c>
      <c r="C249" s="3" t="s">
        <v>547</v>
      </c>
      <c r="D249" s="6">
        <v>19800</v>
      </c>
      <c r="E249" s="6">
        <v>184658</v>
      </c>
      <c r="F249" s="4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 s="9">
        <f t="shared" si="20"/>
        <v>42726.25</v>
      </c>
      <c r="N249">
        <v>1483682400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s="6" t="str">
        <f t="shared" si="22"/>
        <v>publishing</v>
      </c>
      <c r="T249" s="6" t="str">
        <f t="shared" si="23"/>
        <v>fiction</v>
      </c>
    </row>
    <row r="250" spans="1:20" hidden="1" x14ac:dyDescent="0.3">
      <c r="A250">
        <v>248</v>
      </c>
      <c r="B250" t="s">
        <v>548</v>
      </c>
      <c r="C250" s="3" t="s">
        <v>549</v>
      </c>
      <c r="D250" s="6">
        <v>6200</v>
      </c>
      <c r="E250" s="6">
        <v>13103</v>
      </c>
      <c r="F250" s="4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 s="9">
        <f t="shared" si="20"/>
        <v>42004.25</v>
      </c>
      <c r="N250">
        <v>1420437600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s="6" t="str">
        <f t="shared" si="22"/>
        <v>games</v>
      </c>
      <c r="T250" s="6" t="str">
        <f t="shared" si="23"/>
        <v>mobile games</v>
      </c>
    </row>
    <row r="251" spans="1:20" hidden="1" x14ac:dyDescent="0.3">
      <c r="A251">
        <v>249</v>
      </c>
      <c r="B251" t="s">
        <v>550</v>
      </c>
      <c r="C251" s="3" t="s">
        <v>551</v>
      </c>
      <c r="D251" s="6">
        <v>61500</v>
      </c>
      <c r="E251" s="6">
        <v>168095</v>
      </c>
      <c r="F251" s="4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 s="9">
        <f t="shared" si="20"/>
        <v>42006.25</v>
      </c>
      <c r="N251">
        <v>1420783200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s="6" t="str">
        <f t="shared" si="22"/>
        <v>publishing</v>
      </c>
      <c r="T251" s="6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 s="6">
        <v>100</v>
      </c>
      <c r="E252" s="6">
        <v>3</v>
      </c>
      <c r="F252" s="4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 s="9">
        <f t="shared" si="20"/>
        <v>40203.25</v>
      </c>
      <c r="N252">
        <v>1267423200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s="6" t="str">
        <f t="shared" si="22"/>
        <v>music</v>
      </c>
      <c r="T252" s="6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 s="6">
        <v>7100</v>
      </c>
      <c r="E253" s="6">
        <v>3840</v>
      </c>
      <c r="F253" s="4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 s="9">
        <f t="shared" si="20"/>
        <v>41252.25</v>
      </c>
      <c r="N253">
        <v>1355205600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s="6" t="str">
        <f t="shared" si="22"/>
        <v>theater</v>
      </c>
      <c r="T253" s="6" t="str">
        <f t="shared" si="23"/>
        <v>plays</v>
      </c>
    </row>
    <row r="254" spans="1:20" ht="31.2" hidden="1" x14ac:dyDescent="0.3">
      <c r="A254">
        <v>252</v>
      </c>
      <c r="B254" t="s">
        <v>556</v>
      </c>
      <c r="C254" s="3" t="s">
        <v>557</v>
      </c>
      <c r="D254" s="6">
        <v>1000</v>
      </c>
      <c r="E254" s="6">
        <v>6263</v>
      </c>
      <c r="F254" s="4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 s="9">
        <f t="shared" si="20"/>
        <v>41572.208333333336</v>
      </c>
      <c r="N254">
        <v>1383109200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s="6" t="str">
        <f t="shared" si="22"/>
        <v>theater</v>
      </c>
      <c r="T254" s="6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 s="6">
        <v>121500</v>
      </c>
      <c r="E255" s="6">
        <v>108161</v>
      </c>
      <c r="F255" s="4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 s="9">
        <f t="shared" si="20"/>
        <v>40641.208333333336</v>
      </c>
      <c r="N255">
        <v>1303275600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s="6" t="str">
        <f t="shared" si="22"/>
        <v>film &amp; video</v>
      </c>
      <c r="T255" s="6" t="str">
        <f t="shared" si="23"/>
        <v>drama</v>
      </c>
    </row>
    <row r="256" spans="1:20" ht="31.2" hidden="1" x14ac:dyDescent="0.3">
      <c r="A256">
        <v>254</v>
      </c>
      <c r="B256" t="s">
        <v>560</v>
      </c>
      <c r="C256" s="3" t="s">
        <v>561</v>
      </c>
      <c r="D256" s="6">
        <v>4600</v>
      </c>
      <c r="E256" s="6">
        <v>8505</v>
      </c>
      <c r="F256" s="4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 s="9">
        <f t="shared" si="20"/>
        <v>42787.25</v>
      </c>
      <c r="N256">
        <v>1487829600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s="6" t="str">
        <f t="shared" si="22"/>
        <v>publishing</v>
      </c>
      <c r="T256" s="6" t="str">
        <f t="shared" si="23"/>
        <v>nonfiction</v>
      </c>
    </row>
    <row r="257" spans="1:20" ht="31.2" hidden="1" x14ac:dyDescent="0.3">
      <c r="A257">
        <v>255</v>
      </c>
      <c r="B257" t="s">
        <v>562</v>
      </c>
      <c r="C257" s="3" t="s">
        <v>563</v>
      </c>
      <c r="D257" s="6">
        <v>80500</v>
      </c>
      <c r="E257" s="6">
        <v>96735</v>
      </c>
      <c r="F257" s="4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 s="9">
        <f t="shared" si="20"/>
        <v>40590.25</v>
      </c>
      <c r="N257">
        <v>1298268000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s="6" t="str">
        <f t="shared" si="22"/>
        <v>music</v>
      </c>
      <c r="T257" s="6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 s="6">
        <v>4100</v>
      </c>
      <c r="E258" s="6">
        <v>959</v>
      </c>
      <c r="F258" s="4">
        <f t="shared" si="18"/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 s="9">
        <f t="shared" si="20"/>
        <v>42393.25</v>
      </c>
      <c r="N258">
        <v>1456812000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s="6" t="str">
        <f t="shared" si="22"/>
        <v>music</v>
      </c>
      <c r="T258" s="6" t="str">
        <f t="shared" si="23"/>
        <v>rock</v>
      </c>
    </row>
    <row r="259" spans="1:20" hidden="1" x14ac:dyDescent="0.3">
      <c r="A259">
        <v>257</v>
      </c>
      <c r="B259" t="s">
        <v>566</v>
      </c>
      <c r="C259" s="3" t="s">
        <v>567</v>
      </c>
      <c r="D259" s="6">
        <v>5700</v>
      </c>
      <c r="E259" s="6">
        <v>8322</v>
      </c>
      <c r="F259" s="4">
        <f t="shared" ref="F259:F322" si="24">E259/D259</f>
        <v>1.46</v>
      </c>
      <c r="G259" t="s">
        <v>20</v>
      </c>
      <c r="H259">
        <v>92</v>
      </c>
      <c r="I259" s="6">
        <f t="shared" ref="I259:I322" si="25">IFERROR(E259/H259,0)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26">(((L259/60)/60)/24)+DATE(1970,1,1)</f>
        <v>41338.25</v>
      </c>
      <c r="N259">
        <v>1363669200</v>
      </c>
      <c r="O259" s="9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s="6" t="str">
        <f t="shared" ref="S259:S322" si="28">_xlfn.TEXTBEFORE(R259,"/")</f>
        <v>theater</v>
      </c>
      <c r="T259" s="6" t="str">
        <f t="shared" ref="T259:T322" si="29">_xlfn.TEXTAFTER(R259,"/")</f>
        <v>plays</v>
      </c>
    </row>
    <row r="260" spans="1:20" hidden="1" x14ac:dyDescent="0.3">
      <c r="A260">
        <v>258</v>
      </c>
      <c r="B260" t="s">
        <v>568</v>
      </c>
      <c r="C260" s="3" t="s">
        <v>569</v>
      </c>
      <c r="D260" s="6">
        <v>5000</v>
      </c>
      <c r="E260" s="6">
        <v>13424</v>
      </c>
      <c r="F260" s="4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 s="9">
        <f t="shared" si="26"/>
        <v>42712.25</v>
      </c>
      <c r="N260">
        <v>1482904800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s="6" t="str">
        <f t="shared" si="28"/>
        <v>theater</v>
      </c>
      <c r="T260" s="6" t="str">
        <f t="shared" si="29"/>
        <v>plays</v>
      </c>
    </row>
    <row r="261" spans="1:20" ht="31.2" hidden="1" x14ac:dyDescent="0.3">
      <c r="A261">
        <v>259</v>
      </c>
      <c r="B261" t="s">
        <v>570</v>
      </c>
      <c r="C261" s="3" t="s">
        <v>571</v>
      </c>
      <c r="D261" s="6">
        <v>1800</v>
      </c>
      <c r="E261" s="6">
        <v>10755</v>
      </c>
      <c r="F261" s="4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 s="9">
        <f t="shared" si="26"/>
        <v>41251.25</v>
      </c>
      <c r="N261">
        <v>1356588000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s="6" t="str">
        <f t="shared" si="28"/>
        <v>photography</v>
      </c>
      <c r="T261" s="6" t="str">
        <f t="shared" si="29"/>
        <v>photography books</v>
      </c>
    </row>
    <row r="262" spans="1:20" hidden="1" x14ac:dyDescent="0.3">
      <c r="A262">
        <v>260</v>
      </c>
      <c r="B262" t="s">
        <v>572</v>
      </c>
      <c r="C262" s="3" t="s">
        <v>573</v>
      </c>
      <c r="D262" s="6">
        <v>6300</v>
      </c>
      <c r="E262" s="6">
        <v>9935</v>
      </c>
      <c r="F262" s="4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 s="9">
        <f t="shared" si="26"/>
        <v>41180.208333333336</v>
      </c>
      <c r="N262">
        <v>1349845200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s="6" t="str">
        <f t="shared" si="28"/>
        <v>music</v>
      </c>
      <c r="T262" s="6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 s="6">
        <v>84300</v>
      </c>
      <c r="E263" s="6">
        <v>26303</v>
      </c>
      <c r="F263" s="4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 s="9">
        <f t="shared" si="26"/>
        <v>40415.208333333336</v>
      </c>
      <c r="N263">
        <v>1283058000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s="6" t="str">
        <f t="shared" si="28"/>
        <v>music</v>
      </c>
      <c r="T263" s="6" t="str">
        <f t="shared" si="29"/>
        <v>rock</v>
      </c>
    </row>
    <row r="264" spans="1:20" hidden="1" x14ac:dyDescent="0.3">
      <c r="A264">
        <v>262</v>
      </c>
      <c r="B264" t="s">
        <v>576</v>
      </c>
      <c r="C264" s="3" t="s">
        <v>577</v>
      </c>
      <c r="D264" s="6">
        <v>1700</v>
      </c>
      <c r="E264" s="6">
        <v>5328</v>
      </c>
      <c r="F264" s="4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 s="9">
        <f t="shared" si="26"/>
        <v>40638.208333333336</v>
      </c>
      <c r="N264">
        <v>1304226000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s="6" t="str">
        <f t="shared" si="28"/>
        <v>music</v>
      </c>
      <c r="T264" s="6" t="str">
        <f t="shared" si="29"/>
        <v>indie rock</v>
      </c>
    </row>
    <row r="265" spans="1:20" hidden="1" x14ac:dyDescent="0.3">
      <c r="A265">
        <v>263</v>
      </c>
      <c r="B265" t="s">
        <v>578</v>
      </c>
      <c r="C265" s="3" t="s">
        <v>579</v>
      </c>
      <c r="D265" s="6">
        <v>2900</v>
      </c>
      <c r="E265" s="6">
        <v>10756</v>
      </c>
      <c r="F265" s="4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 s="9">
        <f t="shared" si="26"/>
        <v>40187.25</v>
      </c>
      <c r="N265">
        <v>1263016800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s="6" t="str">
        <f t="shared" si="28"/>
        <v>photography</v>
      </c>
      <c r="T265" s="6" t="str">
        <f t="shared" si="29"/>
        <v>photography books</v>
      </c>
    </row>
    <row r="266" spans="1:20" hidden="1" x14ac:dyDescent="0.3">
      <c r="A266">
        <v>264</v>
      </c>
      <c r="B266" t="s">
        <v>580</v>
      </c>
      <c r="C266" s="3" t="s">
        <v>581</v>
      </c>
      <c r="D266" s="6">
        <v>45600</v>
      </c>
      <c r="E266" s="6">
        <v>165375</v>
      </c>
      <c r="F266" s="4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 s="9">
        <f t="shared" si="26"/>
        <v>41317.25</v>
      </c>
      <c r="N266">
        <v>1362031200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s="6" t="str">
        <f t="shared" si="28"/>
        <v>theater</v>
      </c>
      <c r="T266" s="6" t="str">
        <f t="shared" si="29"/>
        <v>plays</v>
      </c>
    </row>
    <row r="267" spans="1:20" hidden="1" x14ac:dyDescent="0.3">
      <c r="A267">
        <v>265</v>
      </c>
      <c r="B267" t="s">
        <v>582</v>
      </c>
      <c r="C267" s="3" t="s">
        <v>583</v>
      </c>
      <c r="D267" s="6">
        <v>4900</v>
      </c>
      <c r="E267" s="6">
        <v>6031</v>
      </c>
      <c r="F267" s="4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 s="9">
        <f t="shared" si="26"/>
        <v>42372.25</v>
      </c>
      <c r="N267">
        <v>1455602400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s="6" t="str">
        <f t="shared" si="28"/>
        <v>theater</v>
      </c>
      <c r="T267" s="6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 s="6">
        <v>111900</v>
      </c>
      <c r="E268" s="6">
        <v>85902</v>
      </c>
      <c r="F268" s="4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 s="9">
        <f t="shared" si="26"/>
        <v>41950.25</v>
      </c>
      <c r="N268">
        <v>1418191200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s="6" t="str">
        <f t="shared" si="28"/>
        <v>music</v>
      </c>
      <c r="T268" s="6" t="str">
        <f t="shared" si="29"/>
        <v>jazz</v>
      </c>
    </row>
    <row r="269" spans="1:20" hidden="1" x14ac:dyDescent="0.3">
      <c r="A269">
        <v>267</v>
      </c>
      <c r="B269" t="s">
        <v>586</v>
      </c>
      <c r="C269" s="3" t="s">
        <v>587</v>
      </c>
      <c r="D269" s="6">
        <v>61600</v>
      </c>
      <c r="E269" s="6">
        <v>143910</v>
      </c>
      <c r="F269" s="4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 s="9">
        <f t="shared" si="26"/>
        <v>41206.208333333336</v>
      </c>
      <c r="N269">
        <v>1352440800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s="6" t="str">
        <f t="shared" si="28"/>
        <v>theater</v>
      </c>
      <c r="T269" s="6" t="str">
        <f t="shared" si="29"/>
        <v>plays</v>
      </c>
    </row>
    <row r="270" spans="1:20" hidden="1" x14ac:dyDescent="0.3">
      <c r="A270">
        <v>268</v>
      </c>
      <c r="B270" t="s">
        <v>588</v>
      </c>
      <c r="C270" s="3" t="s">
        <v>589</v>
      </c>
      <c r="D270" s="6">
        <v>1500</v>
      </c>
      <c r="E270" s="6">
        <v>2708</v>
      </c>
      <c r="F270" s="4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 s="9">
        <f t="shared" si="26"/>
        <v>41186.208333333336</v>
      </c>
      <c r="N270">
        <v>1353304800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s="6" t="str">
        <f t="shared" si="28"/>
        <v>film &amp; video</v>
      </c>
      <c r="T270" s="6" t="str">
        <f t="shared" si="29"/>
        <v>documentary</v>
      </c>
    </row>
    <row r="271" spans="1:20" hidden="1" x14ac:dyDescent="0.3">
      <c r="A271">
        <v>269</v>
      </c>
      <c r="B271" t="s">
        <v>590</v>
      </c>
      <c r="C271" s="3" t="s">
        <v>591</v>
      </c>
      <c r="D271" s="6">
        <v>3500</v>
      </c>
      <c r="E271" s="6">
        <v>8842</v>
      </c>
      <c r="F271" s="4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 s="9">
        <f t="shared" si="26"/>
        <v>43496.25</v>
      </c>
      <c r="N271">
        <v>1550728800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s="6" t="str">
        <f t="shared" si="28"/>
        <v>film &amp; video</v>
      </c>
      <c r="T271" s="6" t="str">
        <f t="shared" si="29"/>
        <v>television</v>
      </c>
    </row>
    <row r="272" spans="1:20" hidden="1" x14ac:dyDescent="0.3">
      <c r="A272">
        <v>270</v>
      </c>
      <c r="B272" t="s">
        <v>592</v>
      </c>
      <c r="C272" s="3" t="s">
        <v>593</v>
      </c>
      <c r="D272" s="6">
        <v>173900</v>
      </c>
      <c r="E272" s="6">
        <v>47260</v>
      </c>
      <c r="F272" s="4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 s="9">
        <f t="shared" si="26"/>
        <v>40514.25</v>
      </c>
      <c r="N272">
        <v>1291442400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s="6" t="str">
        <f t="shared" si="28"/>
        <v>games</v>
      </c>
      <c r="T272" s="6" t="str">
        <f t="shared" si="29"/>
        <v>video games</v>
      </c>
    </row>
    <row r="273" spans="1:20" ht="31.2" hidden="1" x14ac:dyDescent="0.3">
      <c r="A273">
        <v>271</v>
      </c>
      <c r="B273" t="s">
        <v>594</v>
      </c>
      <c r="C273" s="3" t="s">
        <v>595</v>
      </c>
      <c r="D273" s="6">
        <v>153700</v>
      </c>
      <c r="E273" s="6">
        <v>1953</v>
      </c>
      <c r="F273" s="4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 s="9">
        <f t="shared" si="26"/>
        <v>42345.25</v>
      </c>
      <c r="N273">
        <v>1452146400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s="6" t="str">
        <f t="shared" si="28"/>
        <v>photography</v>
      </c>
      <c r="T273" s="6" t="str">
        <f t="shared" si="29"/>
        <v>photography books</v>
      </c>
    </row>
    <row r="274" spans="1:20" hidden="1" x14ac:dyDescent="0.3">
      <c r="A274">
        <v>272</v>
      </c>
      <c r="B274" t="s">
        <v>596</v>
      </c>
      <c r="C274" s="3" t="s">
        <v>597</v>
      </c>
      <c r="D274" s="6">
        <v>51100</v>
      </c>
      <c r="E274" s="6">
        <v>155349</v>
      </c>
      <c r="F274" s="4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 s="9">
        <f t="shared" si="26"/>
        <v>43656.208333333328</v>
      </c>
      <c r="N274">
        <v>1564894800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s="6" t="str">
        <f t="shared" si="28"/>
        <v>theater</v>
      </c>
      <c r="T274" s="6" t="str">
        <f t="shared" si="29"/>
        <v>plays</v>
      </c>
    </row>
    <row r="275" spans="1:20" hidden="1" x14ac:dyDescent="0.3">
      <c r="A275">
        <v>273</v>
      </c>
      <c r="B275" t="s">
        <v>598</v>
      </c>
      <c r="C275" s="3" t="s">
        <v>599</v>
      </c>
      <c r="D275" s="6">
        <v>7800</v>
      </c>
      <c r="E275" s="6">
        <v>10704</v>
      </c>
      <c r="F275" s="4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 s="9">
        <f t="shared" si="26"/>
        <v>42995.208333333328</v>
      </c>
      <c r="N275">
        <v>1505883600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s="6" t="str">
        <f t="shared" si="28"/>
        <v>theater</v>
      </c>
      <c r="T275" s="6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 s="6">
        <v>2400</v>
      </c>
      <c r="E276" s="6">
        <v>773</v>
      </c>
      <c r="F276" s="4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 s="9">
        <f t="shared" si="26"/>
        <v>43045.25</v>
      </c>
      <c r="N276">
        <v>1510380000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s="6" t="str">
        <f t="shared" si="28"/>
        <v>theater</v>
      </c>
      <c r="T276" s="6" t="str">
        <f t="shared" si="29"/>
        <v>plays</v>
      </c>
    </row>
    <row r="277" spans="1:20" ht="31.2" hidden="1" x14ac:dyDescent="0.3">
      <c r="A277">
        <v>275</v>
      </c>
      <c r="B277" t="s">
        <v>602</v>
      </c>
      <c r="C277" s="3" t="s">
        <v>603</v>
      </c>
      <c r="D277" s="6">
        <v>3900</v>
      </c>
      <c r="E277" s="6">
        <v>9419</v>
      </c>
      <c r="F277" s="4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 s="9">
        <f t="shared" si="26"/>
        <v>43561.208333333328</v>
      </c>
      <c r="N277">
        <v>1555218000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s="6" t="str">
        <f t="shared" si="28"/>
        <v>publishing</v>
      </c>
      <c r="T277" s="6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 s="6">
        <v>5500</v>
      </c>
      <c r="E278" s="6">
        <v>5324</v>
      </c>
      <c r="F278" s="4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 s="9">
        <f t="shared" si="26"/>
        <v>41018.208333333336</v>
      </c>
      <c r="N278">
        <v>1335243600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s="6" t="str">
        <f t="shared" si="28"/>
        <v>games</v>
      </c>
      <c r="T278" s="6" t="str">
        <f t="shared" si="29"/>
        <v>video games</v>
      </c>
    </row>
    <row r="279" spans="1:20" ht="31.2" hidden="1" x14ac:dyDescent="0.3">
      <c r="A279">
        <v>277</v>
      </c>
      <c r="B279" t="s">
        <v>606</v>
      </c>
      <c r="C279" s="3" t="s">
        <v>607</v>
      </c>
      <c r="D279" s="6">
        <v>700</v>
      </c>
      <c r="E279" s="6">
        <v>7465</v>
      </c>
      <c r="F279" s="4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 s="9">
        <f t="shared" si="26"/>
        <v>40378.208333333336</v>
      </c>
      <c r="N279">
        <v>1279688400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s="6" t="str">
        <f t="shared" si="28"/>
        <v>theater</v>
      </c>
      <c r="T279" s="6" t="str">
        <f t="shared" si="29"/>
        <v>plays</v>
      </c>
    </row>
    <row r="280" spans="1:20" hidden="1" x14ac:dyDescent="0.3">
      <c r="A280">
        <v>278</v>
      </c>
      <c r="B280" t="s">
        <v>608</v>
      </c>
      <c r="C280" s="3" t="s">
        <v>609</v>
      </c>
      <c r="D280" s="6">
        <v>2700</v>
      </c>
      <c r="E280" s="6">
        <v>8799</v>
      </c>
      <c r="F280" s="4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 s="9">
        <f t="shared" si="26"/>
        <v>41239.25</v>
      </c>
      <c r="N280">
        <v>1356069600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s="6" t="str">
        <f t="shared" si="28"/>
        <v>technology</v>
      </c>
      <c r="T280" s="6" t="str">
        <f t="shared" si="29"/>
        <v>web</v>
      </c>
    </row>
    <row r="281" spans="1:20" ht="31.2" hidden="1" x14ac:dyDescent="0.3">
      <c r="A281">
        <v>279</v>
      </c>
      <c r="B281" t="s">
        <v>610</v>
      </c>
      <c r="C281" s="3" t="s">
        <v>611</v>
      </c>
      <c r="D281" s="6">
        <v>8000</v>
      </c>
      <c r="E281" s="6">
        <v>13656</v>
      </c>
      <c r="F281" s="4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 s="9">
        <f t="shared" si="26"/>
        <v>43346.208333333328</v>
      </c>
      <c r="N281">
        <v>1536210000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s="6" t="str">
        <f t="shared" si="28"/>
        <v>theater</v>
      </c>
      <c r="T281" s="6" t="str">
        <f t="shared" si="29"/>
        <v>plays</v>
      </c>
    </row>
    <row r="282" spans="1:20" ht="31.2" hidden="1" x14ac:dyDescent="0.3">
      <c r="A282">
        <v>280</v>
      </c>
      <c r="B282" t="s">
        <v>612</v>
      </c>
      <c r="C282" s="3" t="s">
        <v>613</v>
      </c>
      <c r="D282" s="6">
        <v>2500</v>
      </c>
      <c r="E282" s="6">
        <v>14536</v>
      </c>
      <c r="F282" s="4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 s="9">
        <f t="shared" si="26"/>
        <v>43060.25</v>
      </c>
      <c r="N282">
        <v>1511762400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s="6" t="str">
        <f t="shared" si="28"/>
        <v>film &amp; video</v>
      </c>
      <c r="T282" s="6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 s="6">
        <v>164500</v>
      </c>
      <c r="E283" s="6">
        <v>150552</v>
      </c>
      <c r="F283" s="4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 s="9">
        <f t="shared" si="26"/>
        <v>40979.25</v>
      </c>
      <c r="N283">
        <v>1333256400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s="6" t="str">
        <f t="shared" si="28"/>
        <v>theater</v>
      </c>
      <c r="T283" s="6" t="str">
        <f t="shared" si="29"/>
        <v>plays</v>
      </c>
    </row>
    <row r="284" spans="1:20" hidden="1" x14ac:dyDescent="0.3">
      <c r="A284">
        <v>282</v>
      </c>
      <c r="B284" t="s">
        <v>616</v>
      </c>
      <c r="C284" s="3" t="s">
        <v>617</v>
      </c>
      <c r="D284" s="6">
        <v>8400</v>
      </c>
      <c r="E284" s="6">
        <v>9076</v>
      </c>
      <c r="F284" s="4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 s="9">
        <f t="shared" si="26"/>
        <v>42701.25</v>
      </c>
      <c r="N284">
        <v>1480744800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s="6" t="str">
        <f t="shared" si="28"/>
        <v>film &amp; video</v>
      </c>
      <c r="T284" s="6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 s="6">
        <v>8100</v>
      </c>
      <c r="E285" s="6">
        <v>1517</v>
      </c>
      <c r="F285" s="4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 s="9">
        <f t="shared" si="26"/>
        <v>42520.208333333328</v>
      </c>
      <c r="N285">
        <v>1465016400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s="6" t="str">
        <f t="shared" si="28"/>
        <v>music</v>
      </c>
      <c r="T285" s="6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 s="6">
        <v>9800</v>
      </c>
      <c r="E286" s="6">
        <v>8153</v>
      </c>
      <c r="F286" s="4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 s="9">
        <f t="shared" si="26"/>
        <v>41030.208333333336</v>
      </c>
      <c r="N286">
        <v>1336280400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s="6" t="str">
        <f t="shared" si="28"/>
        <v>technology</v>
      </c>
      <c r="T286" s="6" t="str">
        <f t="shared" si="29"/>
        <v>web</v>
      </c>
    </row>
    <row r="287" spans="1:20" hidden="1" x14ac:dyDescent="0.3">
      <c r="A287">
        <v>285</v>
      </c>
      <c r="B287" t="s">
        <v>622</v>
      </c>
      <c r="C287" s="3" t="s">
        <v>623</v>
      </c>
      <c r="D287" s="6">
        <v>900</v>
      </c>
      <c r="E287" s="6">
        <v>6357</v>
      </c>
      <c r="F287" s="4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 s="9">
        <f t="shared" si="26"/>
        <v>42623.208333333328</v>
      </c>
      <c r="N287">
        <v>1476766800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s="6" t="str">
        <f t="shared" si="28"/>
        <v>theater</v>
      </c>
      <c r="T287" s="6" t="str">
        <f t="shared" si="29"/>
        <v>plays</v>
      </c>
    </row>
    <row r="288" spans="1:20" hidden="1" x14ac:dyDescent="0.3">
      <c r="A288">
        <v>286</v>
      </c>
      <c r="B288" t="s">
        <v>624</v>
      </c>
      <c r="C288" s="3" t="s">
        <v>625</v>
      </c>
      <c r="D288" s="6">
        <v>112100</v>
      </c>
      <c r="E288" s="6">
        <v>19557</v>
      </c>
      <c r="F288" s="4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 s="9">
        <f t="shared" si="26"/>
        <v>42697.25</v>
      </c>
      <c r="N288">
        <v>1480485600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s="6" t="str">
        <f t="shared" si="28"/>
        <v>theater</v>
      </c>
      <c r="T288" s="6" t="str">
        <f t="shared" si="29"/>
        <v>plays</v>
      </c>
    </row>
    <row r="289" spans="1:20" hidden="1" x14ac:dyDescent="0.3">
      <c r="A289">
        <v>287</v>
      </c>
      <c r="B289" t="s">
        <v>626</v>
      </c>
      <c r="C289" s="3" t="s">
        <v>627</v>
      </c>
      <c r="D289" s="6">
        <v>6300</v>
      </c>
      <c r="E289" s="6">
        <v>13213</v>
      </c>
      <c r="F289" s="4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 s="9">
        <f t="shared" si="26"/>
        <v>42122.208333333328</v>
      </c>
      <c r="N289">
        <v>1430197200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s="6" t="str">
        <f t="shared" si="28"/>
        <v>music</v>
      </c>
      <c r="T289" s="6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 s="6">
        <v>5600</v>
      </c>
      <c r="E290" s="6">
        <v>5476</v>
      </c>
      <c r="F290" s="4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 s="9">
        <f t="shared" si="26"/>
        <v>40982.208333333336</v>
      </c>
      <c r="N290">
        <v>1331787600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s="6" t="str">
        <f t="shared" si="28"/>
        <v>music</v>
      </c>
      <c r="T290" s="6" t="str">
        <f t="shared" si="29"/>
        <v>metal</v>
      </c>
    </row>
    <row r="291" spans="1:20" hidden="1" x14ac:dyDescent="0.3">
      <c r="A291">
        <v>289</v>
      </c>
      <c r="B291" t="s">
        <v>630</v>
      </c>
      <c r="C291" s="3" t="s">
        <v>631</v>
      </c>
      <c r="D291" s="6">
        <v>800</v>
      </c>
      <c r="E291" s="6">
        <v>13474</v>
      </c>
      <c r="F291" s="4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 s="9">
        <f t="shared" si="26"/>
        <v>42219.208333333328</v>
      </c>
      <c r="N291">
        <v>1438837200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s="6" t="str">
        <f t="shared" si="28"/>
        <v>theater</v>
      </c>
      <c r="T291" s="6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 s="6">
        <v>168600</v>
      </c>
      <c r="E292" s="6">
        <v>91722</v>
      </c>
      <c r="F292" s="4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 s="9">
        <f t="shared" si="26"/>
        <v>41404.208333333336</v>
      </c>
      <c r="N292">
        <v>1370926800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s="6" t="str">
        <f t="shared" si="28"/>
        <v>film &amp; video</v>
      </c>
      <c r="T292" s="6" t="str">
        <f t="shared" si="29"/>
        <v>documentary</v>
      </c>
    </row>
    <row r="293" spans="1:20" hidden="1" x14ac:dyDescent="0.3">
      <c r="A293">
        <v>291</v>
      </c>
      <c r="B293" t="s">
        <v>634</v>
      </c>
      <c r="C293" s="3" t="s">
        <v>635</v>
      </c>
      <c r="D293" s="6">
        <v>1800</v>
      </c>
      <c r="E293" s="6">
        <v>8219</v>
      </c>
      <c r="F293" s="4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 s="9">
        <f t="shared" si="26"/>
        <v>40831.208333333336</v>
      </c>
      <c r="N293">
        <v>1319000400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s="6" t="str">
        <f t="shared" si="28"/>
        <v>technology</v>
      </c>
      <c r="T293" s="6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 s="6">
        <v>7300</v>
      </c>
      <c r="E294" s="6">
        <v>717</v>
      </c>
      <c r="F294" s="4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 s="9">
        <f t="shared" si="26"/>
        <v>40984.208333333336</v>
      </c>
      <c r="N294">
        <v>1333429200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s="6" t="str">
        <f t="shared" si="28"/>
        <v>food</v>
      </c>
      <c r="T294" s="6" t="str">
        <f t="shared" si="29"/>
        <v>food trucks</v>
      </c>
    </row>
    <row r="295" spans="1:20" hidden="1" x14ac:dyDescent="0.3">
      <c r="A295">
        <v>293</v>
      </c>
      <c r="B295" t="s">
        <v>638</v>
      </c>
      <c r="C295" s="3" t="s">
        <v>639</v>
      </c>
      <c r="D295" s="6">
        <v>6500</v>
      </c>
      <c r="E295" s="6">
        <v>1065</v>
      </c>
      <c r="F295" s="4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 s="9">
        <f t="shared" si="26"/>
        <v>40456.208333333336</v>
      </c>
      <c r="N295">
        <v>1287032400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s="6" t="str">
        <f t="shared" si="28"/>
        <v>theater</v>
      </c>
      <c r="T295" s="6" t="str">
        <f t="shared" si="29"/>
        <v>plays</v>
      </c>
    </row>
    <row r="296" spans="1:20" hidden="1" x14ac:dyDescent="0.3">
      <c r="A296">
        <v>294</v>
      </c>
      <c r="B296" t="s">
        <v>640</v>
      </c>
      <c r="C296" s="3" t="s">
        <v>641</v>
      </c>
      <c r="D296" s="6">
        <v>600</v>
      </c>
      <c r="E296" s="6">
        <v>8038</v>
      </c>
      <c r="F296" s="4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 s="9">
        <f t="shared" si="26"/>
        <v>43399.208333333328</v>
      </c>
      <c r="N296">
        <v>1541570400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s="6" t="str">
        <f t="shared" si="28"/>
        <v>theater</v>
      </c>
      <c r="T296" s="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 s="6">
        <v>192900</v>
      </c>
      <c r="E297" s="6">
        <v>68769</v>
      </c>
      <c r="F297" s="4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 s="9">
        <f t="shared" si="26"/>
        <v>41562.208333333336</v>
      </c>
      <c r="N297">
        <v>1383976800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s="6" t="str">
        <f t="shared" si="28"/>
        <v>theater</v>
      </c>
      <c r="T297" s="6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 s="6">
        <v>6100</v>
      </c>
      <c r="E298" s="6">
        <v>3352</v>
      </c>
      <c r="F298" s="4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 s="9">
        <f t="shared" si="26"/>
        <v>43493.25</v>
      </c>
      <c r="N298">
        <v>1550556000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s="6" t="str">
        <f t="shared" si="28"/>
        <v>theater</v>
      </c>
      <c r="T298" s="6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 s="6">
        <v>7200</v>
      </c>
      <c r="E299" s="6">
        <v>6785</v>
      </c>
      <c r="F299" s="4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 s="9">
        <f t="shared" si="26"/>
        <v>41653.25</v>
      </c>
      <c r="N299">
        <v>1390456800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s="6" t="str">
        <f t="shared" si="28"/>
        <v>theater</v>
      </c>
      <c r="T299" s="6" t="str">
        <f t="shared" si="29"/>
        <v>plays</v>
      </c>
    </row>
    <row r="300" spans="1:20" hidden="1" x14ac:dyDescent="0.3">
      <c r="A300">
        <v>298</v>
      </c>
      <c r="B300" t="s">
        <v>648</v>
      </c>
      <c r="C300" s="3" t="s">
        <v>649</v>
      </c>
      <c r="D300" s="6">
        <v>3500</v>
      </c>
      <c r="E300" s="6">
        <v>5037</v>
      </c>
      <c r="F300" s="4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 s="9">
        <f t="shared" si="26"/>
        <v>42426.25</v>
      </c>
      <c r="N300">
        <v>1458018000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s="6" t="str">
        <f t="shared" si="28"/>
        <v>music</v>
      </c>
      <c r="T300" s="6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 s="6">
        <v>3800</v>
      </c>
      <c r="E301" s="6">
        <v>1954</v>
      </c>
      <c r="F301" s="4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 s="9">
        <f t="shared" si="26"/>
        <v>42432.25</v>
      </c>
      <c r="N301">
        <v>1461819600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s="6" t="str">
        <f t="shared" si="28"/>
        <v>food</v>
      </c>
      <c r="T301" s="6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 s="6">
        <v>100</v>
      </c>
      <c r="E302" s="6">
        <v>5</v>
      </c>
      <c r="F302" s="4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 s="9">
        <f t="shared" si="26"/>
        <v>42977.208333333328</v>
      </c>
      <c r="N302">
        <v>1504155600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s="6" t="str">
        <f t="shared" si="28"/>
        <v>publishing</v>
      </c>
      <c r="T302" s="6" t="str">
        <f t="shared" si="29"/>
        <v>nonfiction</v>
      </c>
    </row>
    <row r="303" spans="1:20" ht="31.2" hidden="1" x14ac:dyDescent="0.3">
      <c r="A303">
        <v>301</v>
      </c>
      <c r="B303" t="s">
        <v>654</v>
      </c>
      <c r="C303" s="3" t="s">
        <v>655</v>
      </c>
      <c r="D303" s="6">
        <v>900</v>
      </c>
      <c r="E303" s="6">
        <v>12102</v>
      </c>
      <c r="F303" s="4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 s="9">
        <f t="shared" si="26"/>
        <v>42061.25</v>
      </c>
      <c r="N303">
        <v>1426395600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s="6" t="str">
        <f t="shared" si="28"/>
        <v>film &amp; video</v>
      </c>
      <c r="T303" s="6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 s="6">
        <v>76100</v>
      </c>
      <c r="E304" s="6">
        <v>24234</v>
      </c>
      <c r="F304" s="4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 s="9">
        <f t="shared" si="26"/>
        <v>43345.208333333328</v>
      </c>
      <c r="N304">
        <v>1537074000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s="6" t="str">
        <f t="shared" si="28"/>
        <v>theater</v>
      </c>
      <c r="T304" s="6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 s="6">
        <v>3400</v>
      </c>
      <c r="E305" s="6">
        <v>2809</v>
      </c>
      <c r="F305" s="4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 s="9">
        <f t="shared" si="26"/>
        <v>42376.25</v>
      </c>
      <c r="N305">
        <v>1452578400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s="6" t="str">
        <f t="shared" si="28"/>
        <v>music</v>
      </c>
      <c r="T305" s="6" t="str">
        <f t="shared" si="29"/>
        <v>indie rock</v>
      </c>
    </row>
    <row r="306" spans="1:20" hidden="1" x14ac:dyDescent="0.3">
      <c r="A306">
        <v>304</v>
      </c>
      <c r="B306" t="s">
        <v>660</v>
      </c>
      <c r="C306" s="3" t="s">
        <v>661</v>
      </c>
      <c r="D306" s="6">
        <v>2100</v>
      </c>
      <c r="E306" s="6">
        <v>11469</v>
      </c>
      <c r="F306" s="4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 s="9">
        <f t="shared" si="26"/>
        <v>42589.208333333328</v>
      </c>
      <c r="N306">
        <v>1474088400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s="6" t="str">
        <f t="shared" si="28"/>
        <v>film &amp; video</v>
      </c>
      <c r="T306" s="6" t="str">
        <f t="shared" si="29"/>
        <v>documentary</v>
      </c>
    </row>
    <row r="307" spans="1:20" hidden="1" x14ac:dyDescent="0.3">
      <c r="A307">
        <v>305</v>
      </c>
      <c r="B307" t="s">
        <v>662</v>
      </c>
      <c r="C307" s="3" t="s">
        <v>663</v>
      </c>
      <c r="D307" s="6">
        <v>2800</v>
      </c>
      <c r="E307" s="6">
        <v>8014</v>
      </c>
      <c r="F307" s="4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 s="9">
        <f t="shared" si="26"/>
        <v>42448.208333333328</v>
      </c>
      <c r="N307">
        <v>1461906000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s="6" t="str">
        <f t="shared" si="28"/>
        <v>theater</v>
      </c>
      <c r="T307" s="6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 s="6">
        <v>6500</v>
      </c>
      <c r="E308" s="6">
        <v>514</v>
      </c>
      <c r="F308" s="4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 s="9">
        <f t="shared" si="26"/>
        <v>42930.208333333328</v>
      </c>
      <c r="N308">
        <v>1500267600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s="6" t="str">
        <f t="shared" si="28"/>
        <v>theater</v>
      </c>
      <c r="T308" s="6" t="str">
        <f t="shared" si="29"/>
        <v>plays</v>
      </c>
    </row>
    <row r="309" spans="1:20" ht="31.2" hidden="1" x14ac:dyDescent="0.3">
      <c r="A309">
        <v>307</v>
      </c>
      <c r="B309" t="s">
        <v>666</v>
      </c>
      <c r="C309" s="3" t="s">
        <v>667</v>
      </c>
      <c r="D309" s="6">
        <v>32900</v>
      </c>
      <c r="E309" s="6">
        <v>43473</v>
      </c>
      <c r="F309" s="4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 s="9">
        <f t="shared" si="26"/>
        <v>41066.208333333336</v>
      </c>
      <c r="N309">
        <v>1340686800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s="6" t="str">
        <f t="shared" si="28"/>
        <v>publishing</v>
      </c>
      <c r="T309" s="6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 s="6">
        <v>118200</v>
      </c>
      <c r="E310" s="6">
        <v>87560</v>
      </c>
      <c r="F310" s="4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 s="9">
        <f t="shared" si="26"/>
        <v>40651.208333333336</v>
      </c>
      <c r="N310">
        <v>1303189200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s="6" t="str">
        <f t="shared" si="28"/>
        <v>theater</v>
      </c>
      <c r="T310" s="6" t="str">
        <f t="shared" si="29"/>
        <v>plays</v>
      </c>
    </row>
    <row r="311" spans="1:20" hidden="1" x14ac:dyDescent="0.3">
      <c r="A311">
        <v>309</v>
      </c>
      <c r="B311" t="s">
        <v>670</v>
      </c>
      <c r="C311" s="3" t="s">
        <v>671</v>
      </c>
      <c r="D311" s="6">
        <v>4100</v>
      </c>
      <c r="E311" s="6">
        <v>3087</v>
      </c>
      <c r="F311" s="4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 s="9">
        <f t="shared" si="26"/>
        <v>40807.208333333336</v>
      </c>
      <c r="N311">
        <v>1318309200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s="6" t="str">
        <f t="shared" si="28"/>
        <v>music</v>
      </c>
      <c r="T311" s="6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 s="6">
        <v>7800</v>
      </c>
      <c r="E312" s="6">
        <v>1586</v>
      </c>
      <c r="F312" s="4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 s="9">
        <f t="shared" si="26"/>
        <v>40277.208333333336</v>
      </c>
      <c r="N312">
        <v>1272171600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s="6" t="str">
        <f t="shared" si="28"/>
        <v>games</v>
      </c>
      <c r="T312" s="6" t="str">
        <f t="shared" si="29"/>
        <v>video games</v>
      </c>
    </row>
    <row r="313" spans="1:20" hidden="1" x14ac:dyDescent="0.3">
      <c r="A313">
        <v>311</v>
      </c>
      <c r="B313" t="s">
        <v>674</v>
      </c>
      <c r="C313" s="3" t="s">
        <v>675</v>
      </c>
      <c r="D313" s="6">
        <v>6300</v>
      </c>
      <c r="E313" s="6">
        <v>12812</v>
      </c>
      <c r="F313" s="4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 s="9">
        <f t="shared" si="26"/>
        <v>40590.25</v>
      </c>
      <c r="N313">
        <v>1298872800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s="6" t="str">
        <f t="shared" si="28"/>
        <v>theater</v>
      </c>
      <c r="T313" s="6" t="str">
        <f t="shared" si="29"/>
        <v>plays</v>
      </c>
    </row>
    <row r="314" spans="1:20" hidden="1" x14ac:dyDescent="0.3">
      <c r="A314">
        <v>312</v>
      </c>
      <c r="B314" t="s">
        <v>676</v>
      </c>
      <c r="C314" s="3" t="s">
        <v>677</v>
      </c>
      <c r="D314" s="6">
        <v>59100</v>
      </c>
      <c r="E314" s="6">
        <v>183345</v>
      </c>
      <c r="F314" s="4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 s="9">
        <f t="shared" si="26"/>
        <v>41572.208333333336</v>
      </c>
      <c r="N314">
        <v>1383282000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s="6" t="str">
        <f t="shared" si="28"/>
        <v>theater</v>
      </c>
      <c r="T314" s="6" t="str">
        <f t="shared" si="29"/>
        <v>plays</v>
      </c>
    </row>
    <row r="315" spans="1:20" hidden="1" x14ac:dyDescent="0.3">
      <c r="A315">
        <v>313</v>
      </c>
      <c r="B315" t="s">
        <v>678</v>
      </c>
      <c r="C315" s="3" t="s">
        <v>679</v>
      </c>
      <c r="D315" s="6">
        <v>2200</v>
      </c>
      <c r="E315" s="6">
        <v>8697</v>
      </c>
      <c r="F315" s="4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 s="9">
        <f t="shared" si="26"/>
        <v>40966.25</v>
      </c>
      <c r="N315">
        <v>1330495200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s="6" t="str">
        <f t="shared" si="28"/>
        <v>music</v>
      </c>
      <c r="T315" s="6" t="str">
        <f t="shared" si="29"/>
        <v>rock</v>
      </c>
    </row>
    <row r="316" spans="1:20" hidden="1" x14ac:dyDescent="0.3">
      <c r="A316">
        <v>314</v>
      </c>
      <c r="B316" t="s">
        <v>680</v>
      </c>
      <c r="C316" s="3" t="s">
        <v>681</v>
      </c>
      <c r="D316" s="6">
        <v>1400</v>
      </c>
      <c r="E316" s="6">
        <v>4126</v>
      </c>
      <c r="F316" s="4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 s="9">
        <f t="shared" si="26"/>
        <v>43536.208333333328</v>
      </c>
      <c r="N316">
        <v>1552798800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s="6" t="str">
        <f t="shared" si="28"/>
        <v>film &amp; video</v>
      </c>
      <c r="T316" s="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 s="6">
        <v>9500</v>
      </c>
      <c r="E317" s="6">
        <v>3220</v>
      </c>
      <c r="F317" s="4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 s="9">
        <f t="shared" si="26"/>
        <v>41783.208333333336</v>
      </c>
      <c r="N317">
        <v>1403413200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s="6" t="str">
        <f t="shared" si="28"/>
        <v>theater</v>
      </c>
      <c r="T317" s="6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 s="6">
        <v>9600</v>
      </c>
      <c r="E318" s="6">
        <v>6401</v>
      </c>
      <c r="F318" s="4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 s="9">
        <f t="shared" si="26"/>
        <v>43788.25</v>
      </c>
      <c r="N318">
        <v>1574229600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s="6" t="str">
        <f t="shared" si="28"/>
        <v>food</v>
      </c>
      <c r="T318" s="6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 s="6">
        <v>6600</v>
      </c>
      <c r="E319" s="6">
        <v>1269</v>
      </c>
      <c r="F319" s="4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 s="9">
        <f t="shared" si="26"/>
        <v>42869.208333333328</v>
      </c>
      <c r="N319">
        <v>1495861200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s="6" t="str">
        <f t="shared" si="28"/>
        <v>theater</v>
      </c>
      <c r="T319" s="6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 s="6">
        <v>5700</v>
      </c>
      <c r="E320" s="6">
        <v>903</v>
      </c>
      <c r="F320" s="4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 s="9">
        <f t="shared" si="26"/>
        <v>41684.25</v>
      </c>
      <c r="N320">
        <v>1392530400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s="6" t="str">
        <f t="shared" si="28"/>
        <v>music</v>
      </c>
      <c r="T320" s="6" t="str">
        <f t="shared" si="29"/>
        <v>rock</v>
      </c>
    </row>
    <row r="321" spans="1:20" hidden="1" x14ac:dyDescent="0.3">
      <c r="A321">
        <v>319</v>
      </c>
      <c r="B321" t="s">
        <v>690</v>
      </c>
      <c r="C321" s="3" t="s">
        <v>691</v>
      </c>
      <c r="D321" s="6">
        <v>8400</v>
      </c>
      <c r="E321" s="6">
        <v>3251</v>
      </c>
      <c r="F321" s="4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 s="9">
        <f t="shared" si="26"/>
        <v>40402.208333333336</v>
      </c>
      <c r="N321">
        <v>1283662800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s="6" t="str">
        <f t="shared" si="28"/>
        <v>technology</v>
      </c>
      <c r="T321" s="6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 s="6">
        <v>84400</v>
      </c>
      <c r="E322" s="6">
        <v>8092</v>
      </c>
      <c r="F322" s="4">
        <f t="shared" si="24"/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 s="9">
        <f t="shared" si="26"/>
        <v>40673.208333333336</v>
      </c>
      <c r="N322">
        <v>1305781200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s="6" t="str">
        <f t="shared" si="28"/>
        <v>publishing</v>
      </c>
      <c r="T322" s="6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 s="6">
        <v>170400</v>
      </c>
      <c r="E323" s="6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 s="6">
        <f t="shared" ref="I323:I386" si="31">IFERROR(E323/H323,0)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32">(((L323/60)/60)/24)+DATE(1970,1,1)</f>
        <v>40634.208333333336</v>
      </c>
      <c r="N323">
        <v>1302325200</v>
      </c>
      <c r="O323" s="9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s="6" t="str">
        <f t="shared" ref="S323:S386" si="34">_xlfn.TEXTBEFORE(R323,"/")</f>
        <v>film &amp; video</v>
      </c>
      <c r="T323" s="6" t="str">
        <f t="shared" ref="T323:T386" si="35">_xlfn.TEXTAFTER(R323,"/")</f>
        <v>shorts</v>
      </c>
    </row>
    <row r="324" spans="1:20" ht="31.2" hidden="1" x14ac:dyDescent="0.3">
      <c r="A324">
        <v>322</v>
      </c>
      <c r="B324" t="s">
        <v>696</v>
      </c>
      <c r="C324" s="3" t="s">
        <v>697</v>
      </c>
      <c r="D324" s="6">
        <v>117900</v>
      </c>
      <c r="E324" s="6">
        <v>196377</v>
      </c>
      <c r="F324" s="4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 s="9">
        <f t="shared" si="32"/>
        <v>40507.25</v>
      </c>
      <c r="N324">
        <v>1291788000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s="6" t="str">
        <f t="shared" si="34"/>
        <v>theater</v>
      </c>
      <c r="T324" s="6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 s="6">
        <v>8900</v>
      </c>
      <c r="E325" s="6">
        <v>2148</v>
      </c>
      <c r="F325" s="4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 s="9">
        <f t="shared" si="32"/>
        <v>41725.208333333336</v>
      </c>
      <c r="N325">
        <v>1396069200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s="6" t="str">
        <f t="shared" si="34"/>
        <v>film &amp; video</v>
      </c>
      <c r="T325" s="6" t="str">
        <f t="shared" si="35"/>
        <v>documentary</v>
      </c>
    </row>
    <row r="326" spans="1:20" hidden="1" x14ac:dyDescent="0.3">
      <c r="A326">
        <v>324</v>
      </c>
      <c r="B326" t="s">
        <v>700</v>
      </c>
      <c r="C326" s="3" t="s">
        <v>701</v>
      </c>
      <c r="D326" s="6">
        <v>7100</v>
      </c>
      <c r="E326" s="6">
        <v>11648</v>
      </c>
      <c r="F326" s="4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 s="9">
        <f t="shared" si="32"/>
        <v>42176.208333333328</v>
      </c>
      <c r="N326">
        <v>1435899600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s="6" t="str">
        <f t="shared" si="34"/>
        <v>theater</v>
      </c>
      <c r="T326" s="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 s="6">
        <v>6500</v>
      </c>
      <c r="E327" s="6">
        <v>5897</v>
      </c>
      <c r="F327" s="4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 s="9">
        <f t="shared" si="32"/>
        <v>43267.208333333328</v>
      </c>
      <c r="N327">
        <v>1531112400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s="6" t="str">
        <f t="shared" si="34"/>
        <v>theater</v>
      </c>
      <c r="T327" s="6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 s="6">
        <v>7200</v>
      </c>
      <c r="E328" s="6">
        <v>3326</v>
      </c>
      <c r="F328" s="4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 s="9">
        <f t="shared" si="32"/>
        <v>42364.25</v>
      </c>
      <c r="N328">
        <v>1451628000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s="6" t="str">
        <f t="shared" si="34"/>
        <v>film &amp; video</v>
      </c>
      <c r="T328" s="6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 s="6">
        <v>2600</v>
      </c>
      <c r="E329" s="6">
        <v>1002</v>
      </c>
      <c r="F329" s="4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 s="9">
        <f t="shared" si="32"/>
        <v>43705.208333333328</v>
      </c>
      <c r="N329">
        <v>1567314000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s="6" t="str">
        <f t="shared" si="34"/>
        <v>theater</v>
      </c>
      <c r="T329" s="6" t="str">
        <f t="shared" si="35"/>
        <v>plays</v>
      </c>
    </row>
    <row r="330" spans="1:20" ht="31.2" hidden="1" x14ac:dyDescent="0.3">
      <c r="A330">
        <v>328</v>
      </c>
      <c r="B330" t="s">
        <v>708</v>
      </c>
      <c r="C330" s="3" t="s">
        <v>709</v>
      </c>
      <c r="D330" s="6">
        <v>98700</v>
      </c>
      <c r="E330" s="6">
        <v>131826</v>
      </c>
      <c r="F330" s="4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 s="9">
        <f t="shared" si="32"/>
        <v>43434.25</v>
      </c>
      <c r="N330">
        <v>1544508000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s="6" t="str">
        <f t="shared" si="34"/>
        <v>music</v>
      </c>
      <c r="T330" s="6" t="str">
        <f t="shared" si="35"/>
        <v>rock</v>
      </c>
    </row>
    <row r="331" spans="1:20" hidden="1" x14ac:dyDescent="0.3">
      <c r="A331">
        <v>329</v>
      </c>
      <c r="B331" t="s">
        <v>710</v>
      </c>
      <c r="C331" s="3" t="s">
        <v>711</v>
      </c>
      <c r="D331" s="6">
        <v>93800</v>
      </c>
      <c r="E331" s="6">
        <v>21477</v>
      </c>
      <c r="F331" s="4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 s="9">
        <f t="shared" si="32"/>
        <v>42716.25</v>
      </c>
      <c r="N331">
        <v>1482472800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s="6" t="str">
        <f t="shared" si="34"/>
        <v>games</v>
      </c>
      <c r="T331" s="6" t="str">
        <f t="shared" si="35"/>
        <v>video games</v>
      </c>
    </row>
    <row r="332" spans="1:20" ht="31.2" hidden="1" x14ac:dyDescent="0.3">
      <c r="A332">
        <v>330</v>
      </c>
      <c r="B332" t="s">
        <v>712</v>
      </c>
      <c r="C332" s="3" t="s">
        <v>713</v>
      </c>
      <c r="D332" s="6">
        <v>33700</v>
      </c>
      <c r="E332" s="6">
        <v>62330</v>
      </c>
      <c r="F332" s="4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 s="9">
        <f t="shared" si="32"/>
        <v>43077.25</v>
      </c>
      <c r="N332">
        <v>1512799200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s="6" t="str">
        <f t="shared" si="34"/>
        <v>film &amp; video</v>
      </c>
      <c r="T332" s="6" t="str">
        <f t="shared" si="35"/>
        <v>documentary</v>
      </c>
    </row>
    <row r="333" spans="1:20" hidden="1" x14ac:dyDescent="0.3">
      <c r="A333">
        <v>331</v>
      </c>
      <c r="B333" t="s">
        <v>714</v>
      </c>
      <c r="C333" s="3" t="s">
        <v>715</v>
      </c>
      <c r="D333" s="6">
        <v>3300</v>
      </c>
      <c r="E333" s="6">
        <v>14643</v>
      </c>
      <c r="F333" s="4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 s="9">
        <f t="shared" si="32"/>
        <v>40896.25</v>
      </c>
      <c r="N333">
        <v>1324360800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s="6" t="str">
        <f t="shared" si="34"/>
        <v>food</v>
      </c>
      <c r="T333" s="6" t="str">
        <f t="shared" si="35"/>
        <v>food trucks</v>
      </c>
    </row>
    <row r="334" spans="1:20" ht="31.2" hidden="1" x14ac:dyDescent="0.3">
      <c r="A334">
        <v>332</v>
      </c>
      <c r="B334" t="s">
        <v>716</v>
      </c>
      <c r="C334" s="3" t="s">
        <v>717</v>
      </c>
      <c r="D334" s="6">
        <v>20700</v>
      </c>
      <c r="E334" s="6">
        <v>41396</v>
      </c>
      <c r="F334" s="4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 s="9">
        <f t="shared" si="32"/>
        <v>41361.208333333336</v>
      </c>
      <c r="N334">
        <v>1364533200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s="6" t="str">
        <f t="shared" si="34"/>
        <v>technology</v>
      </c>
      <c r="T334" s="6" t="str">
        <f t="shared" si="35"/>
        <v>wearables</v>
      </c>
    </row>
    <row r="335" spans="1:20" hidden="1" x14ac:dyDescent="0.3">
      <c r="A335">
        <v>333</v>
      </c>
      <c r="B335" t="s">
        <v>718</v>
      </c>
      <c r="C335" s="3" t="s">
        <v>719</v>
      </c>
      <c r="D335" s="6">
        <v>9600</v>
      </c>
      <c r="E335" s="6">
        <v>11900</v>
      </c>
      <c r="F335" s="4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 s="9">
        <f t="shared" si="32"/>
        <v>43424.25</v>
      </c>
      <c r="N335">
        <v>1545112800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s="6" t="str">
        <f t="shared" si="34"/>
        <v>theater</v>
      </c>
      <c r="T335" s="6" t="str">
        <f t="shared" si="35"/>
        <v>plays</v>
      </c>
    </row>
    <row r="336" spans="1:20" hidden="1" x14ac:dyDescent="0.3">
      <c r="A336">
        <v>334</v>
      </c>
      <c r="B336" t="s">
        <v>720</v>
      </c>
      <c r="C336" s="3" t="s">
        <v>721</v>
      </c>
      <c r="D336" s="6">
        <v>66200</v>
      </c>
      <c r="E336" s="6">
        <v>123538</v>
      </c>
      <c r="F336" s="4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 s="9">
        <f t="shared" si="32"/>
        <v>43110.25</v>
      </c>
      <c r="N336">
        <v>1516168800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s="6" t="str">
        <f t="shared" si="34"/>
        <v>music</v>
      </c>
      <c r="T336" s="6" t="str">
        <f t="shared" si="35"/>
        <v>rock</v>
      </c>
    </row>
    <row r="337" spans="1:20" hidden="1" x14ac:dyDescent="0.3">
      <c r="A337">
        <v>335</v>
      </c>
      <c r="B337" t="s">
        <v>722</v>
      </c>
      <c r="C337" s="3" t="s">
        <v>723</v>
      </c>
      <c r="D337" s="6">
        <v>173800</v>
      </c>
      <c r="E337" s="6">
        <v>198628</v>
      </c>
      <c r="F337" s="4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 s="9">
        <f t="shared" si="32"/>
        <v>43784.25</v>
      </c>
      <c r="N337">
        <v>1574920800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s="6" t="str">
        <f t="shared" si="34"/>
        <v>music</v>
      </c>
      <c r="T337" s="6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 s="6">
        <v>70700</v>
      </c>
      <c r="E338" s="6">
        <v>68602</v>
      </c>
      <c r="F338" s="4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 s="9">
        <f t="shared" si="32"/>
        <v>40527.25</v>
      </c>
      <c r="N338">
        <v>1292479200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s="6" t="str">
        <f t="shared" si="34"/>
        <v>music</v>
      </c>
      <c r="T338" s="6" t="str">
        <f t="shared" si="35"/>
        <v>rock</v>
      </c>
    </row>
    <row r="339" spans="1:20" hidden="1" x14ac:dyDescent="0.3">
      <c r="A339">
        <v>337</v>
      </c>
      <c r="B339" t="s">
        <v>726</v>
      </c>
      <c r="C339" s="3" t="s">
        <v>727</v>
      </c>
      <c r="D339" s="6">
        <v>94500</v>
      </c>
      <c r="E339" s="6">
        <v>116064</v>
      </c>
      <c r="F339" s="4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 s="9">
        <f t="shared" si="32"/>
        <v>43780.25</v>
      </c>
      <c r="N339">
        <v>1573538400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s="6" t="str">
        <f t="shared" si="34"/>
        <v>theater</v>
      </c>
      <c r="T339" s="6" t="str">
        <f t="shared" si="35"/>
        <v>plays</v>
      </c>
    </row>
    <row r="340" spans="1:20" hidden="1" x14ac:dyDescent="0.3">
      <c r="A340">
        <v>338</v>
      </c>
      <c r="B340" t="s">
        <v>728</v>
      </c>
      <c r="C340" s="3" t="s">
        <v>729</v>
      </c>
      <c r="D340" s="6">
        <v>69800</v>
      </c>
      <c r="E340" s="6">
        <v>125042</v>
      </c>
      <c r="F340" s="4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 s="9">
        <f t="shared" si="32"/>
        <v>40821.208333333336</v>
      </c>
      <c r="N340">
        <v>1320382800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s="6" t="str">
        <f t="shared" si="34"/>
        <v>theater</v>
      </c>
      <c r="T340" s="6" t="str">
        <f t="shared" si="35"/>
        <v>plays</v>
      </c>
    </row>
    <row r="341" spans="1:20" hidden="1" x14ac:dyDescent="0.3">
      <c r="A341">
        <v>339</v>
      </c>
      <c r="B341" t="s">
        <v>730</v>
      </c>
      <c r="C341" s="3" t="s">
        <v>731</v>
      </c>
      <c r="D341" s="6">
        <v>136300</v>
      </c>
      <c r="E341" s="6">
        <v>108974</v>
      </c>
      <c r="F341" s="4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 s="9">
        <f t="shared" si="32"/>
        <v>42949.208333333328</v>
      </c>
      <c r="N341">
        <v>1502859600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s="6" t="str">
        <f t="shared" si="34"/>
        <v>theater</v>
      </c>
      <c r="T341" s="6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 s="6">
        <v>37100</v>
      </c>
      <c r="E342" s="6">
        <v>34964</v>
      </c>
      <c r="F342" s="4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 s="9">
        <f t="shared" si="32"/>
        <v>40889.25</v>
      </c>
      <c r="N342">
        <v>1323756000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s="6" t="str">
        <f t="shared" si="34"/>
        <v>photography</v>
      </c>
      <c r="T342" s="6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 s="6">
        <v>114300</v>
      </c>
      <c r="E343" s="6">
        <v>96777</v>
      </c>
      <c r="F343" s="4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 s="9">
        <f t="shared" si="32"/>
        <v>42244.208333333328</v>
      </c>
      <c r="N343">
        <v>1441342800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s="6" t="str">
        <f t="shared" si="34"/>
        <v>music</v>
      </c>
      <c r="T343" s="6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 s="6">
        <v>47900</v>
      </c>
      <c r="E344" s="6">
        <v>31864</v>
      </c>
      <c r="F344" s="4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 s="9">
        <f t="shared" si="32"/>
        <v>41475.208333333336</v>
      </c>
      <c r="N344">
        <v>1375333200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s="6" t="str">
        <f t="shared" si="34"/>
        <v>theater</v>
      </c>
      <c r="T344" s="6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 s="6">
        <v>9000</v>
      </c>
      <c r="E345" s="6">
        <v>4853</v>
      </c>
      <c r="F345" s="4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 s="9">
        <f t="shared" si="32"/>
        <v>41597.25</v>
      </c>
      <c r="N345">
        <v>1389420000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s="6" t="str">
        <f t="shared" si="34"/>
        <v>theater</v>
      </c>
      <c r="T345" s="6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 s="6">
        <v>197600</v>
      </c>
      <c r="E346" s="6">
        <v>82959</v>
      </c>
      <c r="F346" s="4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 s="9">
        <f t="shared" si="32"/>
        <v>43122.25</v>
      </c>
      <c r="N346">
        <v>1520056800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s="6" t="str">
        <f t="shared" si="34"/>
        <v>games</v>
      </c>
      <c r="T346" s="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 s="6">
        <v>157600</v>
      </c>
      <c r="E347" s="6">
        <v>23159</v>
      </c>
      <c r="F347" s="4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 s="9">
        <f t="shared" si="32"/>
        <v>42194.208333333328</v>
      </c>
      <c r="N347">
        <v>1436504400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s="6" t="str">
        <f t="shared" si="34"/>
        <v>film &amp; video</v>
      </c>
      <c r="T347" s="6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 s="6">
        <v>8000</v>
      </c>
      <c r="E348" s="6">
        <v>2758</v>
      </c>
      <c r="F348" s="4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 s="9">
        <f t="shared" si="32"/>
        <v>42971.208333333328</v>
      </c>
      <c r="N348">
        <v>1508302800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s="6" t="str">
        <f t="shared" si="34"/>
        <v>music</v>
      </c>
      <c r="T348" s="6" t="str">
        <f t="shared" si="35"/>
        <v>indie rock</v>
      </c>
    </row>
    <row r="349" spans="1:20" hidden="1" x14ac:dyDescent="0.3">
      <c r="A349">
        <v>347</v>
      </c>
      <c r="B349" t="s">
        <v>746</v>
      </c>
      <c r="C349" s="3" t="s">
        <v>747</v>
      </c>
      <c r="D349" s="6">
        <v>900</v>
      </c>
      <c r="E349" s="6">
        <v>12607</v>
      </c>
      <c r="F349" s="4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 s="9">
        <f t="shared" si="32"/>
        <v>42046.25</v>
      </c>
      <c r="N349">
        <v>1425708000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s="6" t="str">
        <f t="shared" si="34"/>
        <v>technology</v>
      </c>
      <c r="T349" s="6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 s="6">
        <v>199000</v>
      </c>
      <c r="E350" s="6">
        <v>142823</v>
      </c>
      <c r="F350" s="4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 s="9">
        <f t="shared" si="32"/>
        <v>42782.25</v>
      </c>
      <c r="N350">
        <v>1488348000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s="6" t="str">
        <f t="shared" si="34"/>
        <v>food</v>
      </c>
      <c r="T350" s="6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 s="6">
        <v>180800</v>
      </c>
      <c r="E351" s="6">
        <v>95958</v>
      </c>
      <c r="F351" s="4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 s="9">
        <f t="shared" si="32"/>
        <v>42930.208333333328</v>
      </c>
      <c r="N351">
        <v>1502600400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s="6" t="str">
        <f t="shared" si="34"/>
        <v>theater</v>
      </c>
      <c r="T351" s="6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 s="6">
        <v>100</v>
      </c>
      <c r="E352" s="6">
        <v>5</v>
      </c>
      <c r="F352" s="4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 s="9">
        <f t="shared" si="32"/>
        <v>42144.208333333328</v>
      </c>
      <c r="N352">
        <v>1433653200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s="6" t="str">
        <f t="shared" si="34"/>
        <v>music</v>
      </c>
      <c r="T352" s="6" t="str">
        <f t="shared" si="35"/>
        <v>jazz</v>
      </c>
    </row>
    <row r="353" spans="1:20" hidden="1" x14ac:dyDescent="0.3">
      <c r="A353">
        <v>351</v>
      </c>
      <c r="B353" t="s">
        <v>754</v>
      </c>
      <c r="C353" s="3" t="s">
        <v>755</v>
      </c>
      <c r="D353" s="6">
        <v>74100</v>
      </c>
      <c r="E353" s="6">
        <v>94631</v>
      </c>
      <c r="F353" s="4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 s="9">
        <f t="shared" si="32"/>
        <v>42240.208333333328</v>
      </c>
      <c r="N353">
        <v>1441602000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s="6" t="str">
        <f t="shared" si="34"/>
        <v>music</v>
      </c>
      <c r="T353" s="6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 s="6">
        <v>2800</v>
      </c>
      <c r="E354" s="6">
        <v>977</v>
      </c>
      <c r="F354" s="4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 s="9">
        <f t="shared" si="32"/>
        <v>42315.25</v>
      </c>
      <c r="N354">
        <v>1447567200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s="6" t="str">
        <f t="shared" si="34"/>
        <v>theater</v>
      </c>
      <c r="T354" s="6" t="str">
        <f t="shared" si="35"/>
        <v>plays</v>
      </c>
    </row>
    <row r="355" spans="1:20" hidden="1" x14ac:dyDescent="0.3">
      <c r="A355">
        <v>353</v>
      </c>
      <c r="B355" t="s">
        <v>758</v>
      </c>
      <c r="C355" s="3" t="s">
        <v>759</v>
      </c>
      <c r="D355" s="6">
        <v>33600</v>
      </c>
      <c r="E355" s="6">
        <v>137961</v>
      </c>
      <c r="F355" s="4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 s="9">
        <f t="shared" si="32"/>
        <v>43651.208333333328</v>
      </c>
      <c r="N355">
        <v>1562389200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s="6" t="str">
        <f t="shared" si="34"/>
        <v>theater</v>
      </c>
      <c r="T355" s="6" t="str">
        <f t="shared" si="35"/>
        <v>plays</v>
      </c>
    </row>
    <row r="356" spans="1:20" hidden="1" x14ac:dyDescent="0.3">
      <c r="A356">
        <v>354</v>
      </c>
      <c r="B356" t="s">
        <v>760</v>
      </c>
      <c r="C356" s="3" t="s">
        <v>761</v>
      </c>
      <c r="D356" s="6">
        <v>6100</v>
      </c>
      <c r="E356" s="6">
        <v>7548</v>
      </c>
      <c r="F356" s="4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 s="9">
        <f t="shared" si="32"/>
        <v>41520.208333333336</v>
      </c>
      <c r="N356">
        <v>1378789200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s="6" t="str">
        <f t="shared" si="34"/>
        <v>film &amp; video</v>
      </c>
      <c r="T356" s="6" t="str">
        <f t="shared" si="35"/>
        <v>documentary</v>
      </c>
    </row>
    <row r="357" spans="1:20" hidden="1" x14ac:dyDescent="0.3">
      <c r="A357">
        <v>355</v>
      </c>
      <c r="B357" t="s">
        <v>762</v>
      </c>
      <c r="C357" s="3" t="s">
        <v>763</v>
      </c>
      <c r="D357" s="6">
        <v>3800</v>
      </c>
      <c r="E357" s="6">
        <v>2241</v>
      </c>
      <c r="F357" s="4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 s="9">
        <f t="shared" si="32"/>
        <v>42757.25</v>
      </c>
      <c r="N357">
        <v>1488520800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s="6" t="str">
        <f t="shared" si="34"/>
        <v>technology</v>
      </c>
      <c r="T357" s="6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 s="6">
        <v>9300</v>
      </c>
      <c r="E358" s="6">
        <v>3431</v>
      </c>
      <c r="F358" s="4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 s="9">
        <f t="shared" si="32"/>
        <v>40922.25</v>
      </c>
      <c r="N358">
        <v>1327298400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s="6" t="str">
        <f t="shared" si="34"/>
        <v>theater</v>
      </c>
      <c r="T358" s="6" t="str">
        <f t="shared" si="35"/>
        <v>plays</v>
      </c>
    </row>
    <row r="359" spans="1:20" hidden="1" x14ac:dyDescent="0.3">
      <c r="A359">
        <v>357</v>
      </c>
      <c r="B359" t="s">
        <v>766</v>
      </c>
      <c r="C359" s="3" t="s">
        <v>767</v>
      </c>
      <c r="D359" s="6">
        <v>2300</v>
      </c>
      <c r="E359" s="6">
        <v>4253</v>
      </c>
      <c r="F359" s="4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 s="9">
        <f t="shared" si="32"/>
        <v>42250.208333333328</v>
      </c>
      <c r="N359">
        <v>1443416400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s="6" t="str">
        <f t="shared" si="34"/>
        <v>games</v>
      </c>
      <c r="T359" s="6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 s="6">
        <v>9700</v>
      </c>
      <c r="E360" s="6">
        <v>1146</v>
      </c>
      <c r="F360" s="4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 s="9">
        <f t="shared" si="32"/>
        <v>43322.208333333328</v>
      </c>
      <c r="N360">
        <v>1534136400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s="6" t="str">
        <f t="shared" si="34"/>
        <v>photography</v>
      </c>
      <c r="T360" s="6" t="str">
        <f t="shared" si="35"/>
        <v>photography books</v>
      </c>
    </row>
    <row r="361" spans="1:20" hidden="1" x14ac:dyDescent="0.3">
      <c r="A361">
        <v>359</v>
      </c>
      <c r="B361" t="s">
        <v>770</v>
      </c>
      <c r="C361" s="3" t="s">
        <v>771</v>
      </c>
      <c r="D361" s="6">
        <v>4000</v>
      </c>
      <c r="E361" s="6">
        <v>11948</v>
      </c>
      <c r="F361" s="4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 s="9">
        <f t="shared" si="32"/>
        <v>40782.208333333336</v>
      </c>
      <c r="N361">
        <v>1315026000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s="6" t="str">
        <f t="shared" si="34"/>
        <v>film &amp; video</v>
      </c>
      <c r="T361" s="6" t="str">
        <f t="shared" si="35"/>
        <v>animation</v>
      </c>
    </row>
    <row r="362" spans="1:20" hidden="1" x14ac:dyDescent="0.3">
      <c r="A362">
        <v>360</v>
      </c>
      <c r="B362" t="s">
        <v>772</v>
      </c>
      <c r="C362" s="3" t="s">
        <v>773</v>
      </c>
      <c r="D362" s="6">
        <v>59700</v>
      </c>
      <c r="E362" s="6">
        <v>135132</v>
      </c>
      <c r="F362" s="4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 s="9">
        <f t="shared" si="32"/>
        <v>40544.25</v>
      </c>
      <c r="N362">
        <v>1295071200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s="6" t="str">
        <f t="shared" si="34"/>
        <v>theater</v>
      </c>
      <c r="T362" s="6" t="str">
        <f t="shared" si="35"/>
        <v>plays</v>
      </c>
    </row>
    <row r="363" spans="1:20" hidden="1" x14ac:dyDescent="0.3">
      <c r="A363">
        <v>361</v>
      </c>
      <c r="B363" t="s">
        <v>774</v>
      </c>
      <c r="C363" s="3" t="s">
        <v>775</v>
      </c>
      <c r="D363" s="6">
        <v>5500</v>
      </c>
      <c r="E363" s="6">
        <v>9546</v>
      </c>
      <c r="F363" s="4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 s="9">
        <f t="shared" si="32"/>
        <v>43015.208333333328</v>
      </c>
      <c r="N363">
        <v>1509426000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s="6" t="str">
        <f t="shared" si="34"/>
        <v>theater</v>
      </c>
      <c r="T363" s="6" t="str">
        <f t="shared" si="35"/>
        <v>plays</v>
      </c>
    </row>
    <row r="364" spans="1:20" hidden="1" x14ac:dyDescent="0.3">
      <c r="A364">
        <v>362</v>
      </c>
      <c r="B364" t="s">
        <v>776</v>
      </c>
      <c r="C364" s="3" t="s">
        <v>777</v>
      </c>
      <c r="D364" s="6">
        <v>3700</v>
      </c>
      <c r="E364" s="6">
        <v>13755</v>
      </c>
      <c r="F364" s="4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 s="9">
        <f t="shared" si="32"/>
        <v>40570.25</v>
      </c>
      <c r="N364">
        <v>1299391200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s="6" t="str">
        <f t="shared" si="34"/>
        <v>music</v>
      </c>
      <c r="T364" s="6" t="str">
        <f t="shared" si="35"/>
        <v>rock</v>
      </c>
    </row>
    <row r="365" spans="1:20" hidden="1" x14ac:dyDescent="0.3">
      <c r="A365">
        <v>363</v>
      </c>
      <c r="B365" t="s">
        <v>778</v>
      </c>
      <c r="C365" s="3" t="s">
        <v>779</v>
      </c>
      <c r="D365" s="6">
        <v>5200</v>
      </c>
      <c r="E365" s="6">
        <v>8330</v>
      </c>
      <c r="F365" s="4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 s="9">
        <f t="shared" si="32"/>
        <v>40904.25</v>
      </c>
      <c r="N365">
        <v>1325052000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s="6" t="str">
        <f t="shared" si="34"/>
        <v>music</v>
      </c>
      <c r="T365" s="6" t="str">
        <f t="shared" si="35"/>
        <v>rock</v>
      </c>
    </row>
    <row r="366" spans="1:20" hidden="1" x14ac:dyDescent="0.3">
      <c r="A366">
        <v>364</v>
      </c>
      <c r="B366" t="s">
        <v>780</v>
      </c>
      <c r="C366" s="3" t="s">
        <v>781</v>
      </c>
      <c r="D366" s="6">
        <v>900</v>
      </c>
      <c r="E366" s="6">
        <v>14547</v>
      </c>
      <c r="F366" s="4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 s="9">
        <f t="shared" si="32"/>
        <v>43164.25</v>
      </c>
      <c r="N366">
        <v>1522818000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s="6" t="str">
        <f t="shared" si="34"/>
        <v>music</v>
      </c>
      <c r="T366" s="6" t="str">
        <f t="shared" si="35"/>
        <v>indie rock</v>
      </c>
    </row>
    <row r="367" spans="1:20" hidden="1" x14ac:dyDescent="0.3">
      <c r="A367">
        <v>365</v>
      </c>
      <c r="B367" t="s">
        <v>782</v>
      </c>
      <c r="C367" s="3" t="s">
        <v>783</v>
      </c>
      <c r="D367" s="6">
        <v>1600</v>
      </c>
      <c r="E367" s="6">
        <v>11735</v>
      </c>
      <c r="F367" s="4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 s="9">
        <f t="shared" si="32"/>
        <v>42733.25</v>
      </c>
      <c r="N367">
        <v>1485324000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s="6" t="str">
        <f t="shared" si="34"/>
        <v>theater</v>
      </c>
      <c r="T367" s="6" t="str">
        <f t="shared" si="35"/>
        <v>plays</v>
      </c>
    </row>
    <row r="368" spans="1:20" hidden="1" x14ac:dyDescent="0.3">
      <c r="A368">
        <v>366</v>
      </c>
      <c r="B368" t="s">
        <v>784</v>
      </c>
      <c r="C368" s="3" t="s">
        <v>785</v>
      </c>
      <c r="D368" s="6">
        <v>1800</v>
      </c>
      <c r="E368" s="6">
        <v>10658</v>
      </c>
      <c r="F368" s="4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 s="9">
        <f t="shared" si="32"/>
        <v>40546.25</v>
      </c>
      <c r="N368">
        <v>1294120800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s="6" t="str">
        <f t="shared" si="34"/>
        <v>theater</v>
      </c>
      <c r="T368" s="6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 s="6">
        <v>9900</v>
      </c>
      <c r="E369" s="6">
        <v>1870</v>
      </c>
      <c r="F369" s="4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 s="9">
        <f t="shared" si="32"/>
        <v>41930.208333333336</v>
      </c>
      <c r="N369">
        <v>1415685600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s="6" t="str">
        <f t="shared" si="34"/>
        <v>theater</v>
      </c>
      <c r="T369" s="6" t="str">
        <f t="shared" si="35"/>
        <v>plays</v>
      </c>
    </row>
    <row r="370" spans="1:20" hidden="1" x14ac:dyDescent="0.3">
      <c r="A370">
        <v>368</v>
      </c>
      <c r="B370" t="s">
        <v>788</v>
      </c>
      <c r="C370" s="3" t="s">
        <v>789</v>
      </c>
      <c r="D370" s="6">
        <v>5200</v>
      </c>
      <c r="E370" s="6">
        <v>14394</v>
      </c>
      <c r="F370" s="4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 s="9">
        <f t="shared" si="32"/>
        <v>40464.208333333336</v>
      </c>
      <c r="N370">
        <v>1288933200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s="6" t="str">
        <f t="shared" si="34"/>
        <v>film &amp; video</v>
      </c>
      <c r="T370" s="6" t="str">
        <f t="shared" si="35"/>
        <v>documentary</v>
      </c>
    </row>
    <row r="371" spans="1:20" hidden="1" x14ac:dyDescent="0.3">
      <c r="A371">
        <v>369</v>
      </c>
      <c r="B371" t="s">
        <v>790</v>
      </c>
      <c r="C371" s="3" t="s">
        <v>791</v>
      </c>
      <c r="D371" s="6">
        <v>5400</v>
      </c>
      <c r="E371" s="6">
        <v>14743</v>
      </c>
      <c r="F371" s="4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 s="9">
        <f t="shared" si="32"/>
        <v>41308.25</v>
      </c>
      <c r="N371">
        <v>1363237200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s="6" t="str">
        <f t="shared" si="34"/>
        <v>film &amp; video</v>
      </c>
      <c r="T371" s="6" t="str">
        <f t="shared" si="35"/>
        <v>television</v>
      </c>
    </row>
    <row r="372" spans="1:20" hidden="1" x14ac:dyDescent="0.3">
      <c r="A372">
        <v>370</v>
      </c>
      <c r="B372" t="s">
        <v>792</v>
      </c>
      <c r="C372" s="3" t="s">
        <v>793</v>
      </c>
      <c r="D372" s="6">
        <v>112300</v>
      </c>
      <c r="E372" s="6">
        <v>178965</v>
      </c>
      <c r="F372" s="4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 s="9">
        <f t="shared" si="32"/>
        <v>43570.208333333328</v>
      </c>
      <c r="N372">
        <v>1555822800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s="6" t="str">
        <f t="shared" si="34"/>
        <v>theater</v>
      </c>
      <c r="T372" s="6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 s="6">
        <v>189200</v>
      </c>
      <c r="E373" s="6">
        <v>128410</v>
      </c>
      <c r="F373" s="4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 s="9">
        <f t="shared" si="32"/>
        <v>42043.25</v>
      </c>
      <c r="N373">
        <v>1427778000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s="6" t="str">
        <f t="shared" si="34"/>
        <v>theater</v>
      </c>
      <c r="T373" s="6" t="str">
        <f t="shared" si="35"/>
        <v>plays</v>
      </c>
    </row>
    <row r="374" spans="1:20" ht="31.2" hidden="1" x14ac:dyDescent="0.3">
      <c r="A374">
        <v>372</v>
      </c>
      <c r="B374" t="s">
        <v>796</v>
      </c>
      <c r="C374" s="3" t="s">
        <v>797</v>
      </c>
      <c r="D374" s="6">
        <v>900</v>
      </c>
      <c r="E374" s="6">
        <v>14324</v>
      </c>
      <c r="F374" s="4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 s="9">
        <f t="shared" si="32"/>
        <v>42012.25</v>
      </c>
      <c r="N374">
        <v>1422424800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s="6" t="str">
        <f t="shared" si="34"/>
        <v>film &amp; video</v>
      </c>
      <c r="T374" s="6" t="str">
        <f t="shared" si="35"/>
        <v>documentary</v>
      </c>
    </row>
    <row r="375" spans="1:20" hidden="1" x14ac:dyDescent="0.3">
      <c r="A375">
        <v>373</v>
      </c>
      <c r="B375" t="s">
        <v>798</v>
      </c>
      <c r="C375" s="3" t="s">
        <v>799</v>
      </c>
      <c r="D375" s="6">
        <v>22500</v>
      </c>
      <c r="E375" s="6">
        <v>164291</v>
      </c>
      <c r="F375" s="4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 s="9">
        <f t="shared" si="32"/>
        <v>42964.208333333328</v>
      </c>
      <c r="N375">
        <v>1503637200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s="6" t="str">
        <f t="shared" si="34"/>
        <v>theater</v>
      </c>
      <c r="T375" s="6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 s="6">
        <v>167400</v>
      </c>
      <c r="E376" s="6">
        <v>22073</v>
      </c>
      <c r="F376" s="4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 s="9">
        <f t="shared" si="32"/>
        <v>43476.25</v>
      </c>
      <c r="N376">
        <v>1547618400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s="6" t="str">
        <f t="shared" si="34"/>
        <v>film &amp; video</v>
      </c>
      <c r="T376" s="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 s="6">
        <v>2700</v>
      </c>
      <c r="E377" s="6">
        <v>1479</v>
      </c>
      <c r="F377" s="4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 s="9">
        <f t="shared" si="32"/>
        <v>42293.208333333328</v>
      </c>
      <c r="N377">
        <v>1449900000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s="6" t="str">
        <f t="shared" si="34"/>
        <v>music</v>
      </c>
      <c r="T377" s="6" t="str">
        <f t="shared" si="35"/>
        <v>indie rock</v>
      </c>
    </row>
    <row r="378" spans="1:20" hidden="1" x14ac:dyDescent="0.3">
      <c r="A378">
        <v>376</v>
      </c>
      <c r="B378" t="s">
        <v>804</v>
      </c>
      <c r="C378" s="3" t="s">
        <v>805</v>
      </c>
      <c r="D378" s="6">
        <v>3400</v>
      </c>
      <c r="E378" s="6">
        <v>12275</v>
      </c>
      <c r="F378" s="4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 s="9">
        <f t="shared" si="32"/>
        <v>41826.208333333336</v>
      </c>
      <c r="N378">
        <v>1405141200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s="6" t="str">
        <f t="shared" si="34"/>
        <v>music</v>
      </c>
      <c r="T378" s="6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 s="6">
        <v>49700</v>
      </c>
      <c r="E379" s="6">
        <v>5098</v>
      </c>
      <c r="F379" s="4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 s="9">
        <f t="shared" si="32"/>
        <v>43760.208333333328</v>
      </c>
      <c r="N379">
        <v>1572933600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s="6" t="str">
        <f t="shared" si="34"/>
        <v>theater</v>
      </c>
      <c r="T379" s="6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 s="6">
        <v>178200</v>
      </c>
      <c r="E380" s="6">
        <v>24882</v>
      </c>
      <c r="F380" s="4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 s="9">
        <f t="shared" si="32"/>
        <v>43241.208333333328</v>
      </c>
      <c r="N380">
        <v>1530162000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s="6" t="str">
        <f t="shared" si="34"/>
        <v>film &amp; video</v>
      </c>
      <c r="T380" s="6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 s="6">
        <v>7200</v>
      </c>
      <c r="E381" s="6">
        <v>2912</v>
      </c>
      <c r="F381" s="4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 s="9">
        <f t="shared" si="32"/>
        <v>40843.208333333336</v>
      </c>
      <c r="N381">
        <v>1320904800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s="6" t="str">
        <f t="shared" si="34"/>
        <v>theater</v>
      </c>
      <c r="T381" s="6" t="str">
        <f t="shared" si="35"/>
        <v>plays</v>
      </c>
    </row>
    <row r="382" spans="1:20" ht="31.2" hidden="1" x14ac:dyDescent="0.3">
      <c r="A382">
        <v>380</v>
      </c>
      <c r="B382" t="s">
        <v>812</v>
      </c>
      <c r="C382" s="3" t="s">
        <v>813</v>
      </c>
      <c r="D382" s="6">
        <v>2500</v>
      </c>
      <c r="E382" s="6">
        <v>4008</v>
      </c>
      <c r="F382" s="4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 s="9">
        <f t="shared" si="32"/>
        <v>41448.208333333336</v>
      </c>
      <c r="N382">
        <v>1372395600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s="6" t="str">
        <f t="shared" si="34"/>
        <v>theater</v>
      </c>
      <c r="T382" s="6" t="str">
        <f t="shared" si="35"/>
        <v>plays</v>
      </c>
    </row>
    <row r="383" spans="1:20" hidden="1" x14ac:dyDescent="0.3">
      <c r="A383">
        <v>381</v>
      </c>
      <c r="B383" t="s">
        <v>814</v>
      </c>
      <c r="C383" s="3" t="s">
        <v>815</v>
      </c>
      <c r="D383" s="6">
        <v>5300</v>
      </c>
      <c r="E383" s="6">
        <v>9749</v>
      </c>
      <c r="F383" s="4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 s="9">
        <f t="shared" si="32"/>
        <v>42163.208333333328</v>
      </c>
      <c r="N383">
        <v>1437714000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s="6" t="str">
        <f t="shared" si="34"/>
        <v>theater</v>
      </c>
      <c r="T383" s="6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 s="6">
        <v>9100</v>
      </c>
      <c r="E384" s="6">
        <v>5803</v>
      </c>
      <c r="F384" s="4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 s="9">
        <f t="shared" si="32"/>
        <v>43024.208333333328</v>
      </c>
      <c r="N384">
        <v>1509771600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s="6" t="str">
        <f t="shared" si="34"/>
        <v>photography</v>
      </c>
      <c r="T384" s="6" t="str">
        <f t="shared" si="35"/>
        <v>photography books</v>
      </c>
    </row>
    <row r="385" spans="1:20" hidden="1" x14ac:dyDescent="0.3">
      <c r="A385">
        <v>383</v>
      </c>
      <c r="B385" t="s">
        <v>818</v>
      </c>
      <c r="C385" s="3" t="s">
        <v>819</v>
      </c>
      <c r="D385" s="6">
        <v>6300</v>
      </c>
      <c r="E385" s="6">
        <v>14199</v>
      </c>
      <c r="F385" s="4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 s="9">
        <f t="shared" si="32"/>
        <v>43509.25</v>
      </c>
      <c r="N385">
        <v>1550556000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s="6" t="str">
        <f t="shared" si="34"/>
        <v>food</v>
      </c>
      <c r="T385" s="6" t="str">
        <f t="shared" si="35"/>
        <v>food trucks</v>
      </c>
    </row>
    <row r="386" spans="1:20" hidden="1" x14ac:dyDescent="0.3">
      <c r="A386">
        <v>384</v>
      </c>
      <c r="B386" t="s">
        <v>820</v>
      </c>
      <c r="C386" s="3" t="s">
        <v>821</v>
      </c>
      <c r="D386" s="6">
        <v>114400</v>
      </c>
      <c r="E386" s="6">
        <v>196779</v>
      </c>
      <c r="F386" s="4">
        <f t="shared" si="30"/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 s="9">
        <f t="shared" si="32"/>
        <v>42776.25</v>
      </c>
      <c r="N386">
        <v>1489039200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s="6" t="str">
        <f t="shared" si="34"/>
        <v>film &amp; video</v>
      </c>
      <c r="T386" s="6" t="str">
        <f t="shared" si="35"/>
        <v>documentary</v>
      </c>
    </row>
    <row r="387" spans="1:20" ht="31.2" hidden="1" x14ac:dyDescent="0.3">
      <c r="A387">
        <v>385</v>
      </c>
      <c r="B387" t="s">
        <v>822</v>
      </c>
      <c r="C387" s="3" t="s">
        <v>823</v>
      </c>
      <c r="D387" s="6">
        <v>38900</v>
      </c>
      <c r="E387" s="6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 s="6">
        <f t="shared" ref="I387:I450" si="37">IFERROR(E387/H387,0)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38">(((L387/60)/60)/24)+DATE(1970,1,1)</f>
        <v>43553.208333333328</v>
      </c>
      <c r="N387">
        <v>1556600400</v>
      </c>
      <c r="O387" s="9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s="6" t="str">
        <f t="shared" ref="S387:S450" si="40">_xlfn.TEXTBEFORE(R387,"/")</f>
        <v>publishing</v>
      </c>
      <c r="T387" s="6" t="str">
        <f t="shared" ref="T387:T450" si="41">_xlfn.TEXTAFTER(R387,"/")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 s="6">
        <v>135500</v>
      </c>
      <c r="E388" s="6">
        <v>103554</v>
      </c>
      <c r="F388" s="4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 s="9">
        <f t="shared" si="38"/>
        <v>40355.208333333336</v>
      </c>
      <c r="N388">
        <v>1278565200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s="6" t="str">
        <f t="shared" si="40"/>
        <v>theater</v>
      </c>
      <c r="T388" s="6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 s="6">
        <v>109000</v>
      </c>
      <c r="E389" s="6">
        <v>42795</v>
      </c>
      <c r="F389" s="4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 s="9">
        <f t="shared" si="38"/>
        <v>41072.208333333336</v>
      </c>
      <c r="N389">
        <v>1339909200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s="6" t="str">
        <f t="shared" si="40"/>
        <v>technology</v>
      </c>
      <c r="T389" s="6" t="str">
        <f t="shared" si="41"/>
        <v>wearables</v>
      </c>
    </row>
    <row r="390" spans="1:20" hidden="1" x14ac:dyDescent="0.3">
      <c r="A390">
        <v>388</v>
      </c>
      <c r="B390" t="s">
        <v>828</v>
      </c>
      <c r="C390" s="3" t="s">
        <v>829</v>
      </c>
      <c r="D390" s="6">
        <v>114800</v>
      </c>
      <c r="E390" s="6">
        <v>12938</v>
      </c>
      <c r="F390" s="4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 s="9">
        <f t="shared" si="38"/>
        <v>40912.25</v>
      </c>
      <c r="N390">
        <v>1325829600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s="6" t="str">
        <f t="shared" si="40"/>
        <v>music</v>
      </c>
      <c r="T390" s="6" t="str">
        <f t="shared" si="41"/>
        <v>indie rock</v>
      </c>
    </row>
    <row r="391" spans="1:20" hidden="1" x14ac:dyDescent="0.3">
      <c r="A391">
        <v>389</v>
      </c>
      <c r="B391" t="s">
        <v>830</v>
      </c>
      <c r="C391" s="3" t="s">
        <v>831</v>
      </c>
      <c r="D391" s="6">
        <v>83000</v>
      </c>
      <c r="E391" s="6">
        <v>101352</v>
      </c>
      <c r="F391" s="4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 s="9">
        <f t="shared" si="38"/>
        <v>40479.208333333336</v>
      </c>
      <c r="N391">
        <v>1290578400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s="6" t="str">
        <f t="shared" si="40"/>
        <v>theater</v>
      </c>
      <c r="T391" s="6" t="str">
        <f t="shared" si="41"/>
        <v>plays</v>
      </c>
    </row>
    <row r="392" spans="1:20" hidden="1" x14ac:dyDescent="0.3">
      <c r="A392">
        <v>390</v>
      </c>
      <c r="B392" t="s">
        <v>832</v>
      </c>
      <c r="C392" s="3" t="s">
        <v>833</v>
      </c>
      <c r="D392" s="6">
        <v>2400</v>
      </c>
      <c r="E392" s="6">
        <v>4477</v>
      </c>
      <c r="F392" s="4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 s="9">
        <f t="shared" si="38"/>
        <v>41530.208333333336</v>
      </c>
      <c r="N392">
        <v>1380344400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s="6" t="str">
        <f t="shared" si="40"/>
        <v>photography</v>
      </c>
      <c r="T392" s="6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 s="6">
        <v>60400</v>
      </c>
      <c r="E393" s="6">
        <v>4393</v>
      </c>
      <c r="F393" s="4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 s="9">
        <f t="shared" si="38"/>
        <v>41653.25</v>
      </c>
      <c r="N393">
        <v>1389852000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s="6" t="str">
        <f t="shared" si="40"/>
        <v>publishing</v>
      </c>
      <c r="T393" s="6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 s="6">
        <v>102900</v>
      </c>
      <c r="E394" s="6">
        <v>67546</v>
      </c>
      <c r="F394" s="4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 s="9">
        <f t="shared" si="38"/>
        <v>40549.25</v>
      </c>
      <c r="N394">
        <v>1294466400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s="6" t="str">
        <f t="shared" si="40"/>
        <v>technology</v>
      </c>
      <c r="T394" s="6" t="str">
        <f t="shared" si="41"/>
        <v>wearables</v>
      </c>
    </row>
    <row r="395" spans="1:20" hidden="1" x14ac:dyDescent="0.3">
      <c r="A395">
        <v>393</v>
      </c>
      <c r="B395" t="s">
        <v>838</v>
      </c>
      <c r="C395" s="3" t="s">
        <v>839</v>
      </c>
      <c r="D395" s="6">
        <v>62800</v>
      </c>
      <c r="E395" s="6">
        <v>143788</v>
      </c>
      <c r="F395" s="4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 s="9">
        <f t="shared" si="38"/>
        <v>42933.208333333328</v>
      </c>
      <c r="N395">
        <v>1500354000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s="6" t="str">
        <f t="shared" si="40"/>
        <v>music</v>
      </c>
      <c r="T395" s="6" t="str">
        <f t="shared" si="41"/>
        <v>jazz</v>
      </c>
    </row>
    <row r="396" spans="1:20" hidden="1" x14ac:dyDescent="0.3">
      <c r="A396">
        <v>394</v>
      </c>
      <c r="B396" t="s">
        <v>840</v>
      </c>
      <c r="C396" s="3" t="s">
        <v>841</v>
      </c>
      <c r="D396" s="6">
        <v>800</v>
      </c>
      <c r="E396" s="6">
        <v>3755</v>
      </c>
      <c r="F396" s="4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 s="9">
        <f t="shared" si="38"/>
        <v>41484.208333333336</v>
      </c>
      <c r="N396">
        <v>1375938000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s="6" t="str">
        <f t="shared" si="40"/>
        <v>film &amp; video</v>
      </c>
      <c r="T396" s="6" t="str">
        <f t="shared" si="41"/>
        <v>documentary</v>
      </c>
    </row>
    <row r="397" spans="1:20" ht="31.2" hidden="1" x14ac:dyDescent="0.3">
      <c r="A397">
        <v>395</v>
      </c>
      <c r="B397" t="s">
        <v>295</v>
      </c>
      <c r="C397" s="3" t="s">
        <v>842</v>
      </c>
      <c r="D397" s="6">
        <v>7100</v>
      </c>
      <c r="E397" s="6">
        <v>9238</v>
      </c>
      <c r="F397" s="4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 s="9">
        <f t="shared" si="38"/>
        <v>40885.25</v>
      </c>
      <c r="N397">
        <v>1323410400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s="6" t="str">
        <f t="shared" si="40"/>
        <v>theater</v>
      </c>
      <c r="T397" s="6" t="str">
        <f t="shared" si="41"/>
        <v>plays</v>
      </c>
    </row>
    <row r="398" spans="1:20" hidden="1" x14ac:dyDescent="0.3">
      <c r="A398">
        <v>396</v>
      </c>
      <c r="B398" t="s">
        <v>843</v>
      </c>
      <c r="C398" s="3" t="s">
        <v>844</v>
      </c>
      <c r="D398" s="6">
        <v>46100</v>
      </c>
      <c r="E398" s="6">
        <v>77012</v>
      </c>
      <c r="F398" s="4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 s="9">
        <f t="shared" si="38"/>
        <v>43378.208333333328</v>
      </c>
      <c r="N398">
        <v>1539406800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s="6" t="str">
        <f t="shared" si="40"/>
        <v>film &amp; video</v>
      </c>
      <c r="T398" s="6" t="str">
        <f t="shared" si="41"/>
        <v>drama</v>
      </c>
    </row>
    <row r="399" spans="1:20" hidden="1" x14ac:dyDescent="0.3">
      <c r="A399">
        <v>397</v>
      </c>
      <c r="B399" t="s">
        <v>845</v>
      </c>
      <c r="C399" s="3" t="s">
        <v>846</v>
      </c>
      <c r="D399" s="6">
        <v>8100</v>
      </c>
      <c r="E399" s="6">
        <v>14083</v>
      </c>
      <c r="F399" s="4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 s="9">
        <f t="shared" si="38"/>
        <v>41417.208333333336</v>
      </c>
      <c r="N399">
        <v>1369803600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s="6" t="str">
        <f t="shared" si="40"/>
        <v>music</v>
      </c>
      <c r="T399" s="6" t="str">
        <f t="shared" si="41"/>
        <v>rock</v>
      </c>
    </row>
    <row r="400" spans="1:20" ht="31.2" hidden="1" x14ac:dyDescent="0.3">
      <c r="A400">
        <v>398</v>
      </c>
      <c r="B400" t="s">
        <v>847</v>
      </c>
      <c r="C400" s="3" t="s">
        <v>848</v>
      </c>
      <c r="D400" s="6">
        <v>1700</v>
      </c>
      <c r="E400" s="6">
        <v>12202</v>
      </c>
      <c r="F400" s="4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 s="9">
        <f t="shared" si="38"/>
        <v>43228.208333333328</v>
      </c>
      <c r="N400">
        <v>1525928400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s="6" t="str">
        <f t="shared" si="40"/>
        <v>film &amp; video</v>
      </c>
      <c r="T400" s="6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 s="6">
        <v>97300</v>
      </c>
      <c r="E401" s="6">
        <v>62127</v>
      </c>
      <c r="F401" s="4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 s="9">
        <f t="shared" si="38"/>
        <v>40576.25</v>
      </c>
      <c r="N401">
        <v>1297231200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s="6" t="str">
        <f t="shared" si="40"/>
        <v>music</v>
      </c>
      <c r="T401" s="6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 s="6">
        <v>100</v>
      </c>
      <c r="E402" s="6">
        <v>2</v>
      </c>
      <c r="F402" s="4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 s="9">
        <f t="shared" si="38"/>
        <v>41502.208333333336</v>
      </c>
      <c r="N402">
        <v>1378530000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s="6" t="str">
        <f t="shared" si="40"/>
        <v>photography</v>
      </c>
      <c r="T402" s="6" t="str">
        <f t="shared" si="41"/>
        <v>photography books</v>
      </c>
    </row>
    <row r="403" spans="1:20" hidden="1" x14ac:dyDescent="0.3">
      <c r="A403">
        <v>401</v>
      </c>
      <c r="B403" t="s">
        <v>853</v>
      </c>
      <c r="C403" s="3" t="s">
        <v>854</v>
      </c>
      <c r="D403" s="6">
        <v>900</v>
      </c>
      <c r="E403" s="6">
        <v>13772</v>
      </c>
      <c r="F403" s="4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 s="9">
        <f t="shared" si="38"/>
        <v>43765.208333333328</v>
      </c>
      <c r="N403">
        <v>1572152400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s="6" t="str">
        <f t="shared" si="40"/>
        <v>theater</v>
      </c>
      <c r="T403" s="6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 s="6">
        <v>7300</v>
      </c>
      <c r="E404" s="6">
        <v>2946</v>
      </c>
      <c r="F404" s="4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 s="9">
        <f t="shared" si="38"/>
        <v>40914.25</v>
      </c>
      <c r="N404">
        <v>1329890400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s="6" t="str">
        <f t="shared" si="40"/>
        <v>film &amp; video</v>
      </c>
      <c r="T404" s="6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 s="6">
        <v>195800</v>
      </c>
      <c r="E405" s="6">
        <v>168820</v>
      </c>
      <c r="F405" s="4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 s="9">
        <f t="shared" si="38"/>
        <v>40310.208333333336</v>
      </c>
      <c r="N405">
        <v>1276750800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s="6" t="str">
        <f t="shared" si="40"/>
        <v>theater</v>
      </c>
      <c r="T405" s="6" t="str">
        <f t="shared" si="41"/>
        <v>plays</v>
      </c>
    </row>
    <row r="406" spans="1:20" hidden="1" x14ac:dyDescent="0.3">
      <c r="A406">
        <v>404</v>
      </c>
      <c r="B406" t="s">
        <v>859</v>
      </c>
      <c r="C406" s="3" t="s">
        <v>860</v>
      </c>
      <c r="D406" s="6">
        <v>48900</v>
      </c>
      <c r="E406" s="6">
        <v>154321</v>
      </c>
      <c r="F406" s="4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 s="9">
        <f t="shared" si="38"/>
        <v>43053.25</v>
      </c>
      <c r="N406">
        <v>1510898400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s="6" t="str">
        <f t="shared" si="40"/>
        <v>theater</v>
      </c>
      <c r="T406" s="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 s="6">
        <v>29600</v>
      </c>
      <c r="E407" s="6">
        <v>26527</v>
      </c>
      <c r="F407" s="4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 s="9">
        <f t="shared" si="38"/>
        <v>43255.208333333328</v>
      </c>
      <c r="N407">
        <v>1532408400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s="6" t="str">
        <f t="shared" si="40"/>
        <v>theater</v>
      </c>
      <c r="T407" s="6" t="str">
        <f t="shared" si="41"/>
        <v>plays</v>
      </c>
    </row>
    <row r="408" spans="1:20" ht="31.2" hidden="1" x14ac:dyDescent="0.3">
      <c r="A408">
        <v>406</v>
      </c>
      <c r="B408" t="s">
        <v>863</v>
      </c>
      <c r="C408" s="3" t="s">
        <v>864</v>
      </c>
      <c r="D408" s="6">
        <v>39300</v>
      </c>
      <c r="E408" s="6">
        <v>71583</v>
      </c>
      <c r="F408" s="4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 s="9">
        <f t="shared" si="38"/>
        <v>41304.25</v>
      </c>
      <c r="N408">
        <v>1360562400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s="6" t="str">
        <f t="shared" si="40"/>
        <v>film &amp; video</v>
      </c>
      <c r="T408" s="6" t="str">
        <f t="shared" si="41"/>
        <v>documentary</v>
      </c>
    </row>
    <row r="409" spans="1:20" hidden="1" x14ac:dyDescent="0.3">
      <c r="A409">
        <v>407</v>
      </c>
      <c r="B409" t="s">
        <v>865</v>
      </c>
      <c r="C409" s="3" t="s">
        <v>866</v>
      </c>
      <c r="D409" s="6">
        <v>3400</v>
      </c>
      <c r="E409" s="6">
        <v>12100</v>
      </c>
      <c r="F409" s="4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 s="9">
        <f t="shared" si="38"/>
        <v>43751.208333333328</v>
      </c>
      <c r="N409">
        <v>1571547600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s="6" t="str">
        <f t="shared" si="40"/>
        <v>theater</v>
      </c>
      <c r="T409" s="6" t="str">
        <f t="shared" si="41"/>
        <v>plays</v>
      </c>
    </row>
    <row r="410" spans="1:20" hidden="1" x14ac:dyDescent="0.3">
      <c r="A410">
        <v>408</v>
      </c>
      <c r="B410" t="s">
        <v>867</v>
      </c>
      <c r="C410" s="3" t="s">
        <v>868</v>
      </c>
      <c r="D410" s="6">
        <v>9200</v>
      </c>
      <c r="E410" s="6">
        <v>12129</v>
      </c>
      <c r="F410" s="4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 s="9">
        <f t="shared" si="38"/>
        <v>42541.208333333328</v>
      </c>
      <c r="N410">
        <v>1468126800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s="6" t="str">
        <f t="shared" si="40"/>
        <v>film &amp; video</v>
      </c>
      <c r="T410" s="6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 s="6">
        <v>135600</v>
      </c>
      <c r="E411" s="6">
        <v>62804</v>
      </c>
      <c r="F411" s="4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 s="9">
        <f t="shared" si="38"/>
        <v>42843.208333333328</v>
      </c>
      <c r="N411">
        <v>1492837200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s="6" t="str">
        <f t="shared" si="40"/>
        <v>music</v>
      </c>
      <c r="T411" s="6" t="str">
        <f t="shared" si="41"/>
        <v>rock</v>
      </c>
    </row>
    <row r="412" spans="1:20" hidden="1" x14ac:dyDescent="0.3">
      <c r="A412">
        <v>410</v>
      </c>
      <c r="B412" t="s">
        <v>870</v>
      </c>
      <c r="C412" s="3" t="s">
        <v>871</v>
      </c>
      <c r="D412" s="6">
        <v>153700</v>
      </c>
      <c r="E412" s="6">
        <v>55536</v>
      </c>
      <c r="F412" s="4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 s="9">
        <f t="shared" si="38"/>
        <v>42122.208333333328</v>
      </c>
      <c r="N412">
        <v>1430197200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s="6" t="str">
        <f t="shared" si="40"/>
        <v>games</v>
      </c>
      <c r="T412" s="6" t="str">
        <f t="shared" si="41"/>
        <v>mobile games</v>
      </c>
    </row>
    <row r="413" spans="1:20" hidden="1" x14ac:dyDescent="0.3">
      <c r="A413">
        <v>411</v>
      </c>
      <c r="B413" t="s">
        <v>872</v>
      </c>
      <c r="C413" s="3" t="s">
        <v>873</v>
      </c>
      <c r="D413" s="6">
        <v>7800</v>
      </c>
      <c r="E413" s="6">
        <v>8161</v>
      </c>
      <c r="F413" s="4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 s="9">
        <f t="shared" si="38"/>
        <v>42884.208333333328</v>
      </c>
      <c r="N413">
        <v>1496206800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s="6" t="str">
        <f t="shared" si="40"/>
        <v>theater</v>
      </c>
      <c r="T413" s="6" t="str">
        <f t="shared" si="41"/>
        <v>plays</v>
      </c>
    </row>
    <row r="414" spans="1:20" hidden="1" x14ac:dyDescent="0.3">
      <c r="A414">
        <v>412</v>
      </c>
      <c r="B414" t="s">
        <v>874</v>
      </c>
      <c r="C414" s="3" t="s">
        <v>875</v>
      </c>
      <c r="D414" s="6">
        <v>2100</v>
      </c>
      <c r="E414" s="6">
        <v>14046</v>
      </c>
      <c r="F414" s="4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 s="9">
        <f t="shared" si="38"/>
        <v>41642.25</v>
      </c>
      <c r="N414">
        <v>1389592800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s="6" t="str">
        <f t="shared" si="40"/>
        <v>publishing</v>
      </c>
      <c r="T414" s="6" t="str">
        <f t="shared" si="41"/>
        <v>fiction</v>
      </c>
    </row>
    <row r="415" spans="1:20" hidden="1" x14ac:dyDescent="0.3">
      <c r="A415">
        <v>413</v>
      </c>
      <c r="B415" t="s">
        <v>876</v>
      </c>
      <c r="C415" s="3" t="s">
        <v>877</v>
      </c>
      <c r="D415" s="6">
        <v>189500</v>
      </c>
      <c r="E415" s="6">
        <v>117628</v>
      </c>
      <c r="F415" s="4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 s="9">
        <f t="shared" si="38"/>
        <v>43431.25</v>
      </c>
      <c r="N415">
        <v>1545631200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s="6" t="str">
        <f t="shared" si="40"/>
        <v>film &amp; video</v>
      </c>
      <c r="T415" s="6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 s="6">
        <v>188200</v>
      </c>
      <c r="E416" s="6">
        <v>159405</v>
      </c>
      <c r="F416" s="4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 s="9">
        <f t="shared" si="38"/>
        <v>40288.208333333336</v>
      </c>
      <c r="N416">
        <v>1272430800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s="6" t="str">
        <f t="shared" si="40"/>
        <v>food</v>
      </c>
      <c r="T416" s="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 s="6">
        <v>113500</v>
      </c>
      <c r="E417" s="6">
        <v>12552</v>
      </c>
      <c r="F417" s="4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 s="9">
        <f t="shared" si="38"/>
        <v>40921.25</v>
      </c>
      <c r="N417">
        <v>1327903200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s="6" t="str">
        <f t="shared" si="40"/>
        <v>theater</v>
      </c>
      <c r="T417" s="6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 s="6">
        <v>134600</v>
      </c>
      <c r="E418" s="6">
        <v>59007</v>
      </c>
      <c r="F418" s="4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 s="9">
        <f t="shared" si="38"/>
        <v>40560.25</v>
      </c>
      <c r="N418">
        <v>1296021600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s="6" t="str">
        <f t="shared" si="40"/>
        <v>film &amp; video</v>
      </c>
      <c r="T418" s="6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 s="6">
        <v>1700</v>
      </c>
      <c r="E419" s="6">
        <v>943</v>
      </c>
      <c r="F419" s="4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 s="9">
        <f t="shared" si="38"/>
        <v>43407.208333333328</v>
      </c>
      <c r="N419">
        <v>1543298400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s="6" t="str">
        <f t="shared" si="40"/>
        <v>theater</v>
      </c>
      <c r="T419" s="6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 s="6">
        <v>163700</v>
      </c>
      <c r="E420" s="6">
        <v>93963</v>
      </c>
      <c r="F420" s="4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 s="9">
        <f t="shared" si="38"/>
        <v>41035.208333333336</v>
      </c>
      <c r="N420">
        <v>1336366800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s="6" t="str">
        <f t="shared" si="40"/>
        <v>film &amp; video</v>
      </c>
      <c r="T420" s="6" t="str">
        <f t="shared" si="41"/>
        <v>documentary</v>
      </c>
    </row>
    <row r="421" spans="1:20" hidden="1" x14ac:dyDescent="0.3">
      <c r="A421">
        <v>419</v>
      </c>
      <c r="B421" t="s">
        <v>887</v>
      </c>
      <c r="C421" s="3" t="s">
        <v>888</v>
      </c>
      <c r="D421" s="6">
        <v>113800</v>
      </c>
      <c r="E421" s="6">
        <v>140469</v>
      </c>
      <c r="F421" s="4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 s="9">
        <f t="shared" si="38"/>
        <v>40899.25</v>
      </c>
      <c r="N421">
        <v>1325052000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s="6" t="str">
        <f t="shared" si="40"/>
        <v>technology</v>
      </c>
      <c r="T421" s="6" t="str">
        <f t="shared" si="41"/>
        <v>web</v>
      </c>
    </row>
    <row r="422" spans="1:20" hidden="1" x14ac:dyDescent="0.3">
      <c r="A422">
        <v>420</v>
      </c>
      <c r="B422" t="s">
        <v>889</v>
      </c>
      <c r="C422" s="3" t="s">
        <v>890</v>
      </c>
      <c r="D422" s="6">
        <v>5000</v>
      </c>
      <c r="E422" s="6">
        <v>6423</v>
      </c>
      <c r="F422" s="4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 s="9">
        <f t="shared" si="38"/>
        <v>42911.208333333328</v>
      </c>
      <c r="N422">
        <v>1499576400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s="6" t="str">
        <f t="shared" si="40"/>
        <v>theater</v>
      </c>
      <c r="T422" s="6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 s="6">
        <v>9400</v>
      </c>
      <c r="E423" s="6">
        <v>6015</v>
      </c>
      <c r="F423" s="4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 s="9">
        <f t="shared" si="38"/>
        <v>42915.208333333328</v>
      </c>
      <c r="N423">
        <v>1501304400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s="6" t="str">
        <f t="shared" si="40"/>
        <v>technology</v>
      </c>
      <c r="T423" s="6" t="str">
        <f t="shared" si="41"/>
        <v>wearables</v>
      </c>
    </row>
    <row r="424" spans="1:20" ht="31.2" hidden="1" x14ac:dyDescent="0.3">
      <c r="A424">
        <v>422</v>
      </c>
      <c r="B424" t="s">
        <v>893</v>
      </c>
      <c r="C424" s="3" t="s">
        <v>894</v>
      </c>
      <c r="D424" s="6">
        <v>8700</v>
      </c>
      <c r="E424" s="6">
        <v>11075</v>
      </c>
      <c r="F424" s="4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 s="9">
        <f t="shared" si="38"/>
        <v>40285.208333333336</v>
      </c>
      <c r="N424">
        <v>1273208400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s="6" t="str">
        <f t="shared" si="40"/>
        <v>theater</v>
      </c>
      <c r="T424" s="6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 s="6">
        <v>147800</v>
      </c>
      <c r="E425" s="6">
        <v>15723</v>
      </c>
      <c r="F425" s="4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 s="9">
        <f t="shared" si="38"/>
        <v>40808.208333333336</v>
      </c>
      <c r="N425">
        <v>1316840400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s="6" t="str">
        <f t="shared" si="40"/>
        <v>food</v>
      </c>
      <c r="T425" s="6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 s="6">
        <v>5100</v>
      </c>
      <c r="E426" s="6">
        <v>2064</v>
      </c>
      <c r="F426" s="4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 s="9">
        <f t="shared" si="38"/>
        <v>43208.208333333328</v>
      </c>
      <c r="N426">
        <v>1524546000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s="6" t="str">
        <f t="shared" si="40"/>
        <v>music</v>
      </c>
      <c r="T426" s="6" t="str">
        <f t="shared" si="41"/>
        <v>indie rock</v>
      </c>
    </row>
    <row r="427" spans="1:20" hidden="1" x14ac:dyDescent="0.3">
      <c r="A427">
        <v>425</v>
      </c>
      <c r="B427" t="s">
        <v>899</v>
      </c>
      <c r="C427" s="3" t="s">
        <v>900</v>
      </c>
      <c r="D427" s="6">
        <v>2700</v>
      </c>
      <c r="E427" s="6">
        <v>7767</v>
      </c>
      <c r="F427" s="4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 s="9">
        <f t="shared" si="38"/>
        <v>42213.208333333328</v>
      </c>
      <c r="N427">
        <v>1438578000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s="6" t="str">
        <f t="shared" si="40"/>
        <v>photography</v>
      </c>
      <c r="T427" s="6" t="str">
        <f t="shared" si="41"/>
        <v>photography books</v>
      </c>
    </row>
    <row r="428" spans="1:20" hidden="1" x14ac:dyDescent="0.3">
      <c r="A428">
        <v>426</v>
      </c>
      <c r="B428" t="s">
        <v>901</v>
      </c>
      <c r="C428" s="3" t="s">
        <v>902</v>
      </c>
      <c r="D428" s="6">
        <v>1800</v>
      </c>
      <c r="E428" s="6">
        <v>10313</v>
      </c>
      <c r="F428" s="4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 s="9">
        <f t="shared" si="38"/>
        <v>41332.25</v>
      </c>
      <c r="N428">
        <v>1362549600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s="6" t="str">
        <f t="shared" si="40"/>
        <v>theater</v>
      </c>
      <c r="T428" s="6" t="str">
        <f t="shared" si="41"/>
        <v>plays</v>
      </c>
    </row>
    <row r="429" spans="1:20" hidden="1" x14ac:dyDescent="0.3">
      <c r="A429">
        <v>427</v>
      </c>
      <c r="B429" t="s">
        <v>903</v>
      </c>
      <c r="C429" s="3" t="s">
        <v>904</v>
      </c>
      <c r="D429" s="6">
        <v>174500</v>
      </c>
      <c r="E429" s="6">
        <v>197018</v>
      </c>
      <c r="F429" s="4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 s="9">
        <f t="shared" si="38"/>
        <v>41895.208333333336</v>
      </c>
      <c r="N429">
        <v>1413349200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s="6" t="str">
        <f t="shared" si="40"/>
        <v>theater</v>
      </c>
      <c r="T429" s="6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 s="6">
        <v>101400</v>
      </c>
      <c r="E430" s="6">
        <v>47037</v>
      </c>
      <c r="F430" s="4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 s="9">
        <f t="shared" si="38"/>
        <v>40585.25</v>
      </c>
      <c r="N430">
        <v>1298008800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s="6" t="str">
        <f t="shared" si="40"/>
        <v>film &amp; video</v>
      </c>
      <c r="T430" s="6" t="str">
        <f t="shared" si="41"/>
        <v>animation</v>
      </c>
    </row>
    <row r="431" spans="1:20" hidden="1" x14ac:dyDescent="0.3">
      <c r="A431">
        <v>429</v>
      </c>
      <c r="B431" t="s">
        <v>907</v>
      </c>
      <c r="C431" s="3" t="s">
        <v>908</v>
      </c>
      <c r="D431" s="6">
        <v>191000</v>
      </c>
      <c r="E431" s="6">
        <v>173191</v>
      </c>
      <c r="F431" s="4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 s="9">
        <f t="shared" si="38"/>
        <v>41680.25</v>
      </c>
      <c r="N431">
        <v>1394427600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s="6" t="str">
        <f t="shared" si="40"/>
        <v>photography</v>
      </c>
      <c r="T431" s="6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 s="6">
        <v>8100</v>
      </c>
      <c r="E432" s="6">
        <v>5487</v>
      </c>
      <c r="F432" s="4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 s="9">
        <f t="shared" si="38"/>
        <v>43737.208333333328</v>
      </c>
      <c r="N432">
        <v>1572670800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s="6" t="str">
        <f t="shared" si="40"/>
        <v>theater</v>
      </c>
      <c r="T432" s="6" t="str">
        <f t="shared" si="41"/>
        <v>plays</v>
      </c>
    </row>
    <row r="433" spans="1:20" hidden="1" x14ac:dyDescent="0.3">
      <c r="A433">
        <v>431</v>
      </c>
      <c r="B433" t="s">
        <v>911</v>
      </c>
      <c r="C433" s="3" t="s">
        <v>912</v>
      </c>
      <c r="D433" s="6">
        <v>5100</v>
      </c>
      <c r="E433" s="6">
        <v>9817</v>
      </c>
      <c r="F433" s="4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 s="9">
        <f t="shared" si="38"/>
        <v>43273.208333333328</v>
      </c>
      <c r="N433">
        <v>1531112400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s="6" t="str">
        <f t="shared" si="40"/>
        <v>theater</v>
      </c>
      <c r="T433" s="6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 s="6">
        <v>7700</v>
      </c>
      <c r="E434" s="6">
        <v>6369</v>
      </c>
      <c r="F434" s="4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 s="9">
        <f t="shared" si="38"/>
        <v>41761.208333333336</v>
      </c>
      <c r="N434">
        <v>1400734800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s="6" t="str">
        <f t="shared" si="40"/>
        <v>theater</v>
      </c>
      <c r="T434" s="6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 s="6">
        <v>121400</v>
      </c>
      <c r="E435" s="6">
        <v>65755</v>
      </c>
      <c r="F435" s="4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 s="9">
        <f t="shared" si="38"/>
        <v>41603.25</v>
      </c>
      <c r="N435">
        <v>1386741600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s="6" t="str">
        <f t="shared" si="40"/>
        <v>film &amp; video</v>
      </c>
      <c r="T435" s="6" t="str">
        <f t="shared" si="41"/>
        <v>documentary</v>
      </c>
    </row>
    <row r="436" spans="1:20" hidden="1" x14ac:dyDescent="0.3">
      <c r="A436">
        <v>434</v>
      </c>
      <c r="B436" t="s">
        <v>917</v>
      </c>
      <c r="C436" s="3" t="s">
        <v>918</v>
      </c>
      <c r="D436" s="6">
        <v>5400</v>
      </c>
      <c r="E436" s="6">
        <v>903</v>
      </c>
      <c r="F436" s="4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 s="9">
        <f t="shared" si="38"/>
        <v>42705.25</v>
      </c>
      <c r="N436">
        <v>1481781600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s="6" t="str">
        <f t="shared" si="40"/>
        <v>theater</v>
      </c>
      <c r="T436" s="6" t="str">
        <f t="shared" si="41"/>
        <v>plays</v>
      </c>
    </row>
    <row r="437" spans="1:20" hidden="1" x14ac:dyDescent="0.3">
      <c r="A437">
        <v>435</v>
      </c>
      <c r="B437" t="s">
        <v>919</v>
      </c>
      <c r="C437" s="3" t="s">
        <v>920</v>
      </c>
      <c r="D437" s="6">
        <v>152400</v>
      </c>
      <c r="E437" s="6">
        <v>178120</v>
      </c>
      <c r="F437" s="4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 s="9">
        <f t="shared" si="38"/>
        <v>41988.25</v>
      </c>
      <c r="N437">
        <v>1419660000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s="6" t="str">
        <f t="shared" si="40"/>
        <v>theater</v>
      </c>
      <c r="T437" s="6" t="str">
        <f t="shared" si="41"/>
        <v>plays</v>
      </c>
    </row>
    <row r="438" spans="1:20" hidden="1" x14ac:dyDescent="0.3">
      <c r="A438">
        <v>436</v>
      </c>
      <c r="B438" t="s">
        <v>921</v>
      </c>
      <c r="C438" s="3" t="s">
        <v>922</v>
      </c>
      <c r="D438" s="6">
        <v>1300</v>
      </c>
      <c r="E438" s="6">
        <v>13678</v>
      </c>
      <c r="F438" s="4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 s="9">
        <f t="shared" si="38"/>
        <v>43575.208333333328</v>
      </c>
      <c r="N438">
        <v>1555822800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s="6" t="str">
        <f t="shared" si="40"/>
        <v>music</v>
      </c>
      <c r="T438" s="6" t="str">
        <f t="shared" si="41"/>
        <v>jazz</v>
      </c>
    </row>
    <row r="439" spans="1:20" hidden="1" x14ac:dyDescent="0.3">
      <c r="A439">
        <v>437</v>
      </c>
      <c r="B439" t="s">
        <v>923</v>
      </c>
      <c r="C439" s="3" t="s">
        <v>924</v>
      </c>
      <c r="D439" s="6">
        <v>8100</v>
      </c>
      <c r="E439" s="6">
        <v>9969</v>
      </c>
      <c r="F439" s="4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 s="9">
        <f t="shared" si="38"/>
        <v>42260.208333333328</v>
      </c>
      <c r="N439">
        <v>1442379600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s="6" t="str">
        <f t="shared" si="40"/>
        <v>film &amp; video</v>
      </c>
      <c r="T439" s="6" t="str">
        <f t="shared" si="41"/>
        <v>animation</v>
      </c>
    </row>
    <row r="440" spans="1:20" ht="31.2" hidden="1" x14ac:dyDescent="0.3">
      <c r="A440">
        <v>438</v>
      </c>
      <c r="B440" t="s">
        <v>925</v>
      </c>
      <c r="C440" s="3" t="s">
        <v>926</v>
      </c>
      <c r="D440" s="6">
        <v>8300</v>
      </c>
      <c r="E440" s="6">
        <v>14827</v>
      </c>
      <c r="F440" s="4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 s="9">
        <f t="shared" si="38"/>
        <v>41337.25</v>
      </c>
      <c r="N440">
        <v>1364965200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s="6" t="str">
        <f t="shared" si="40"/>
        <v>theater</v>
      </c>
      <c r="T440" s="6" t="str">
        <f t="shared" si="41"/>
        <v>plays</v>
      </c>
    </row>
    <row r="441" spans="1:20" hidden="1" x14ac:dyDescent="0.3">
      <c r="A441">
        <v>439</v>
      </c>
      <c r="B441" t="s">
        <v>927</v>
      </c>
      <c r="C441" s="3" t="s">
        <v>928</v>
      </c>
      <c r="D441" s="6">
        <v>28400</v>
      </c>
      <c r="E441" s="6">
        <v>100900</v>
      </c>
      <c r="F441" s="4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 s="9">
        <f t="shared" si="38"/>
        <v>42680.208333333328</v>
      </c>
      <c r="N441">
        <v>1479016800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s="6" t="str">
        <f t="shared" si="40"/>
        <v>film &amp; video</v>
      </c>
      <c r="T441" s="6" t="str">
        <f t="shared" si="41"/>
        <v>science fiction</v>
      </c>
    </row>
    <row r="442" spans="1:20" hidden="1" x14ac:dyDescent="0.3">
      <c r="A442">
        <v>440</v>
      </c>
      <c r="B442" t="s">
        <v>929</v>
      </c>
      <c r="C442" s="3" t="s">
        <v>930</v>
      </c>
      <c r="D442" s="6">
        <v>102500</v>
      </c>
      <c r="E442" s="6">
        <v>165954</v>
      </c>
      <c r="F442" s="4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 s="9">
        <f t="shared" si="38"/>
        <v>42916.208333333328</v>
      </c>
      <c r="N442">
        <v>1499662800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s="6" t="str">
        <f t="shared" si="40"/>
        <v>film &amp; video</v>
      </c>
      <c r="T442" s="6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 s="6">
        <v>7000</v>
      </c>
      <c r="E443" s="6">
        <v>1744</v>
      </c>
      <c r="F443" s="4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 s="9">
        <f t="shared" si="38"/>
        <v>41025.208333333336</v>
      </c>
      <c r="N443">
        <v>1337835600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s="6" t="str">
        <f t="shared" si="40"/>
        <v>technology</v>
      </c>
      <c r="T443" s="6" t="str">
        <f t="shared" si="41"/>
        <v>wearables</v>
      </c>
    </row>
    <row r="444" spans="1:20" hidden="1" x14ac:dyDescent="0.3">
      <c r="A444">
        <v>442</v>
      </c>
      <c r="B444" t="s">
        <v>933</v>
      </c>
      <c r="C444" s="3" t="s">
        <v>934</v>
      </c>
      <c r="D444" s="6">
        <v>5400</v>
      </c>
      <c r="E444" s="6">
        <v>10731</v>
      </c>
      <c r="F444" s="4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 s="9">
        <f t="shared" si="38"/>
        <v>42980.208333333328</v>
      </c>
      <c r="N444">
        <v>1505710800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s="6" t="str">
        <f t="shared" si="40"/>
        <v>theater</v>
      </c>
      <c r="T444" s="6" t="str">
        <f t="shared" si="41"/>
        <v>plays</v>
      </c>
    </row>
    <row r="445" spans="1:20" hidden="1" x14ac:dyDescent="0.3">
      <c r="A445">
        <v>443</v>
      </c>
      <c r="B445" t="s">
        <v>935</v>
      </c>
      <c r="C445" s="3" t="s">
        <v>936</v>
      </c>
      <c r="D445" s="6">
        <v>9300</v>
      </c>
      <c r="E445" s="6">
        <v>3232</v>
      </c>
      <c r="F445" s="4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 s="9">
        <f t="shared" si="38"/>
        <v>40451.208333333336</v>
      </c>
      <c r="N445">
        <v>1287464400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s="6" t="str">
        <f t="shared" si="40"/>
        <v>theater</v>
      </c>
      <c r="T445" s="6" t="str">
        <f t="shared" si="41"/>
        <v>plays</v>
      </c>
    </row>
    <row r="446" spans="1:20" hidden="1" x14ac:dyDescent="0.3">
      <c r="A446">
        <v>444</v>
      </c>
      <c r="B446" t="s">
        <v>748</v>
      </c>
      <c r="C446" s="3" t="s">
        <v>937</v>
      </c>
      <c r="D446" s="6">
        <v>6200</v>
      </c>
      <c r="E446" s="6">
        <v>10938</v>
      </c>
      <c r="F446" s="4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 s="9">
        <f t="shared" si="38"/>
        <v>40748.208333333336</v>
      </c>
      <c r="N446">
        <v>1311656400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s="6" t="str">
        <f t="shared" si="40"/>
        <v>music</v>
      </c>
      <c r="T446" s="6" t="str">
        <f t="shared" si="41"/>
        <v>indie rock</v>
      </c>
    </row>
    <row r="447" spans="1:20" ht="31.2" hidden="1" x14ac:dyDescent="0.3">
      <c r="A447">
        <v>445</v>
      </c>
      <c r="B447" t="s">
        <v>938</v>
      </c>
      <c r="C447" s="3" t="s">
        <v>939</v>
      </c>
      <c r="D447" s="6">
        <v>2100</v>
      </c>
      <c r="E447" s="6">
        <v>10739</v>
      </c>
      <c r="F447" s="4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 s="9">
        <f t="shared" si="38"/>
        <v>40515.25</v>
      </c>
      <c r="N447">
        <v>1293170400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s="6" t="str">
        <f t="shared" si="40"/>
        <v>theater</v>
      </c>
      <c r="T447" s="6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 s="6">
        <v>6800</v>
      </c>
      <c r="E448" s="6">
        <v>5579</v>
      </c>
      <c r="F448" s="4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 s="9">
        <f t="shared" si="38"/>
        <v>41261.25</v>
      </c>
      <c r="N448">
        <v>1355983200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s="6" t="str">
        <f t="shared" si="40"/>
        <v>technology</v>
      </c>
      <c r="T448" s="6" t="str">
        <f t="shared" si="41"/>
        <v>wearables</v>
      </c>
    </row>
    <row r="449" spans="1:20" ht="31.2" hidden="1" x14ac:dyDescent="0.3">
      <c r="A449">
        <v>447</v>
      </c>
      <c r="B449" t="s">
        <v>942</v>
      </c>
      <c r="C449" s="3" t="s">
        <v>943</v>
      </c>
      <c r="D449" s="6">
        <v>155200</v>
      </c>
      <c r="E449" s="6">
        <v>37754</v>
      </c>
      <c r="F449" s="4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 s="9">
        <f t="shared" si="38"/>
        <v>43088.25</v>
      </c>
      <c r="N449">
        <v>1515045600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s="6" t="str">
        <f t="shared" si="40"/>
        <v>film &amp; video</v>
      </c>
      <c r="T449" s="6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 s="6">
        <v>89900</v>
      </c>
      <c r="E450" s="6">
        <v>45384</v>
      </c>
      <c r="F450" s="4">
        <f t="shared" si="36"/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 s="9">
        <f t="shared" si="38"/>
        <v>41378.208333333336</v>
      </c>
      <c r="N450">
        <v>1366088400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s="6" t="str">
        <f t="shared" si="40"/>
        <v>games</v>
      </c>
      <c r="T450" s="6" t="str">
        <f t="shared" si="41"/>
        <v>video games</v>
      </c>
    </row>
    <row r="451" spans="1:20" hidden="1" x14ac:dyDescent="0.3">
      <c r="A451">
        <v>449</v>
      </c>
      <c r="B451" t="s">
        <v>946</v>
      </c>
      <c r="C451" s="3" t="s">
        <v>947</v>
      </c>
      <c r="D451" s="6">
        <v>900</v>
      </c>
      <c r="E451" s="6">
        <v>8703</v>
      </c>
      <c r="F451" s="4">
        <f t="shared" ref="F451:F514" si="42">E451/D451</f>
        <v>9.67</v>
      </c>
      <c r="G451" t="s">
        <v>20</v>
      </c>
      <c r="H451">
        <v>86</v>
      </c>
      <c r="I451" s="6">
        <f t="shared" ref="I451:I514" si="43">IFERROR(E451/H451,0)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44">(((L451/60)/60)/24)+DATE(1970,1,1)</f>
        <v>43530.25</v>
      </c>
      <c r="N451">
        <v>1553317200</v>
      </c>
      <c r="O451" s="9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s="6" t="str">
        <f t="shared" ref="S451:S514" si="46">_xlfn.TEXTBEFORE(R451,"/")</f>
        <v>games</v>
      </c>
      <c r="T451" s="6" t="str">
        <f t="shared" ref="T451:T514" si="47">_xlfn.TEXTAFTER(R451,"/")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 s="6">
        <v>100</v>
      </c>
      <c r="E452" s="6">
        <v>4</v>
      </c>
      <c r="F452" s="4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 s="9">
        <f t="shared" si="44"/>
        <v>43394.208333333328</v>
      </c>
      <c r="N452">
        <v>1542088800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s="6" t="str">
        <f t="shared" si="46"/>
        <v>film &amp; video</v>
      </c>
      <c r="T452" s="6" t="str">
        <f t="shared" si="47"/>
        <v>animation</v>
      </c>
    </row>
    <row r="453" spans="1:20" hidden="1" x14ac:dyDescent="0.3">
      <c r="A453">
        <v>451</v>
      </c>
      <c r="B453" t="s">
        <v>950</v>
      </c>
      <c r="C453" s="3" t="s">
        <v>951</v>
      </c>
      <c r="D453" s="6">
        <v>148400</v>
      </c>
      <c r="E453" s="6">
        <v>182302</v>
      </c>
      <c r="F453" s="4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 s="9">
        <f t="shared" si="44"/>
        <v>42935.208333333328</v>
      </c>
      <c r="N453">
        <v>1503118800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s="6" t="str">
        <f t="shared" si="46"/>
        <v>music</v>
      </c>
      <c r="T453" s="6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 s="6">
        <v>4800</v>
      </c>
      <c r="E454" s="6">
        <v>3045</v>
      </c>
      <c r="F454" s="4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 s="9">
        <f t="shared" si="44"/>
        <v>40365.208333333336</v>
      </c>
      <c r="N454">
        <v>1278478800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s="6" t="str">
        <f t="shared" si="46"/>
        <v>film &amp; video</v>
      </c>
      <c r="T454" s="6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 s="6">
        <v>182400</v>
      </c>
      <c r="E455" s="6">
        <v>102749</v>
      </c>
      <c r="F455" s="4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 s="9">
        <f t="shared" si="44"/>
        <v>42705.25</v>
      </c>
      <c r="N455">
        <v>1484114400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s="6" t="str">
        <f t="shared" si="46"/>
        <v>film &amp; video</v>
      </c>
      <c r="T455" s="6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 s="6">
        <v>4000</v>
      </c>
      <c r="E456" s="6">
        <v>1763</v>
      </c>
      <c r="F456" s="4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 s="9">
        <f t="shared" si="44"/>
        <v>41568.208333333336</v>
      </c>
      <c r="N456">
        <v>1385445600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s="6" t="str">
        <f t="shared" si="46"/>
        <v>film &amp; video</v>
      </c>
      <c r="T456" s="6" t="str">
        <f t="shared" si="47"/>
        <v>drama</v>
      </c>
    </row>
    <row r="457" spans="1:20" hidden="1" x14ac:dyDescent="0.3">
      <c r="A457">
        <v>455</v>
      </c>
      <c r="B457" t="s">
        <v>958</v>
      </c>
      <c r="C457" s="3" t="s">
        <v>959</v>
      </c>
      <c r="D457" s="6">
        <v>116500</v>
      </c>
      <c r="E457" s="6">
        <v>137904</v>
      </c>
      <c r="F457" s="4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 s="9">
        <f t="shared" si="44"/>
        <v>40809.208333333336</v>
      </c>
      <c r="N457">
        <v>1318741200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s="6" t="str">
        <f t="shared" si="46"/>
        <v>theater</v>
      </c>
      <c r="T457" s="6" t="str">
        <f t="shared" si="47"/>
        <v>plays</v>
      </c>
    </row>
    <row r="458" spans="1:20" ht="31.2" hidden="1" x14ac:dyDescent="0.3">
      <c r="A458">
        <v>456</v>
      </c>
      <c r="B458" t="s">
        <v>960</v>
      </c>
      <c r="C458" s="3" t="s">
        <v>961</v>
      </c>
      <c r="D458" s="6">
        <v>146400</v>
      </c>
      <c r="E458" s="6">
        <v>152438</v>
      </c>
      <c r="F458" s="4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 s="9">
        <f t="shared" si="44"/>
        <v>43141.25</v>
      </c>
      <c r="N458">
        <v>1518242400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s="6" t="str">
        <f t="shared" si="46"/>
        <v>music</v>
      </c>
      <c r="T458" s="6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 s="6">
        <v>5000</v>
      </c>
      <c r="E459" s="6">
        <v>1332</v>
      </c>
      <c r="F459" s="4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 s="9">
        <f t="shared" si="44"/>
        <v>42657.208333333328</v>
      </c>
      <c r="N459">
        <v>1476594000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s="6" t="str">
        <f t="shared" si="46"/>
        <v>theater</v>
      </c>
      <c r="T459" s="6" t="str">
        <f t="shared" si="47"/>
        <v>plays</v>
      </c>
    </row>
    <row r="460" spans="1:20" hidden="1" x14ac:dyDescent="0.3">
      <c r="A460">
        <v>458</v>
      </c>
      <c r="B460" t="s">
        <v>964</v>
      </c>
      <c r="C460" s="3" t="s">
        <v>965</v>
      </c>
      <c r="D460" s="6">
        <v>33800</v>
      </c>
      <c r="E460" s="6">
        <v>118706</v>
      </c>
      <c r="F460" s="4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 s="9">
        <f t="shared" si="44"/>
        <v>40265.208333333336</v>
      </c>
      <c r="N460">
        <v>1273554000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s="6" t="str">
        <f t="shared" si="46"/>
        <v>theater</v>
      </c>
      <c r="T460" s="6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 s="6">
        <v>6300</v>
      </c>
      <c r="E461" s="6">
        <v>5674</v>
      </c>
      <c r="F461" s="4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 s="9">
        <f t="shared" si="44"/>
        <v>42001.25</v>
      </c>
      <c r="N461">
        <v>1421906400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s="6" t="str">
        <f t="shared" si="46"/>
        <v>film &amp; video</v>
      </c>
      <c r="T461" s="6" t="str">
        <f t="shared" si="47"/>
        <v>documentary</v>
      </c>
    </row>
    <row r="462" spans="1:20" hidden="1" x14ac:dyDescent="0.3">
      <c r="A462">
        <v>460</v>
      </c>
      <c r="B462" t="s">
        <v>968</v>
      </c>
      <c r="C462" s="3" t="s">
        <v>969</v>
      </c>
      <c r="D462" s="6">
        <v>2400</v>
      </c>
      <c r="E462" s="6">
        <v>4119</v>
      </c>
      <c r="F462" s="4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 s="9">
        <f t="shared" si="44"/>
        <v>40399.208333333336</v>
      </c>
      <c r="N462">
        <v>1281589200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s="6" t="str">
        <f t="shared" si="46"/>
        <v>theater</v>
      </c>
      <c r="T462" s="6" t="str">
        <f t="shared" si="47"/>
        <v>plays</v>
      </c>
    </row>
    <row r="463" spans="1:20" hidden="1" x14ac:dyDescent="0.3">
      <c r="A463">
        <v>461</v>
      </c>
      <c r="B463" t="s">
        <v>970</v>
      </c>
      <c r="C463" s="3" t="s">
        <v>971</v>
      </c>
      <c r="D463" s="6">
        <v>98800</v>
      </c>
      <c r="E463" s="6">
        <v>139354</v>
      </c>
      <c r="F463" s="4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 s="9">
        <f t="shared" si="44"/>
        <v>41757.208333333336</v>
      </c>
      <c r="N463">
        <v>1400389200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s="6" t="str">
        <f t="shared" si="46"/>
        <v>film &amp; video</v>
      </c>
      <c r="T463" s="6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 s="6">
        <v>188800</v>
      </c>
      <c r="E464" s="6">
        <v>57734</v>
      </c>
      <c r="F464" s="4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 s="9">
        <f t="shared" si="44"/>
        <v>41304.25</v>
      </c>
      <c r="N464">
        <v>1362808800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s="6" t="str">
        <f t="shared" si="46"/>
        <v>games</v>
      </c>
      <c r="T464" s="6" t="str">
        <f t="shared" si="47"/>
        <v>mobile games</v>
      </c>
    </row>
    <row r="465" spans="1:20" ht="31.2" hidden="1" x14ac:dyDescent="0.3">
      <c r="A465">
        <v>463</v>
      </c>
      <c r="B465" t="s">
        <v>974</v>
      </c>
      <c r="C465" s="3" t="s">
        <v>975</v>
      </c>
      <c r="D465" s="6">
        <v>134300</v>
      </c>
      <c r="E465" s="6">
        <v>145265</v>
      </c>
      <c r="F465" s="4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 s="9">
        <f t="shared" si="44"/>
        <v>41639.25</v>
      </c>
      <c r="N465">
        <v>1388815200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s="6" t="str">
        <f t="shared" si="46"/>
        <v>film &amp; video</v>
      </c>
      <c r="T465" s="6" t="str">
        <f t="shared" si="47"/>
        <v>animation</v>
      </c>
    </row>
    <row r="466" spans="1:20" hidden="1" x14ac:dyDescent="0.3">
      <c r="A466">
        <v>464</v>
      </c>
      <c r="B466" t="s">
        <v>976</v>
      </c>
      <c r="C466" s="3" t="s">
        <v>977</v>
      </c>
      <c r="D466" s="6">
        <v>71200</v>
      </c>
      <c r="E466" s="6">
        <v>95020</v>
      </c>
      <c r="F466" s="4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 s="9">
        <f t="shared" si="44"/>
        <v>43142.25</v>
      </c>
      <c r="N466">
        <v>1519538400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s="6" t="str">
        <f t="shared" si="46"/>
        <v>theater</v>
      </c>
      <c r="T466" s="6" t="str">
        <f t="shared" si="47"/>
        <v>plays</v>
      </c>
    </row>
    <row r="467" spans="1:20" hidden="1" x14ac:dyDescent="0.3">
      <c r="A467">
        <v>465</v>
      </c>
      <c r="B467" t="s">
        <v>978</v>
      </c>
      <c r="C467" s="3" t="s">
        <v>979</v>
      </c>
      <c r="D467" s="6">
        <v>4700</v>
      </c>
      <c r="E467" s="6">
        <v>8829</v>
      </c>
      <c r="F467" s="4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 s="9">
        <f t="shared" si="44"/>
        <v>43127.25</v>
      </c>
      <c r="N467">
        <v>1517810400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s="6" t="str">
        <f t="shared" si="46"/>
        <v>publishing</v>
      </c>
      <c r="T467" s="6" t="str">
        <f t="shared" si="47"/>
        <v>translations</v>
      </c>
    </row>
    <row r="468" spans="1:20" hidden="1" x14ac:dyDescent="0.3">
      <c r="A468">
        <v>466</v>
      </c>
      <c r="B468" t="s">
        <v>980</v>
      </c>
      <c r="C468" s="3" t="s">
        <v>981</v>
      </c>
      <c r="D468" s="6">
        <v>1200</v>
      </c>
      <c r="E468" s="6">
        <v>3984</v>
      </c>
      <c r="F468" s="4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 s="9">
        <f t="shared" si="44"/>
        <v>41409.208333333336</v>
      </c>
      <c r="N468">
        <v>1370581200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s="6" t="str">
        <f t="shared" si="46"/>
        <v>technology</v>
      </c>
      <c r="T468" s="6" t="str">
        <f t="shared" si="47"/>
        <v>wearables</v>
      </c>
    </row>
    <row r="469" spans="1:20" ht="31.2" hidden="1" x14ac:dyDescent="0.3">
      <c r="A469">
        <v>467</v>
      </c>
      <c r="B469" t="s">
        <v>982</v>
      </c>
      <c r="C469" s="3" t="s">
        <v>983</v>
      </c>
      <c r="D469" s="6">
        <v>1400</v>
      </c>
      <c r="E469" s="6">
        <v>8053</v>
      </c>
      <c r="F469" s="4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 s="9">
        <f t="shared" si="44"/>
        <v>42331.25</v>
      </c>
      <c r="N469">
        <v>1448863200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s="6" t="str">
        <f t="shared" si="46"/>
        <v>technology</v>
      </c>
      <c r="T469" s="6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 s="6">
        <v>4000</v>
      </c>
      <c r="E470" s="6">
        <v>1620</v>
      </c>
      <c r="F470" s="4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 s="9">
        <f t="shared" si="44"/>
        <v>43569.208333333328</v>
      </c>
      <c r="N470">
        <v>1556600400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s="6" t="str">
        <f t="shared" si="46"/>
        <v>theater</v>
      </c>
      <c r="T470" s="6" t="str">
        <f t="shared" si="47"/>
        <v>plays</v>
      </c>
    </row>
    <row r="471" spans="1:20" hidden="1" x14ac:dyDescent="0.3">
      <c r="A471">
        <v>469</v>
      </c>
      <c r="B471" t="s">
        <v>986</v>
      </c>
      <c r="C471" s="3" t="s">
        <v>987</v>
      </c>
      <c r="D471" s="6">
        <v>5600</v>
      </c>
      <c r="E471" s="6">
        <v>10328</v>
      </c>
      <c r="F471" s="4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 s="9">
        <f t="shared" si="44"/>
        <v>42142.208333333328</v>
      </c>
      <c r="N471">
        <v>1432098000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s="6" t="str">
        <f t="shared" si="46"/>
        <v>film &amp; video</v>
      </c>
      <c r="T471" s="6" t="str">
        <f t="shared" si="47"/>
        <v>drama</v>
      </c>
    </row>
    <row r="472" spans="1:20" hidden="1" x14ac:dyDescent="0.3">
      <c r="A472">
        <v>470</v>
      </c>
      <c r="B472" t="s">
        <v>988</v>
      </c>
      <c r="C472" s="3" t="s">
        <v>989</v>
      </c>
      <c r="D472" s="6">
        <v>3600</v>
      </c>
      <c r="E472" s="6">
        <v>10289</v>
      </c>
      <c r="F472" s="4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 s="9">
        <f t="shared" si="44"/>
        <v>42716.25</v>
      </c>
      <c r="N472">
        <v>1482127200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s="6" t="str">
        <f t="shared" si="46"/>
        <v>technology</v>
      </c>
      <c r="T472" s="6" t="str">
        <f t="shared" si="47"/>
        <v>wearables</v>
      </c>
    </row>
    <row r="473" spans="1:20" hidden="1" x14ac:dyDescent="0.3">
      <c r="A473">
        <v>471</v>
      </c>
      <c r="B473" t="s">
        <v>446</v>
      </c>
      <c r="C473" s="3" t="s">
        <v>990</v>
      </c>
      <c r="D473" s="6">
        <v>3100</v>
      </c>
      <c r="E473" s="6">
        <v>9889</v>
      </c>
      <c r="F473" s="4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 s="9">
        <f t="shared" si="44"/>
        <v>41031.208333333336</v>
      </c>
      <c r="N473">
        <v>1335934800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s="6" t="str">
        <f t="shared" si="46"/>
        <v>food</v>
      </c>
      <c r="T473" s="6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 s="6">
        <v>153800</v>
      </c>
      <c r="E474" s="6">
        <v>60342</v>
      </c>
      <c r="F474" s="4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 s="9">
        <f t="shared" si="44"/>
        <v>43535.208333333328</v>
      </c>
      <c r="N474">
        <v>1556946000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s="6" t="str">
        <f t="shared" si="46"/>
        <v>music</v>
      </c>
      <c r="T474" s="6" t="str">
        <f t="shared" si="47"/>
        <v>rock</v>
      </c>
    </row>
    <row r="475" spans="1:20" hidden="1" x14ac:dyDescent="0.3">
      <c r="A475">
        <v>473</v>
      </c>
      <c r="B475" t="s">
        <v>993</v>
      </c>
      <c r="C475" s="3" t="s">
        <v>994</v>
      </c>
      <c r="D475" s="6">
        <v>5000</v>
      </c>
      <c r="E475" s="6">
        <v>8907</v>
      </c>
      <c r="F475" s="4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 s="9">
        <f t="shared" si="44"/>
        <v>43277.208333333328</v>
      </c>
      <c r="N475">
        <v>1530075600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s="6" t="str">
        <f t="shared" si="46"/>
        <v>music</v>
      </c>
      <c r="T475" s="6" t="str">
        <f t="shared" si="47"/>
        <v>electric music</v>
      </c>
    </row>
    <row r="476" spans="1:20" hidden="1" x14ac:dyDescent="0.3">
      <c r="A476">
        <v>474</v>
      </c>
      <c r="B476" t="s">
        <v>995</v>
      </c>
      <c r="C476" s="3" t="s">
        <v>996</v>
      </c>
      <c r="D476" s="6">
        <v>4000</v>
      </c>
      <c r="E476" s="6">
        <v>14606</v>
      </c>
      <c r="F476" s="4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 s="9">
        <f t="shared" si="44"/>
        <v>41989.25</v>
      </c>
      <c r="N476">
        <v>1418796000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s="6" t="str">
        <f t="shared" si="46"/>
        <v>film &amp; video</v>
      </c>
      <c r="T476" s="6" t="str">
        <f t="shared" si="47"/>
        <v>television</v>
      </c>
    </row>
    <row r="477" spans="1:20" ht="31.2" hidden="1" x14ac:dyDescent="0.3">
      <c r="A477">
        <v>475</v>
      </c>
      <c r="B477" t="s">
        <v>997</v>
      </c>
      <c r="C477" s="3" t="s">
        <v>998</v>
      </c>
      <c r="D477" s="6">
        <v>7400</v>
      </c>
      <c r="E477" s="6">
        <v>8432</v>
      </c>
      <c r="F477" s="4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 s="9">
        <f t="shared" si="44"/>
        <v>41450.208333333336</v>
      </c>
      <c r="N477">
        <v>1372482000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s="6" t="str">
        <f t="shared" si="46"/>
        <v>publishing</v>
      </c>
      <c r="T477" s="6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 s="6">
        <v>191500</v>
      </c>
      <c r="E478" s="6">
        <v>57122</v>
      </c>
      <c r="F478" s="4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 s="9">
        <f t="shared" si="44"/>
        <v>43322.208333333328</v>
      </c>
      <c r="N478">
        <v>1534395600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s="6" t="str">
        <f t="shared" si="46"/>
        <v>publishing</v>
      </c>
      <c r="T478" s="6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 s="6">
        <v>8500</v>
      </c>
      <c r="E479" s="6">
        <v>4613</v>
      </c>
      <c r="F479" s="4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 s="9">
        <f t="shared" si="44"/>
        <v>40720.208333333336</v>
      </c>
      <c r="N479">
        <v>1311397200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s="6" t="str">
        <f t="shared" si="46"/>
        <v>film &amp; video</v>
      </c>
      <c r="T479" s="6" t="str">
        <f t="shared" si="47"/>
        <v>science fiction</v>
      </c>
    </row>
    <row r="480" spans="1:20" hidden="1" x14ac:dyDescent="0.3">
      <c r="A480">
        <v>478</v>
      </c>
      <c r="B480" t="s">
        <v>1003</v>
      </c>
      <c r="C480" s="3" t="s">
        <v>1004</v>
      </c>
      <c r="D480" s="6">
        <v>68800</v>
      </c>
      <c r="E480" s="6">
        <v>162603</v>
      </c>
      <c r="F480" s="4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 s="9">
        <f t="shared" si="44"/>
        <v>42072.208333333328</v>
      </c>
      <c r="N480">
        <v>1426914000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s="6" t="str">
        <f t="shared" si="46"/>
        <v>technology</v>
      </c>
      <c r="T480" s="6" t="str">
        <f t="shared" si="47"/>
        <v>wearables</v>
      </c>
    </row>
    <row r="481" spans="1:20" hidden="1" x14ac:dyDescent="0.3">
      <c r="A481">
        <v>479</v>
      </c>
      <c r="B481" t="s">
        <v>1005</v>
      </c>
      <c r="C481" s="3" t="s">
        <v>1006</v>
      </c>
      <c r="D481" s="6">
        <v>2400</v>
      </c>
      <c r="E481" s="6">
        <v>12310</v>
      </c>
      <c r="F481" s="4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 s="9">
        <f t="shared" si="44"/>
        <v>42945.208333333328</v>
      </c>
      <c r="N481">
        <v>1501477200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s="6" t="str">
        <f t="shared" si="46"/>
        <v>food</v>
      </c>
      <c r="T481" s="6" t="str">
        <f t="shared" si="47"/>
        <v>food trucks</v>
      </c>
    </row>
    <row r="482" spans="1:20" hidden="1" x14ac:dyDescent="0.3">
      <c r="A482">
        <v>480</v>
      </c>
      <c r="B482" t="s">
        <v>1007</v>
      </c>
      <c r="C482" s="3" t="s">
        <v>1008</v>
      </c>
      <c r="D482" s="6">
        <v>8600</v>
      </c>
      <c r="E482" s="6">
        <v>8656</v>
      </c>
      <c r="F482" s="4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 s="9">
        <f t="shared" si="44"/>
        <v>40248.25</v>
      </c>
      <c r="N482">
        <v>1269061200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s="6" t="str">
        <f t="shared" si="46"/>
        <v>photography</v>
      </c>
      <c r="T482" s="6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 s="6">
        <v>196600</v>
      </c>
      <c r="E483" s="6">
        <v>159931</v>
      </c>
      <c r="F483" s="4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 s="9">
        <f t="shared" si="44"/>
        <v>41913.208333333336</v>
      </c>
      <c r="N483">
        <v>1415772000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s="6" t="str">
        <f t="shared" si="46"/>
        <v>theater</v>
      </c>
      <c r="T483" s="6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 s="6">
        <v>4200</v>
      </c>
      <c r="E484" s="6">
        <v>689</v>
      </c>
      <c r="F484" s="4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 s="9">
        <f t="shared" si="44"/>
        <v>40963.25</v>
      </c>
      <c r="N484">
        <v>1331013600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s="6" t="str">
        <f t="shared" si="46"/>
        <v>publishing</v>
      </c>
      <c r="T484" s="6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 s="6">
        <v>91400</v>
      </c>
      <c r="E485" s="6">
        <v>48236</v>
      </c>
      <c r="F485" s="4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 s="9">
        <f t="shared" si="44"/>
        <v>43811.25</v>
      </c>
      <c r="N485">
        <v>1576735200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s="6" t="str">
        <f t="shared" si="46"/>
        <v>theater</v>
      </c>
      <c r="T485" s="6" t="str">
        <f t="shared" si="47"/>
        <v>plays</v>
      </c>
    </row>
    <row r="486" spans="1:20" hidden="1" x14ac:dyDescent="0.3">
      <c r="A486">
        <v>484</v>
      </c>
      <c r="B486" t="s">
        <v>1015</v>
      </c>
      <c r="C486" s="3" t="s">
        <v>1016</v>
      </c>
      <c r="D486" s="6">
        <v>29600</v>
      </c>
      <c r="E486" s="6">
        <v>77021</v>
      </c>
      <c r="F486" s="4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 s="9">
        <f t="shared" si="44"/>
        <v>41855.208333333336</v>
      </c>
      <c r="N486">
        <v>1411362000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s="6" t="str">
        <f t="shared" si="46"/>
        <v>food</v>
      </c>
      <c r="T486" s="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 s="6">
        <v>90600</v>
      </c>
      <c r="E487" s="6">
        <v>27844</v>
      </c>
      <c r="F487" s="4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 s="9">
        <f t="shared" si="44"/>
        <v>43626.208333333328</v>
      </c>
      <c r="N487">
        <v>1563685200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s="6" t="str">
        <f t="shared" si="46"/>
        <v>theater</v>
      </c>
      <c r="T487" s="6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 s="6">
        <v>5200</v>
      </c>
      <c r="E488" s="6">
        <v>702</v>
      </c>
      <c r="F488" s="4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 s="9">
        <f t="shared" si="44"/>
        <v>43168.25</v>
      </c>
      <c r="N488">
        <v>1521867600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s="6" t="str">
        <f t="shared" si="46"/>
        <v>publishing</v>
      </c>
      <c r="T488" s="6" t="str">
        <f t="shared" si="47"/>
        <v>translations</v>
      </c>
    </row>
    <row r="489" spans="1:20" hidden="1" x14ac:dyDescent="0.3">
      <c r="A489">
        <v>487</v>
      </c>
      <c r="B489" t="s">
        <v>1021</v>
      </c>
      <c r="C489" s="3" t="s">
        <v>1022</v>
      </c>
      <c r="D489" s="6">
        <v>110300</v>
      </c>
      <c r="E489" s="6">
        <v>197024</v>
      </c>
      <c r="F489" s="4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 s="9">
        <f t="shared" si="44"/>
        <v>42845.208333333328</v>
      </c>
      <c r="N489">
        <v>1495515600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s="6" t="str">
        <f t="shared" si="46"/>
        <v>theater</v>
      </c>
      <c r="T489" s="6" t="str">
        <f t="shared" si="47"/>
        <v>plays</v>
      </c>
    </row>
    <row r="490" spans="1:20" hidden="1" x14ac:dyDescent="0.3">
      <c r="A490">
        <v>488</v>
      </c>
      <c r="B490" t="s">
        <v>1023</v>
      </c>
      <c r="C490" s="3" t="s">
        <v>1024</v>
      </c>
      <c r="D490" s="6">
        <v>5300</v>
      </c>
      <c r="E490" s="6">
        <v>11663</v>
      </c>
      <c r="F490" s="4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 s="9">
        <f t="shared" si="44"/>
        <v>42403.25</v>
      </c>
      <c r="N490">
        <v>1455948000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s="6" t="str">
        <f t="shared" si="46"/>
        <v>theater</v>
      </c>
      <c r="T490" s="6" t="str">
        <f t="shared" si="47"/>
        <v>plays</v>
      </c>
    </row>
    <row r="491" spans="1:20" hidden="1" x14ac:dyDescent="0.3">
      <c r="A491">
        <v>489</v>
      </c>
      <c r="B491" t="s">
        <v>1025</v>
      </c>
      <c r="C491" s="3" t="s">
        <v>1026</v>
      </c>
      <c r="D491" s="6">
        <v>9200</v>
      </c>
      <c r="E491" s="6">
        <v>9339</v>
      </c>
      <c r="F491" s="4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 s="9">
        <f t="shared" si="44"/>
        <v>40406.208333333336</v>
      </c>
      <c r="N491">
        <v>1282366800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s="6" t="str">
        <f t="shared" si="46"/>
        <v>technology</v>
      </c>
      <c r="T491" s="6" t="str">
        <f t="shared" si="47"/>
        <v>wearables</v>
      </c>
    </row>
    <row r="492" spans="1:20" ht="31.2" hidden="1" x14ac:dyDescent="0.3">
      <c r="A492">
        <v>490</v>
      </c>
      <c r="B492" t="s">
        <v>1027</v>
      </c>
      <c r="C492" s="3" t="s">
        <v>1028</v>
      </c>
      <c r="D492" s="6">
        <v>2400</v>
      </c>
      <c r="E492" s="6">
        <v>4596</v>
      </c>
      <c r="F492" s="4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 s="9">
        <f t="shared" si="44"/>
        <v>43786.25</v>
      </c>
      <c r="N492">
        <v>1574575200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s="6" t="str">
        <f t="shared" si="46"/>
        <v>journalism</v>
      </c>
      <c r="T492" s="6" t="str">
        <f t="shared" si="47"/>
        <v>audio</v>
      </c>
    </row>
    <row r="493" spans="1:20" ht="31.2" hidden="1" x14ac:dyDescent="0.3">
      <c r="A493">
        <v>491</v>
      </c>
      <c r="B493" t="s">
        <v>1030</v>
      </c>
      <c r="C493" s="3" t="s">
        <v>1031</v>
      </c>
      <c r="D493" s="6">
        <v>56800</v>
      </c>
      <c r="E493" s="6">
        <v>173437</v>
      </c>
      <c r="F493" s="4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 s="9">
        <f t="shared" si="44"/>
        <v>41456.208333333336</v>
      </c>
      <c r="N493">
        <v>1374901200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s="6" t="str">
        <f t="shared" si="46"/>
        <v>food</v>
      </c>
      <c r="T493" s="6" t="str">
        <f t="shared" si="47"/>
        <v>food trucks</v>
      </c>
    </row>
    <row r="494" spans="1:20" hidden="1" x14ac:dyDescent="0.3">
      <c r="A494">
        <v>492</v>
      </c>
      <c r="B494" t="s">
        <v>1032</v>
      </c>
      <c r="C494" s="3" t="s">
        <v>1033</v>
      </c>
      <c r="D494" s="6">
        <v>191000</v>
      </c>
      <c r="E494" s="6">
        <v>45831</v>
      </c>
      <c r="F494" s="4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 s="9">
        <f t="shared" si="44"/>
        <v>40336.208333333336</v>
      </c>
      <c r="N494">
        <v>1278910800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s="6" t="str">
        <f t="shared" si="46"/>
        <v>film &amp; video</v>
      </c>
      <c r="T494" s="6" t="str">
        <f t="shared" si="47"/>
        <v>shorts</v>
      </c>
    </row>
    <row r="495" spans="1:20" hidden="1" x14ac:dyDescent="0.3">
      <c r="A495">
        <v>493</v>
      </c>
      <c r="B495" t="s">
        <v>1034</v>
      </c>
      <c r="C495" s="3" t="s">
        <v>1035</v>
      </c>
      <c r="D495" s="6">
        <v>900</v>
      </c>
      <c r="E495" s="6">
        <v>6514</v>
      </c>
      <c r="F495" s="4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 s="9">
        <f t="shared" si="44"/>
        <v>43645.208333333328</v>
      </c>
      <c r="N495">
        <v>1562907600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s="6" t="str">
        <f t="shared" si="46"/>
        <v>photography</v>
      </c>
      <c r="T495" s="6" t="str">
        <f t="shared" si="47"/>
        <v>photography books</v>
      </c>
    </row>
    <row r="496" spans="1:20" ht="31.2" hidden="1" x14ac:dyDescent="0.3">
      <c r="A496">
        <v>494</v>
      </c>
      <c r="B496" t="s">
        <v>1036</v>
      </c>
      <c r="C496" s="3" t="s">
        <v>1037</v>
      </c>
      <c r="D496" s="6">
        <v>2500</v>
      </c>
      <c r="E496" s="6">
        <v>13684</v>
      </c>
      <c r="F496" s="4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 s="9">
        <f t="shared" si="44"/>
        <v>40990.208333333336</v>
      </c>
      <c r="N496">
        <v>1332478800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s="6" t="str">
        <f t="shared" si="46"/>
        <v>technology</v>
      </c>
      <c r="T496" s="6" t="str">
        <f t="shared" si="47"/>
        <v>wearables</v>
      </c>
    </row>
    <row r="497" spans="1:20" hidden="1" x14ac:dyDescent="0.3">
      <c r="A497">
        <v>495</v>
      </c>
      <c r="B497" t="s">
        <v>1038</v>
      </c>
      <c r="C497" s="3" t="s">
        <v>1039</v>
      </c>
      <c r="D497" s="6">
        <v>3200</v>
      </c>
      <c r="E497" s="6">
        <v>13264</v>
      </c>
      <c r="F497" s="4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 s="9">
        <f t="shared" si="44"/>
        <v>41800.208333333336</v>
      </c>
      <c r="N497">
        <v>1402722000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s="6" t="str">
        <f t="shared" si="46"/>
        <v>theater</v>
      </c>
      <c r="T497" s="6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 s="6">
        <v>183800</v>
      </c>
      <c r="E498" s="6">
        <v>1667</v>
      </c>
      <c r="F498" s="4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 s="9">
        <f t="shared" si="44"/>
        <v>42876.208333333328</v>
      </c>
      <c r="N498">
        <v>1496811600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s="6" t="str">
        <f t="shared" si="46"/>
        <v>film &amp; video</v>
      </c>
      <c r="T498" s="6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 s="6">
        <v>9800</v>
      </c>
      <c r="E499" s="6">
        <v>3349</v>
      </c>
      <c r="F499" s="4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 s="9">
        <f t="shared" si="44"/>
        <v>42724.25</v>
      </c>
      <c r="N499">
        <v>1482213600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s="6" t="str">
        <f t="shared" si="46"/>
        <v>technology</v>
      </c>
      <c r="T499" s="6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 s="6">
        <v>193400</v>
      </c>
      <c r="E500" s="6">
        <v>46317</v>
      </c>
      <c r="F500" s="4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 s="9">
        <f t="shared" si="44"/>
        <v>42005.25</v>
      </c>
      <c r="N500">
        <v>1420264800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s="6" t="str">
        <f t="shared" si="46"/>
        <v>technology</v>
      </c>
      <c r="T500" s="6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 s="6">
        <v>163800</v>
      </c>
      <c r="E501" s="6">
        <v>78743</v>
      </c>
      <c r="F501" s="4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 s="9">
        <f t="shared" si="44"/>
        <v>42444.208333333328</v>
      </c>
      <c r="N501">
        <v>1458450000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s="6" t="str">
        <f t="shared" si="46"/>
        <v>film &amp; video</v>
      </c>
      <c r="T501" s="6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 s="6">
        <v>100</v>
      </c>
      <c r="E502" s="6">
        <v>0</v>
      </c>
      <c r="F502" s="4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 s="9">
        <f t="shared" si="44"/>
        <v>41395.208333333336</v>
      </c>
      <c r="N502">
        <v>1369803600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s="6" t="str">
        <f t="shared" si="46"/>
        <v>theater</v>
      </c>
      <c r="T502" s="6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 s="6">
        <v>153600</v>
      </c>
      <c r="E503" s="6">
        <v>107743</v>
      </c>
      <c r="F503" s="4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 s="9">
        <f t="shared" si="44"/>
        <v>41345.208333333336</v>
      </c>
      <c r="N503">
        <v>1363237200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s="6" t="str">
        <f t="shared" si="46"/>
        <v>film &amp; video</v>
      </c>
      <c r="T503" s="6" t="str">
        <f t="shared" si="47"/>
        <v>documentary</v>
      </c>
    </row>
    <row r="504" spans="1:20" hidden="1" x14ac:dyDescent="0.3">
      <c r="A504">
        <v>502</v>
      </c>
      <c r="B504" t="s">
        <v>477</v>
      </c>
      <c r="C504" s="3" t="s">
        <v>1052</v>
      </c>
      <c r="D504" s="6">
        <v>1300</v>
      </c>
      <c r="E504" s="6">
        <v>6889</v>
      </c>
      <c r="F504" s="4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 s="9">
        <f t="shared" si="44"/>
        <v>41117.208333333336</v>
      </c>
      <c r="N504">
        <v>1345870800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s="6" t="str">
        <f t="shared" si="46"/>
        <v>games</v>
      </c>
      <c r="T504" s="6" t="str">
        <f t="shared" si="47"/>
        <v>video games</v>
      </c>
    </row>
    <row r="505" spans="1:20" ht="31.2" hidden="1" x14ac:dyDescent="0.3">
      <c r="A505">
        <v>503</v>
      </c>
      <c r="B505" t="s">
        <v>1053</v>
      </c>
      <c r="C505" s="3" t="s">
        <v>1054</v>
      </c>
      <c r="D505" s="6">
        <v>25500</v>
      </c>
      <c r="E505" s="6">
        <v>45983</v>
      </c>
      <c r="F505" s="4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 s="9">
        <f t="shared" si="44"/>
        <v>42186.208333333328</v>
      </c>
      <c r="N505">
        <v>1437454800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s="6" t="str">
        <f t="shared" si="46"/>
        <v>film &amp; video</v>
      </c>
      <c r="T505" s="6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 s="6">
        <v>7500</v>
      </c>
      <c r="E506" s="6">
        <v>6924</v>
      </c>
      <c r="F506" s="4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 s="9">
        <f t="shared" si="44"/>
        <v>42142.208333333328</v>
      </c>
      <c r="N506">
        <v>1432011600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s="6" t="str">
        <f t="shared" si="46"/>
        <v>music</v>
      </c>
      <c r="T506" s="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 s="6">
        <v>89900</v>
      </c>
      <c r="E507" s="6">
        <v>12497</v>
      </c>
      <c r="F507" s="4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 s="9">
        <f t="shared" si="44"/>
        <v>41341.25</v>
      </c>
      <c r="N507">
        <v>1366347600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s="6" t="str">
        <f t="shared" si="46"/>
        <v>publishing</v>
      </c>
      <c r="T507" s="6" t="str">
        <f t="shared" si="47"/>
        <v>radio &amp; podcasts</v>
      </c>
    </row>
    <row r="508" spans="1:20" hidden="1" x14ac:dyDescent="0.3">
      <c r="A508">
        <v>506</v>
      </c>
      <c r="B508" t="s">
        <v>1059</v>
      </c>
      <c r="C508" s="3" t="s">
        <v>1060</v>
      </c>
      <c r="D508" s="6">
        <v>18000</v>
      </c>
      <c r="E508" s="6">
        <v>166874</v>
      </c>
      <c r="F508" s="4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 s="9">
        <f t="shared" si="44"/>
        <v>43062.25</v>
      </c>
      <c r="N508">
        <v>1512885600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s="6" t="str">
        <f t="shared" si="46"/>
        <v>theater</v>
      </c>
      <c r="T508" s="6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 s="6">
        <v>2100</v>
      </c>
      <c r="E509" s="6">
        <v>837</v>
      </c>
      <c r="F509" s="4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 s="9">
        <f t="shared" si="44"/>
        <v>41373.208333333336</v>
      </c>
      <c r="N509">
        <v>1369717200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s="6" t="str">
        <f t="shared" si="46"/>
        <v>technology</v>
      </c>
      <c r="T509" s="6" t="str">
        <f t="shared" si="47"/>
        <v>web</v>
      </c>
    </row>
    <row r="510" spans="1:20" hidden="1" x14ac:dyDescent="0.3">
      <c r="A510">
        <v>508</v>
      </c>
      <c r="B510" t="s">
        <v>1063</v>
      </c>
      <c r="C510" s="3" t="s">
        <v>1064</v>
      </c>
      <c r="D510" s="6">
        <v>172700</v>
      </c>
      <c r="E510" s="6">
        <v>193820</v>
      </c>
      <c r="F510" s="4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 s="9">
        <f t="shared" si="44"/>
        <v>43310.208333333328</v>
      </c>
      <c r="N510">
        <v>1534654800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s="6" t="str">
        <f t="shared" si="46"/>
        <v>theater</v>
      </c>
      <c r="T510" s="6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 s="6">
        <v>168500</v>
      </c>
      <c r="E511" s="6">
        <v>119510</v>
      </c>
      <c r="F511" s="4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 s="9">
        <f t="shared" si="44"/>
        <v>41034.208333333336</v>
      </c>
      <c r="N511">
        <v>1337058000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s="6" t="str">
        <f t="shared" si="46"/>
        <v>theater</v>
      </c>
      <c r="T511" s="6" t="str">
        <f t="shared" si="47"/>
        <v>plays</v>
      </c>
    </row>
    <row r="512" spans="1:20" hidden="1" x14ac:dyDescent="0.3">
      <c r="A512">
        <v>510</v>
      </c>
      <c r="B512" t="s">
        <v>1066</v>
      </c>
      <c r="C512" s="3" t="s">
        <v>1067</v>
      </c>
      <c r="D512" s="6">
        <v>7800</v>
      </c>
      <c r="E512" s="6">
        <v>9289</v>
      </c>
      <c r="F512" s="4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 s="9">
        <f t="shared" si="44"/>
        <v>43251.208333333328</v>
      </c>
      <c r="N512">
        <v>1529816400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s="6" t="str">
        <f t="shared" si="46"/>
        <v>film &amp; video</v>
      </c>
      <c r="T512" s="6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 s="6">
        <v>147800</v>
      </c>
      <c r="E513" s="6">
        <v>35498</v>
      </c>
      <c r="F513" s="4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 s="9">
        <f t="shared" si="44"/>
        <v>43671.208333333328</v>
      </c>
      <c r="N513">
        <v>1564894800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s="6" t="str">
        <f t="shared" si="46"/>
        <v>theater</v>
      </c>
      <c r="T513" s="6" t="str">
        <f t="shared" si="47"/>
        <v>plays</v>
      </c>
    </row>
    <row r="514" spans="1:20" hidden="1" x14ac:dyDescent="0.3">
      <c r="A514">
        <v>512</v>
      </c>
      <c r="B514" t="s">
        <v>1070</v>
      </c>
      <c r="C514" s="3" t="s">
        <v>1071</v>
      </c>
      <c r="D514" s="6">
        <v>9100</v>
      </c>
      <c r="E514" s="6">
        <v>12678</v>
      </c>
      <c r="F514" s="4">
        <f t="shared" si="42"/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 s="9">
        <f t="shared" si="44"/>
        <v>41825.208333333336</v>
      </c>
      <c r="N514">
        <v>1404622800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s="6" t="str">
        <f t="shared" si="46"/>
        <v>games</v>
      </c>
      <c r="T514" s="6" t="str">
        <f t="shared" si="47"/>
        <v>video games</v>
      </c>
    </row>
    <row r="515" spans="1:20" hidden="1" x14ac:dyDescent="0.3">
      <c r="A515">
        <v>513</v>
      </c>
      <c r="B515" t="s">
        <v>1072</v>
      </c>
      <c r="C515" s="3" t="s">
        <v>1073</v>
      </c>
      <c r="D515" s="6">
        <v>8300</v>
      </c>
      <c r="E515" s="6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 s="6">
        <f t="shared" ref="I515:I578" si="49">IFERROR(E515/H515,0)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50">(((L515/60)/60)/24)+DATE(1970,1,1)</f>
        <v>40430.208333333336</v>
      </c>
      <c r="N515">
        <v>1284181200</v>
      </c>
      <c r="O515" s="9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s="6" t="str">
        <f t="shared" ref="S515:S578" si="52">_xlfn.TEXTBEFORE(R515,"/")</f>
        <v>film &amp; video</v>
      </c>
      <c r="T515" s="6" t="str">
        <f t="shared" ref="T515:T578" si="53">_xlfn.TEXTAFTER(R515,"/")</f>
        <v>television</v>
      </c>
    </row>
    <row r="516" spans="1:20" hidden="1" x14ac:dyDescent="0.3">
      <c r="A516">
        <v>514</v>
      </c>
      <c r="B516" t="s">
        <v>1074</v>
      </c>
      <c r="C516" s="3" t="s">
        <v>1075</v>
      </c>
      <c r="D516" s="6">
        <v>138700</v>
      </c>
      <c r="E516" s="6">
        <v>31123</v>
      </c>
      <c r="F516" s="4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 s="9">
        <f t="shared" si="50"/>
        <v>41614.25</v>
      </c>
      <c r="N516">
        <v>1386741600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s="6" t="str">
        <f t="shared" si="52"/>
        <v>music</v>
      </c>
      <c r="T516" s="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 s="6">
        <v>8600</v>
      </c>
      <c r="E517" s="6">
        <v>4797</v>
      </c>
      <c r="F517" s="4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 s="9">
        <f t="shared" si="50"/>
        <v>40900.25</v>
      </c>
      <c r="N517">
        <v>1324792800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s="6" t="str">
        <f t="shared" si="52"/>
        <v>theater</v>
      </c>
      <c r="T517" s="6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 s="6">
        <v>125400</v>
      </c>
      <c r="E518" s="6">
        <v>53324</v>
      </c>
      <c r="F518" s="4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 s="9">
        <f t="shared" si="50"/>
        <v>40396.208333333336</v>
      </c>
      <c r="N518">
        <v>1284354000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s="6" t="str">
        <f t="shared" si="52"/>
        <v>publishing</v>
      </c>
      <c r="T518" s="6" t="str">
        <f t="shared" si="53"/>
        <v>nonfiction</v>
      </c>
    </row>
    <row r="519" spans="1:20" hidden="1" x14ac:dyDescent="0.3">
      <c r="A519">
        <v>517</v>
      </c>
      <c r="B519" t="s">
        <v>1080</v>
      </c>
      <c r="C519" s="3" t="s">
        <v>1081</v>
      </c>
      <c r="D519" s="6">
        <v>5900</v>
      </c>
      <c r="E519" s="6">
        <v>6608</v>
      </c>
      <c r="F519" s="4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 s="9">
        <f t="shared" si="50"/>
        <v>42860.208333333328</v>
      </c>
      <c r="N519">
        <v>1494392400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s="6" t="str">
        <f t="shared" si="52"/>
        <v>food</v>
      </c>
      <c r="T519" s="6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 s="6">
        <v>8800</v>
      </c>
      <c r="E520" s="6">
        <v>622</v>
      </c>
      <c r="F520" s="4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 s="9">
        <f t="shared" si="50"/>
        <v>43154.25</v>
      </c>
      <c r="N520">
        <v>1519538400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s="6" t="str">
        <f t="shared" si="52"/>
        <v>film &amp; video</v>
      </c>
      <c r="T520" s="6" t="str">
        <f t="shared" si="53"/>
        <v>animation</v>
      </c>
    </row>
    <row r="521" spans="1:20" hidden="1" x14ac:dyDescent="0.3">
      <c r="A521">
        <v>519</v>
      </c>
      <c r="B521" t="s">
        <v>1084</v>
      </c>
      <c r="C521" s="3" t="s">
        <v>1085</v>
      </c>
      <c r="D521" s="6">
        <v>177700</v>
      </c>
      <c r="E521" s="6">
        <v>180802</v>
      </c>
      <c r="F521" s="4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 s="9">
        <f t="shared" si="50"/>
        <v>42012.25</v>
      </c>
      <c r="N521">
        <v>1421906400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s="6" t="str">
        <f t="shared" si="52"/>
        <v>music</v>
      </c>
      <c r="T521" s="6" t="str">
        <f t="shared" si="53"/>
        <v>rock</v>
      </c>
    </row>
    <row r="522" spans="1:20" hidden="1" x14ac:dyDescent="0.3">
      <c r="A522">
        <v>520</v>
      </c>
      <c r="B522" t="s">
        <v>1086</v>
      </c>
      <c r="C522" s="3" t="s">
        <v>1087</v>
      </c>
      <c r="D522" s="6">
        <v>800</v>
      </c>
      <c r="E522" s="6">
        <v>3406</v>
      </c>
      <c r="F522" s="4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 s="9">
        <f t="shared" si="50"/>
        <v>43574.208333333328</v>
      </c>
      <c r="N522">
        <v>1555909200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s="6" t="str">
        <f t="shared" si="52"/>
        <v>theater</v>
      </c>
      <c r="T522" s="6" t="str">
        <f t="shared" si="53"/>
        <v>plays</v>
      </c>
    </row>
    <row r="523" spans="1:20" hidden="1" x14ac:dyDescent="0.3">
      <c r="A523">
        <v>521</v>
      </c>
      <c r="B523" t="s">
        <v>1088</v>
      </c>
      <c r="C523" s="3" t="s">
        <v>141</v>
      </c>
      <c r="D523" s="6">
        <v>7600</v>
      </c>
      <c r="E523" s="6">
        <v>11061</v>
      </c>
      <c r="F523" s="4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 s="9">
        <f t="shared" si="50"/>
        <v>42605.208333333328</v>
      </c>
      <c r="N523">
        <v>1472446800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s="6" t="str">
        <f t="shared" si="52"/>
        <v>film &amp; video</v>
      </c>
      <c r="T523" s="6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 s="6">
        <v>50500</v>
      </c>
      <c r="E524" s="6">
        <v>16389</v>
      </c>
      <c r="F524" s="4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 s="9">
        <f t="shared" si="50"/>
        <v>41093.208333333336</v>
      </c>
      <c r="N524">
        <v>1342328400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s="6" t="str">
        <f t="shared" si="52"/>
        <v>film &amp; video</v>
      </c>
      <c r="T524" s="6" t="str">
        <f t="shared" si="53"/>
        <v>shorts</v>
      </c>
    </row>
    <row r="525" spans="1:20" hidden="1" x14ac:dyDescent="0.3">
      <c r="A525">
        <v>523</v>
      </c>
      <c r="B525" t="s">
        <v>1091</v>
      </c>
      <c r="C525" s="3" t="s">
        <v>1092</v>
      </c>
      <c r="D525" s="6">
        <v>900</v>
      </c>
      <c r="E525" s="6">
        <v>6303</v>
      </c>
      <c r="F525" s="4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 s="9">
        <f t="shared" si="50"/>
        <v>40241.25</v>
      </c>
      <c r="N525">
        <v>1268114400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s="6" t="str">
        <f t="shared" si="52"/>
        <v>film &amp; video</v>
      </c>
      <c r="T525" s="6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 s="6">
        <v>96700</v>
      </c>
      <c r="E526" s="6">
        <v>81136</v>
      </c>
      <c r="F526" s="4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 s="9">
        <f t="shared" si="50"/>
        <v>40294.208333333336</v>
      </c>
      <c r="N526">
        <v>1273381200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s="6" t="str">
        <f t="shared" si="52"/>
        <v>theater</v>
      </c>
      <c r="T526" s="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 s="6">
        <v>2100</v>
      </c>
      <c r="E527" s="6">
        <v>1768</v>
      </c>
      <c r="F527" s="4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 s="9">
        <f t="shared" si="50"/>
        <v>40505.25</v>
      </c>
      <c r="N527">
        <v>1290837600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s="6" t="str">
        <f t="shared" si="52"/>
        <v>technology</v>
      </c>
      <c r="T527" s="6" t="str">
        <f t="shared" si="53"/>
        <v>wearables</v>
      </c>
    </row>
    <row r="528" spans="1:20" ht="31.2" hidden="1" x14ac:dyDescent="0.3">
      <c r="A528">
        <v>526</v>
      </c>
      <c r="B528" t="s">
        <v>1097</v>
      </c>
      <c r="C528" s="3" t="s">
        <v>1098</v>
      </c>
      <c r="D528" s="6">
        <v>8300</v>
      </c>
      <c r="E528" s="6">
        <v>12944</v>
      </c>
      <c r="F528" s="4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 s="9">
        <f t="shared" si="50"/>
        <v>42364.25</v>
      </c>
      <c r="N528">
        <v>1454306400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s="6" t="str">
        <f t="shared" si="52"/>
        <v>theater</v>
      </c>
      <c r="T528" s="6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 s="6">
        <v>189200</v>
      </c>
      <c r="E529" s="6">
        <v>188480</v>
      </c>
      <c r="F529" s="4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 s="9">
        <f t="shared" si="50"/>
        <v>42405.25</v>
      </c>
      <c r="N529">
        <v>1457762400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s="6" t="str">
        <f t="shared" si="52"/>
        <v>film &amp; video</v>
      </c>
      <c r="T529" s="6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 s="6">
        <v>9000</v>
      </c>
      <c r="E530" s="6">
        <v>7227</v>
      </c>
      <c r="F530" s="4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 s="9">
        <f t="shared" si="50"/>
        <v>41601.25</v>
      </c>
      <c r="N530">
        <v>1389074400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s="6" t="str">
        <f t="shared" si="52"/>
        <v>music</v>
      </c>
      <c r="T530" s="6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 s="6">
        <v>5100</v>
      </c>
      <c r="E531" s="6">
        <v>574</v>
      </c>
      <c r="F531" s="4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 s="9">
        <f t="shared" si="50"/>
        <v>41769.208333333336</v>
      </c>
      <c r="N531">
        <v>1402117200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s="6" t="str">
        <f t="shared" si="52"/>
        <v>games</v>
      </c>
      <c r="T531" s="6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 s="6">
        <v>105000</v>
      </c>
      <c r="E532" s="6">
        <v>96328</v>
      </c>
      <c r="F532" s="4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 s="9">
        <f t="shared" si="50"/>
        <v>40421.208333333336</v>
      </c>
      <c r="N532">
        <v>1284440400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s="6" t="str">
        <f t="shared" si="52"/>
        <v>publishing</v>
      </c>
      <c r="T532" s="6" t="str">
        <f t="shared" si="53"/>
        <v>fiction</v>
      </c>
    </row>
    <row r="533" spans="1:20" ht="31.2" hidden="1" x14ac:dyDescent="0.3">
      <c r="A533">
        <v>531</v>
      </c>
      <c r="B533" t="s">
        <v>1107</v>
      </c>
      <c r="C533" s="3" t="s">
        <v>1108</v>
      </c>
      <c r="D533" s="6">
        <v>186700</v>
      </c>
      <c r="E533" s="6">
        <v>178338</v>
      </c>
      <c r="F533" s="4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 s="9">
        <f t="shared" si="50"/>
        <v>41589.25</v>
      </c>
      <c r="N533">
        <v>1388988000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s="6" t="str">
        <f t="shared" si="52"/>
        <v>games</v>
      </c>
      <c r="T533" s="6" t="str">
        <f t="shared" si="53"/>
        <v>video games</v>
      </c>
    </row>
    <row r="534" spans="1:20" hidden="1" x14ac:dyDescent="0.3">
      <c r="A534">
        <v>532</v>
      </c>
      <c r="B534" t="s">
        <v>1109</v>
      </c>
      <c r="C534" s="3" t="s">
        <v>1110</v>
      </c>
      <c r="D534" s="6">
        <v>1600</v>
      </c>
      <c r="E534" s="6">
        <v>8046</v>
      </c>
      <c r="F534" s="4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 s="9">
        <f t="shared" si="50"/>
        <v>43125.25</v>
      </c>
      <c r="N534">
        <v>1516946400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s="6" t="str">
        <f t="shared" si="52"/>
        <v>theater</v>
      </c>
      <c r="T534" s="6" t="str">
        <f t="shared" si="53"/>
        <v>plays</v>
      </c>
    </row>
    <row r="535" spans="1:20" hidden="1" x14ac:dyDescent="0.3">
      <c r="A535">
        <v>533</v>
      </c>
      <c r="B535" t="s">
        <v>1111</v>
      </c>
      <c r="C535" s="3" t="s">
        <v>1112</v>
      </c>
      <c r="D535" s="6">
        <v>115600</v>
      </c>
      <c r="E535" s="6">
        <v>184086</v>
      </c>
      <c r="F535" s="4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 s="9">
        <f t="shared" si="50"/>
        <v>41479.208333333336</v>
      </c>
      <c r="N535">
        <v>1377752400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s="6" t="str">
        <f t="shared" si="52"/>
        <v>music</v>
      </c>
      <c r="T535" s="6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 s="6">
        <v>89100</v>
      </c>
      <c r="E536" s="6">
        <v>13385</v>
      </c>
      <c r="F536" s="4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 s="9">
        <f t="shared" si="50"/>
        <v>43329.208333333328</v>
      </c>
      <c r="N536">
        <v>1534568400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s="6" t="str">
        <f t="shared" si="52"/>
        <v>film &amp; video</v>
      </c>
      <c r="T536" s="6" t="str">
        <f t="shared" si="53"/>
        <v>drama</v>
      </c>
    </row>
    <row r="537" spans="1:20" hidden="1" x14ac:dyDescent="0.3">
      <c r="A537">
        <v>535</v>
      </c>
      <c r="B537" t="s">
        <v>1115</v>
      </c>
      <c r="C537" s="3" t="s">
        <v>1116</v>
      </c>
      <c r="D537" s="6">
        <v>2600</v>
      </c>
      <c r="E537" s="6">
        <v>12533</v>
      </c>
      <c r="F537" s="4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 s="9">
        <f t="shared" si="50"/>
        <v>43259.208333333328</v>
      </c>
      <c r="N537">
        <v>1528606800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s="6" t="str">
        <f t="shared" si="52"/>
        <v>theater</v>
      </c>
      <c r="T537" s="6" t="str">
        <f t="shared" si="53"/>
        <v>plays</v>
      </c>
    </row>
    <row r="538" spans="1:20" hidden="1" x14ac:dyDescent="0.3">
      <c r="A538">
        <v>536</v>
      </c>
      <c r="B538" t="s">
        <v>1117</v>
      </c>
      <c r="C538" s="3" t="s">
        <v>1118</v>
      </c>
      <c r="D538" s="6">
        <v>9800</v>
      </c>
      <c r="E538" s="6">
        <v>14697</v>
      </c>
      <c r="F538" s="4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 s="9">
        <f t="shared" si="50"/>
        <v>40414.208333333336</v>
      </c>
      <c r="N538">
        <v>1284872400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s="6" t="str">
        <f t="shared" si="52"/>
        <v>publishing</v>
      </c>
      <c r="T538" s="6" t="str">
        <f t="shared" si="53"/>
        <v>fiction</v>
      </c>
    </row>
    <row r="539" spans="1:20" hidden="1" x14ac:dyDescent="0.3">
      <c r="A539">
        <v>537</v>
      </c>
      <c r="B539" t="s">
        <v>1119</v>
      </c>
      <c r="C539" s="3" t="s">
        <v>1120</v>
      </c>
      <c r="D539" s="6">
        <v>84400</v>
      </c>
      <c r="E539" s="6">
        <v>98935</v>
      </c>
      <c r="F539" s="4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 s="9">
        <f t="shared" si="50"/>
        <v>43342.208333333328</v>
      </c>
      <c r="N539">
        <v>1537592400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s="6" t="str">
        <f t="shared" si="52"/>
        <v>film &amp; video</v>
      </c>
      <c r="T539" s="6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 s="6">
        <v>151300</v>
      </c>
      <c r="E540" s="6">
        <v>57034</v>
      </c>
      <c r="F540" s="4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 s="9">
        <f t="shared" si="50"/>
        <v>41539.208333333336</v>
      </c>
      <c r="N540">
        <v>1381208400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s="6" t="str">
        <f t="shared" si="52"/>
        <v>games</v>
      </c>
      <c r="T540" s="6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 s="6">
        <v>9800</v>
      </c>
      <c r="E541" s="6">
        <v>7120</v>
      </c>
      <c r="F541" s="4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 s="9">
        <f t="shared" si="50"/>
        <v>43647.208333333328</v>
      </c>
      <c r="N541">
        <v>1562475600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s="6" t="str">
        <f t="shared" si="52"/>
        <v>food</v>
      </c>
      <c r="T541" s="6" t="str">
        <f t="shared" si="53"/>
        <v>food trucks</v>
      </c>
    </row>
    <row r="542" spans="1:20" hidden="1" x14ac:dyDescent="0.3">
      <c r="A542">
        <v>540</v>
      </c>
      <c r="B542" t="s">
        <v>1125</v>
      </c>
      <c r="C542" s="3" t="s">
        <v>1126</v>
      </c>
      <c r="D542" s="6">
        <v>5300</v>
      </c>
      <c r="E542" s="6">
        <v>14097</v>
      </c>
      <c r="F542" s="4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 s="9">
        <f t="shared" si="50"/>
        <v>43225.208333333328</v>
      </c>
      <c r="N542">
        <v>1527397200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s="6" t="str">
        <f t="shared" si="52"/>
        <v>photography</v>
      </c>
      <c r="T542" s="6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 s="6">
        <v>178000</v>
      </c>
      <c r="E543" s="6">
        <v>43086</v>
      </c>
      <c r="F543" s="4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 s="9">
        <f t="shared" si="50"/>
        <v>42165.208333333328</v>
      </c>
      <c r="N543">
        <v>1436158800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s="6" t="str">
        <f t="shared" si="52"/>
        <v>games</v>
      </c>
      <c r="T543" s="6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 s="6">
        <v>77000</v>
      </c>
      <c r="E544" s="6">
        <v>1930</v>
      </c>
      <c r="F544" s="4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 s="9">
        <f t="shared" si="50"/>
        <v>42391.25</v>
      </c>
      <c r="N544">
        <v>1456034400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s="6" t="str">
        <f t="shared" si="52"/>
        <v>music</v>
      </c>
      <c r="T544" s="6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 s="6">
        <v>84900</v>
      </c>
      <c r="E545" s="6">
        <v>13864</v>
      </c>
      <c r="F545" s="4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 s="9">
        <f t="shared" si="50"/>
        <v>41528.208333333336</v>
      </c>
      <c r="N545">
        <v>1380171600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s="6" t="str">
        <f t="shared" si="52"/>
        <v>games</v>
      </c>
      <c r="T545" s="6" t="str">
        <f t="shared" si="53"/>
        <v>video games</v>
      </c>
    </row>
    <row r="546" spans="1:20" ht="31.2" hidden="1" x14ac:dyDescent="0.3">
      <c r="A546">
        <v>544</v>
      </c>
      <c r="B546" t="s">
        <v>1133</v>
      </c>
      <c r="C546" s="3" t="s">
        <v>1134</v>
      </c>
      <c r="D546" s="6">
        <v>2800</v>
      </c>
      <c r="E546" s="6">
        <v>7742</v>
      </c>
      <c r="F546" s="4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 s="9">
        <f t="shared" si="50"/>
        <v>42377.25</v>
      </c>
      <c r="N546">
        <v>1453356000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s="6" t="str">
        <f t="shared" si="52"/>
        <v>music</v>
      </c>
      <c r="T546" s="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 s="6">
        <v>184800</v>
      </c>
      <c r="E547" s="6">
        <v>164109</v>
      </c>
      <c r="F547" s="4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 s="9">
        <f t="shared" si="50"/>
        <v>43824.25</v>
      </c>
      <c r="N547">
        <v>1578981600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s="6" t="str">
        <f t="shared" si="52"/>
        <v>theater</v>
      </c>
      <c r="T547" s="6" t="str">
        <f t="shared" si="53"/>
        <v>plays</v>
      </c>
    </row>
    <row r="548" spans="1:20" ht="31.2" hidden="1" x14ac:dyDescent="0.3">
      <c r="A548">
        <v>546</v>
      </c>
      <c r="B548" t="s">
        <v>1137</v>
      </c>
      <c r="C548" s="3" t="s">
        <v>1138</v>
      </c>
      <c r="D548" s="6">
        <v>4200</v>
      </c>
      <c r="E548" s="6">
        <v>6870</v>
      </c>
      <c r="F548" s="4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 s="9">
        <f t="shared" si="50"/>
        <v>43360.208333333328</v>
      </c>
      <c r="N548">
        <v>1537419600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s="6" t="str">
        <f t="shared" si="52"/>
        <v>theater</v>
      </c>
      <c r="T548" s="6" t="str">
        <f t="shared" si="53"/>
        <v>plays</v>
      </c>
    </row>
    <row r="549" spans="1:20" hidden="1" x14ac:dyDescent="0.3">
      <c r="A549">
        <v>547</v>
      </c>
      <c r="B549" t="s">
        <v>1139</v>
      </c>
      <c r="C549" s="3" t="s">
        <v>1140</v>
      </c>
      <c r="D549" s="6">
        <v>1300</v>
      </c>
      <c r="E549" s="6">
        <v>12597</v>
      </c>
      <c r="F549" s="4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 s="9">
        <f t="shared" si="50"/>
        <v>42029.25</v>
      </c>
      <c r="N549">
        <v>1423202400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s="6" t="str">
        <f t="shared" si="52"/>
        <v>film &amp; video</v>
      </c>
      <c r="T549" s="6" t="str">
        <f t="shared" si="53"/>
        <v>drama</v>
      </c>
    </row>
    <row r="550" spans="1:20" hidden="1" x14ac:dyDescent="0.3">
      <c r="A550">
        <v>548</v>
      </c>
      <c r="B550" t="s">
        <v>1141</v>
      </c>
      <c r="C550" s="3" t="s">
        <v>1142</v>
      </c>
      <c r="D550" s="6">
        <v>66100</v>
      </c>
      <c r="E550" s="6">
        <v>179074</v>
      </c>
      <c r="F550" s="4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 s="9">
        <f t="shared" si="50"/>
        <v>42461.208333333328</v>
      </c>
      <c r="N550">
        <v>1460610000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s="6" t="str">
        <f t="shared" si="52"/>
        <v>theater</v>
      </c>
      <c r="T550" s="6" t="str">
        <f t="shared" si="53"/>
        <v>plays</v>
      </c>
    </row>
    <row r="551" spans="1:20" ht="31.2" hidden="1" x14ac:dyDescent="0.3">
      <c r="A551">
        <v>549</v>
      </c>
      <c r="B551" t="s">
        <v>1143</v>
      </c>
      <c r="C551" s="3" t="s">
        <v>1144</v>
      </c>
      <c r="D551" s="6">
        <v>29500</v>
      </c>
      <c r="E551" s="6">
        <v>83843</v>
      </c>
      <c r="F551" s="4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 s="9">
        <f t="shared" si="50"/>
        <v>41422.208333333336</v>
      </c>
      <c r="N551">
        <v>1370494800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s="6" t="str">
        <f t="shared" si="52"/>
        <v>technology</v>
      </c>
      <c r="T551" s="6" t="str">
        <f t="shared" si="53"/>
        <v>wearables</v>
      </c>
    </row>
    <row r="552" spans="1:20" ht="31.2" hidden="1" x14ac:dyDescent="0.3">
      <c r="A552">
        <v>550</v>
      </c>
      <c r="B552" t="s">
        <v>1145</v>
      </c>
      <c r="C552" s="3" t="s">
        <v>1146</v>
      </c>
      <c r="D552" s="6">
        <v>100</v>
      </c>
      <c r="E552" s="6">
        <v>4</v>
      </c>
      <c r="F552" s="4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 s="9">
        <f t="shared" si="50"/>
        <v>40968.25</v>
      </c>
      <c r="N552">
        <v>1332306000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s="6" t="str">
        <f t="shared" si="52"/>
        <v>music</v>
      </c>
      <c r="T552" s="6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 s="6">
        <v>180100</v>
      </c>
      <c r="E553" s="6">
        <v>105598</v>
      </c>
      <c r="F553" s="4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 s="9">
        <f t="shared" si="50"/>
        <v>41993.25</v>
      </c>
      <c r="N553">
        <v>1422511200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s="6" t="str">
        <f t="shared" si="52"/>
        <v>technology</v>
      </c>
      <c r="T553" s="6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 s="6">
        <v>9000</v>
      </c>
      <c r="E554" s="6">
        <v>8866</v>
      </c>
      <c r="F554" s="4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 s="9">
        <f t="shared" si="50"/>
        <v>42700.25</v>
      </c>
      <c r="N554">
        <v>1480312800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s="6" t="str">
        <f t="shared" si="52"/>
        <v>theater</v>
      </c>
      <c r="T554" s="6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 s="6">
        <v>170600</v>
      </c>
      <c r="E555" s="6">
        <v>75022</v>
      </c>
      <c r="F555" s="4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 s="9">
        <f t="shared" si="50"/>
        <v>40545.25</v>
      </c>
      <c r="N555">
        <v>1294034400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s="6" t="str">
        <f t="shared" si="52"/>
        <v>music</v>
      </c>
      <c r="T555" s="6" t="str">
        <f t="shared" si="53"/>
        <v>rock</v>
      </c>
    </row>
    <row r="556" spans="1:20" ht="31.2" hidden="1" x14ac:dyDescent="0.3">
      <c r="A556">
        <v>554</v>
      </c>
      <c r="B556" t="s">
        <v>1153</v>
      </c>
      <c r="C556" s="3" t="s">
        <v>1154</v>
      </c>
      <c r="D556" s="6">
        <v>9500</v>
      </c>
      <c r="E556" s="6">
        <v>14408</v>
      </c>
      <c r="F556" s="4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 s="9">
        <f t="shared" si="50"/>
        <v>42723.25</v>
      </c>
      <c r="N556">
        <v>1482645600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s="6" t="str">
        <f t="shared" si="52"/>
        <v>music</v>
      </c>
      <c r="T556" s="6" t="str">
        <f t="shared" si="53"/>
        <v>indie rock</v>
      </c>
    </row>
    <row r="557" spans="1:20" hidden="1" x14ac:dyDescent="0.3">
      <c r="A557">
        <v>555</v>
      </c>
      <c r="B557" t="s">
        <v>1155</v>
      </c>
      <c r="C557" s="3" t="s">
        <v>1156</v>
      </c>
      <c r="D557" s="6">
        <v>6300</v>
      </c>
      <c r="E557" s="6">
        <v>14089</v>
      </c>
      <c r="F557" s="4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 s="9">
        <f t="shared" si="50"/>
        <v>41731.208333333336</v>
      </c>
      <c r="N557">
        <v>1399093200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s="6" t="str">
        <f t="shared" si="52"/>
        <v>music</v>
      </c>
      <c r="T557" s="6" t="str">
        <f t="shared" si="53"/>
        <v>rock</v>
      </c>
    </row>
    <row r="558" spans="1:20" hidden="1" x14ac:dyDescent="0.3">
      <c r="A558">
        <v>556</v>
      </c>
      <c r="B558" t="s">
        <v>442</v>
      </c>
      <c r="C558" s="3" t="s">
        <v>1157</v>
      </c>
      <c r="D558" s="6">
        <v>5200</v>
      </c>
      <c r="E558" s="6">
        <v>12467</v>
      </c>
      <c r="F558" s="4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 s="9">
        <f t="shared" si="50"/>
        <v>40792.208333333336</v>
      </c>
      <c r="N558">
        <v>1315890000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s="6" t="str">
        <f t="shared" si="52"/>
        <v>publishing</v>
      </c>
      <c r="T558" s="6" t="str">
        <f t="shared" si="53"/>
        <v>translations</v>
      </c>
    </row>
    <row r="559" spans="1:20" hidden="1" x14ac:dyDescent="0.3">
      <c r="A559">
        <v>557</v>
      </c>
      <c r="B559" t="s">
        <v>1158</v>
      </c>
      <c r="C559" s="3" t="s">
        <v>1159</v>
      </c>
      <c r="D559" s="6">
        <v>6000</v>
      </c>
      <c r="E559" s="6">
        <v>11960</v>
      </c>
      <c r="F559" s="4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 s="9">
        <f t="shared" si="50"/>
        <v>42279.208333333328</v>
      </c>
      <c r="N559">
        <v>1444021200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s="6" t="str">
        <f t="shared" si="52"/>
        <v>film &amp; video</v>
      </c>
      <c r="T559" s="6" t="str">
        <f t="shared" si="53"/>
        <v>science fiction</v>
      </c>
    </row>
    <row r="560" spans="1:20" hidden="1" x14ac:dyDescent="0.3">
      <c r="A560">
        <v>558</v>
      </c>
      <c r="B560" t="s">
        <v>1160</v>
      </c>
      <c r="C560" s="3" t="s">
        <v>1161</v>
      </c>
      <c r="D560" s="6">
        <v>5800</v>
      </c>
      <c r="E560" s="6">
        <v>7966</v>
      </c>
      <c r="F560" s="4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 s="9">
        <f t="shared" si="50"/>
        <v>42424.25</v>
      </c>
      <c r="N560">
        <v>1460005200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s="6" t="str">
        <f t="shared" si="52"/>
        <v>theater</v>
      </c>
      <c r="T560" s="6" t="str">
        <f t="shared" si="53"/>
        <v>plays</v>
      </c>
    </row>
    <row r="561" spans="1:20" hidden="1" x14ac:dyDescent="0.3">
      <c r="A561">
        <v>559</v>
      </c>
      <c r="B561" t="s">
        <v>1162</v>
      </c>
      <c r="C561" s="3" t="s">
        <v>1163</v>
      </c>
      <c r="D561" s="6">
        <v>105300</v>
      </c>
      <c r="E561" s="6">
        <v>106321</v>
      </c>
      <c r="F561" s="4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 s="9">
        <f t="shared" si="50"/>
        <v>42584.208333333328</v>
      </c>
      <c r="N561">
        <v>1470718800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s="6" t="str">
        <f t="shared" si="52"/>
        <v>theater</v>
      </c>
      <c r="T561" s="6" t="str">
        <f t="shared" si="53"/>
        <v>plays</v>
      </c>
    </row>
    <row r="562" spans="1:20" hidden="1" x14ac:dyDescent="0.3">
      <c r="A562">
        <v>560</v>
      </c>
      <c r="B562" t="s">
        <v>1164</v>
      </c>
      <c r="C562" s="3" t="s">
        <v>1165</v>
      </c>
      <c r="D562" s="6">
        <v>20000</v>
      </c>
      <c r="E562" s="6">
        <v>158832</v>
      </c>
      <c r="F562" s="4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 s="9">
        <f t="shared" si="50"/>
        <v>40865.25</v>
      </c>
      <c r="N562">
        <v>1325052000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s="6" t="str">
        <f t="shared" si="52"/>
        <v>film &amp; video</v>
      </c>
      <c r="T562" s="6" t="str">
        <f t="shared" si="53"/>
        <v>animation</v>
      </c>
    </row>
    <row r="563" spans="1:20" hidden="1" x14ac:dyDescent="0.3">
      <c r="A563">
        <v>561</v>
      </c>
      <c r="B563" t="s">
        <v>1166</v>
      </c>
      <c r="C563" s="3" t="s">
        <v>1167</v>
      </c>
      <c r="D563" s="6">
        <v>3000</v>
      </c>
      <c r="E563" s="6">
        <v>11091</v>
      </c>
      <c r="F563" s="4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 s="9">
        <f t="shared" si="50"/>
        <v>40833.208333333336</v>
      </c>
      <c r="N563">
        <v>1319000400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s="6" t="str">
        <f t="shared" si="52"/>
        <v>theater</v>
      </c>
      <c r="T563" s="6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 s="6">
        <v>9900</v>
      </c>
      <c r="E564" s="6">
        <v>1269</v>
      </c>
      <c r="F564" s="4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 s="9">
        <f t="shared" si="50"/>
        <v>43536.208333333328</v>
      </c>
      <c r="N564">
        <v>1552539600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s="6" t="str">
        <f t="shared" si="52"/>
        <v>music</v>
      </c>
      <c r="T564" s="6" t="str">
        <f t="shared" si="53"/>
        <v>rock</v>
      </c>
    </row>
    <row r="565" spans="1:20" hidden="1" x14ac:dyDescent="0.3">
      <c r="A565">
        <v>563</v>
      </c>
      <c r="B565" t="s">
        <v>1170</v>
      </c>
      <c r="C565" s="3" t="s">
        <v>1171</v>
      </c>
      <c r="D565" s="6">
        <v>3700</v>
      </c>
      <c r="E565" s="6">
        <v>5107</v>
      </c>
      <c r="F565" s="4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 s="9">
        <f t="shared" si="50"/>
        <v>43417.25</v>
      </c>
      <c r="N565">
        <v>1543816800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s="6" t="str">
        <f t="shared" si="52"/>
        <v>film &amp; video</v>
      </c>
      <c r="T565" s="6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 s="6">
        <v>168700</v>
      </c>
      <c r="E566" s="6">
        <v>141393</v>
      </c>
      <c r="F566" s="4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 s="9">
        <f t="shared" si="50"/>
        <v>42078.208333333328</v>
      </c>
      <c r="N566">
        <v>1427086800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s="6" t="str">
        <f t="shared" si="52"/>
        <v>theater</v>
      </c>
      <c r="T566" s="6" t="str">
        <f t="shared" si="53"/>
        <v>plays</v>
      </c>
    </row>
    <row r="567" spans="1:20" hidden="1" x14ac:dyDescent="0.3">
      <c r="A567">
        <v>565</v>
      </c>
      <c r="B567" t="s">
        <v>1174</v>
      </c>
      <c r="C567" s="3" t="s">
        <v>1175</v>
      </c>
      <c r="D567" s="6">
        <v>94900</v>
      </c>
      <c r="E567" s="6">
        <v>194166</v>
      </c>
      <c r="F567" s="4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 s="9">
        <f t="shared" si="50"/>
        <v>40862.25</v>
      </c>
      <c r="N567">
        <v>1323064800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s="6" t="str">
        <f t="shared" si="52"/>
        <v>theater</v>
      </c>
      <c r="T567" s="6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 s="6">
        <v>9300</v>
      </c>
      <c r="E568" s="6">
        <v>4124</v>
      </c>
      <c r="F568" s="4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 s="9">
        <f t="shared" si="50"/>
        <v>42424.25</v>
      </c>
      <c r="N568">
        <v>1458277200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s="6" t="str">
        <f t="shared" si="52"/>
        <v>music</v>
      </c>
      <c r="T568" s="6" t="str">
        <f t="shared" si="53"/>
        <v>electric music</v>
      </c>
    </row>
    <row r="569" spans="1:20" ht="31.2" hidden="1" x14ac:dyDescent="0.3">
      <c r="A569">
        <v>567</v>
      </c>
      <c r="B569" t="s">
        <v>1178</v>
      </c>
      <c r="C569" s="3" t="s">
        <v>1179</v>
      </c>
      <c r="D569" s="6">
        <v>6800</v>
      </c>
      <c r="E569" s="6">
        <v>14865</v>
      </c>
      <c r="F569" s="4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 s="9">
        <f t="shared" si="50"/>
        <v>41830.208333333336</v>
      </c>
      <c r="N569">
        <v>1405141200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s="6" t="str">
        <f t="shared" si="52"/>
        <v>music</v>
      </c>
      <c r="T569" s="6" t="str">
        <f t="shared" si="53"/>
        <v>rock</v>
      </c>
    </row>
    <row r="570" spans="1:20" hidden="1" x14ac:dyDescent="0.3">
      <c r="A570">
        <v>568</v>
      </c>
      <c r="B570" t="s">
        <v>1180</v>
      </c>
      <c r="C570" s="3" t="s">
        <v>1181</v>
      </c>
      <c r="D570" s="6">
        <v>72400</v>
      </c>
      <c r="E570" s="6">
        <v>134688</v>
      </c>
      <c r="F570" s="4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 s="9">
        <f t="shared" si="50"/>
        <v>40374.208333333336</v>
      </c>
      <c r="N570">
        <v>1283058000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s="6" t="str">
        <f t="shared" si="52"/>
        <v>theater</v>
      </c>
      <c r="T570" s="6" t="str">
        <f t="shared" si="53"/>
        <v>plays</v>
      </c>
    </row>
    <row r="571" spans="1:20" hidden="1" x14ac:dyDescent="0.3">
      <c r="A571">
        <v>569</v>
      </c>
      <c r="B571" t="s">
        <v>1182</v>
      </c>
      <c r="C571" s="3" t="s">
        <v>1183</v>
      </c>
      <c r="D571" s="6">
        <v>20100</v>
      </c>
      <c r="E571" s="6">
        <v>47705</v>
      </c>
      <c r="F571" s="4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 s="9">
        <f t="shared" si="50"/>
        <v>40554.25</v>
      </c>
      <c r="N571">
        <v>1295762400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s="6" t="str">
        <f t="shared" si="52"/>
        <v>film &amp; video</v>
      </c>
      <c r="T571" s="6" t="str">
        <f t="shared" si="53"/>
        <v>animation</v>
      </c>
    </row>
    <row r="572" spans="1:20" hidden="1" x14ac:dyDescent="0.3">
      <c r="A572">
        <v>570</v>
      </c>
      <c r="B572" t="s">
        <v>1184</v>
      </c>
      <c r="C572" s="3" t="s">
        <v>1185</v>
      </c>
      <c r="D572" s="6">
        <v>31200</v>
      </c>
      <c r="E572" s="6">
        <v>95364</v>
      </c>
      <c r="F572" s="4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 s="9">
        <f t="shared" si="50"/>
        <v>41993.25</v>
      </c>
      <c r="N572">
        <v>1419573600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s="6" t="str">
        <f t="shared" si="52"/>
        <v>music</v>
      </c>
      <c r="T572" s="6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 s="6">
        <v>3500</v>
      </c>
      <c r="E573" s="6">
        <v>3295</v>
      </c>
      <c r="F573" s="4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 s="9">
        <f t="shared" si="50"/>
        <v>42174.208333333328</v>
      </c>
      <c r="N573">
        <v>1438750800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s="6" t="str">
        <f t="shared" si="52"/>
        <v>film &amp; video</v>
      </c>
      <c r="T573" s="6" t="str">
        <f t="shared" si="53"/>
        <v>shorts</v>
      </c>
    </row>
    <row r="574" spans="1:20" hidden="1" x14ac:dyDescent="0.3">
      <c r="A574">
        <v>572</v>
      </c>
      <c r="B574" t="s">
        <v>1188</v>
      </c>
      <c r="C574" s="3" t="s">
        <v>1189</v>
      </c>
      <c r="D574" s="6">
        <v>9000</v>
      </c>
      <c r="E574" s="6">
        <v>4896</v>
      </c>
      <c r="F574" s="4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 s="9">
        <f t="shared" si="50"/>
        <v>42275.208333333328</v>
      </c>
      <c r="N574">
        <v>1444798800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s="6" t="str">
        <f t="shared" si="52"/>
        <v>music</v>
      </c>
      <c r="T574" s="6" t="str">
        <f t="shared" si="53"/>
        <v>rock</v>
      </c>
    </row>
    <row r="575" spans="1:20" hidden="1" x14ac:dyDescent="0.3">
      <c r="A575">
        <v>573</v>
      </c>
      <c r="B575" t="s">
        <v>1190</v>
      </c>
      <c r="C575" s="3" t="s">
        <v>1191</v>
      </c>
      <c r="D575" s="6">
        <v>6700</v>
      </c>
      <c r="E575" s="6">
        <v>7496</v>
      </c>
      <c r="F575" s="4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 s="9">
        <f t="shared" si="50"/>
        <v>41761.208333333336</v>
      </c>
      <c r="N575">
        <v>1399179600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s="6" t="str">
        <f t="shared" si="52"/>
        <v>journalism</v>
      </c>
      <c r="T575" s="6" t="str">
        <f t="shared" si="53"/>
        <v>audio</v>
      </c>
    </row>
    <row r="576" spans="1:20" hidden="1" x14ac:dyDescent="0.3">
      <c r="A576">
        <v>574</v>
      </c>
      <c r="B576" t="s">
        <v>1192</v>
      </c>
      <c r="C576" s="3" t="s">
        <v>1193</v>
      </c>
      <c r="D576" s="6">
        <v>2700</v>
      </c>
      <c r="E576" s="6">
        <v>9967</v>
      </c>
      <c r="F576" s="4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 s="9">
        <f t="shared" si="50"/>
        <v>43806.25</v>
      </c>
      <c r="N576">
        <v>1576562400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s="6" t="str">
        <f t="shared" si="52"/>
        <v>food</v>
      </c>
      <c r="T576" s="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 s="6">
        <v>83300</v>
      </c>
      <c r="E577" s="6">
        <v>52421</v>
      </c>
      <c r="F577" s="4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 s="9">
        <f t="shared" si="50"/>
        <v>41779.208333333336</v>
      </c>
      <c r="N577">
        <v>1400821200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s="6" t="str">
        <f t="shared" si="52"/>
        <v>theater</v>
      </c>
      <c r="T577" s="6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 s="6">
        <v>9700</v>
      </c>
      <c r="E578" s="6">
        <v>6298</v>
      </c>
      <c r="F578" s="4">
        <f t="shared" si="48"/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 s="9">
        <f t="shared" si="50"/>
        <v>43040.208333333328</v>
      </c>
      <c r="N578">
        <v>1510984800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s="6" t="str">
        <f t="shared" si="52"/>
        <v>theater</v>
      </c>
      <c r="T578" s="6" t="str">
        <f t="shared" si="53"/>
        <v>plays</v>
      </c>
    </row>
    <row r="579" spans="1:20" hidden="1" x14ac:dyDescent="0.3">
      <c r="A579">
        <v>577</v>
      </c>
      <c r="B579" t="s">
        <v>1198</v>
      </c>
      <c r="C579" s="3" t="s">
        <v>1199</v>
      </c>
      <c r="D579" s="6">
        <v>8200</v>
      </c>
      <c r="E579" s="6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 s="6">
        <f t="shared" ref="I579:I642" si="55">IFERROR(E579/H579,0)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56">(((L579/60)/60)/24)+DATE(1970,1,1)</f>
        <v>40613.25</v>
      </c>
      <c r="N579">
        <v>1302066000</v>
      </c>
      <c r="O579" s="9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s="6" t="str">
        <f t="shared" ref="S579:S642" si="58">_xlfn.TEXTBEFORE(R579,"/")</f>
        <v>music</v>
      </c>
      <c r="T579" s="6" t="str">
        <f t="shared" ref="T579:T642" si="59">_xlfn.TEXTAFTER(R579,"/")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 s="6">
        <v>96500</v>
      </c>
      <c r="E580" s="6">
        <v>16168</v>
      </c>
      <c r="F580" s="4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 s="9">
        <f t="shared" si="56"/>
        <v>40878.25</v>
      </c>
      <c r="N580">
        <v>1322978400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s="6" t="str">
        <f t="shared" si="58"/>
        <v>film &amp; video</v>
      </c>
      <c r="T580" s="6" t="str">
        <f t="shared" si="59"/>
        <v>science fiction</v>
      </c>
    </row>
    <row r="581" spans="1:20" hidden="1" x14ac:dyDescent="0.3">
      <c r="A581">
        <v>579</v>
      </c>
      <c r="B581" t="s">
        <v>1202</v>
      </c>
      <c r="C581" s="3" t="s">
        <v>1203</v>
      </c>
      <c r="D581" s="6">
        <v>6200</v>
      </c>
      <c r="E581" s="6">
        <v>6269</v>
      </c>
      <c r="F581" s="4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 s="9">
        <f t="shared" si="56"/>
        <v>40762.208333333336</v>
      </c>
      <c r="N581">
        <v>1313730000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s="6" t="str">
        <f t="shared" si="58"/>
        <v>music</v>
      </c>
      <c r="T581" s="6" t="str">
        <f t="shared" si="59"/>
        <v>jazz</v>
      </c>
    </row>
    <row r="582" spans="1:20" hidden="1" x14ac:dyDescent="0.3">
      <c r="A582">
        <v>580</v>
      </c>
      <c r="B582" t="s">
        <v>556</v>
      </c>
      <c r="C582" s="3" t="s">
        <v>1204</v>
      </c>
      <c r="D582" s="6">
        <v>43800</v>
      </c>
      <c r="E582" s="6">
        <v>149578</v>
      </c>
      <c r="F582" s="4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 s="9">
        <f t="shared" si="56"/>
        <v>41696.25</v>
      </c>
      <c r="N582">
        <v>1394085600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s="6" t="str">
        <f t="shared" si="58"/>
        <v>theater</v>
      </c>
      <c r="T582" s="6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 s="6">
        <v>6000</v>
      </c>
      <c r="E583" s="6">
        <v>3841</v>
      </c>
      <c r="F583" s="4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 s="9">
        <f t="shared" si="56"/>
        <v>40662.208333333336</v>
      </c>
      <c r="N583">
        <v>1305349200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s="6" t="str">
        <f t="shared" si="58"/>
        <v>technology</v>
      </c>
      <c r="T583" s="6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 s="6">
        <v>8700</v>
      </c>
      <c r="E584" s="6">
        <v>4531</v>
      </c>
      <c r="F584" s="4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 s="9">
        <f t="shared" si="56"/>
        <v>42165.208333333328</v>
      </c>
      <c r="N584">
        <v>1434344400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s="6" t="str">
        <f t="shared" si="58"/>
        <v>games</v>
      </c>
      <c r="T584" s="6" t="str">
        <f t="shared" si="59"/>
        <v>video games</v>
      </c>
    </row>
    <row r="585" spans="1:20" ht="31.2" hidden="1" x14ac:dyDescent="0.3">
      <c r="A585">
        <v>583</v>
      </c>
      <c r="B585" t="s">
        <v>1209</v>
      </c>
      <c r="C585" s="3" t="s">
        <v>1210</v>
      </c>
      <c r="D585" s="6">
        <v>18900</v>
      </c>
      <c r="E585" s="6">
        <v>60934</v>
      </c>
      <c r="F585" s="4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 s="9">
        <f t="shared" si="56"/>
        <v>40959.25</v>
      </c>
      <c r="N585">
        <v>1331186400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s="6" t="str">
        <f t="shared" si="58"/>
        <v>film &amp; video</v>
      </c>
      <c r="T585" s="6" t="str">
        <f t="shared" si="59"/>
        <v>documentary</v>
      </c>
    </row>
    <row r="586" spans="1:20" ht="31.2" hidden="1" x14ac:dyDescent="0.3">
      <c r="A586">
        <v>584</v>
      </c>
      <c r="B586" t="s">
        <v>45</v>
      </c>
      <c r="C586" s="3" t="s">
        <v>1211</v>
      </c>
      <c r="D586" s="6">
        <v>86400</v>
      </c>
      <c r="E586" s="6">
        <v>103255</v>
      </c>
      <c r="F586" s="4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 s="9">
        <f t="shared" si="56"/>
        <v>41024.208333333336</v>
      </c>
      <c r="N586">
        <v>1336539600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s="6" t="str">
        <f t="shared" si="58"/>
        <v>technology</v>
      </c>
      <c r="T586" s="6" t="str">
        <f t="shared" si="59"/>
        <v>web</v>
      </c>
    </row>
    <row r="587" spans="1:20" hidden="1" x14ac:dyDescent="0.3">
      <c r="A587">
        <v>585</v>
      </c>
      <c r="B587" t="s">
        <v>1212</v>
      </c>
      <c r="C587" s="3" t="s">
        <v>1213</v>
      </c>
      <c r="D587" s="6">
        <v>8900</v>
      </c>
      <c r="E587" s="6">
        <v>13065</v>
      </c>
      <c r="F587" s="4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 s="9">
        <f t="shared" si="56"/>
        <v>40255.208333333336</v>
      </c>
      <c r="N587">
        <v>1269752400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s="6" t="str">
        <f t="shared" si="58"/>
        <v>publishing</v>
      </c>
      <c r="T587" s="6" t="str">
        <f t="shared" si="59"/>
        <v>translations</v>
      </c>
    </row>
    <row r="588" spans="1:20" ht="31.2" hidden="1" x14ac:dyDescent="0.3">
      <c r="A588">
        <v>586</v>
      </c>
      <c r="B588" t="s">
        <v>1214</v>
      </c>
      <c r="C588" s="3" t="s">
        <v>1215</v>
      </c>
      <c r="D588" s="6">
        <v>700</v>
      </c>
      <c r="E588" s="6">
        <v>6654</v>
      </c>
      <c r="F588" s="4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 s="9">
        <f t="shared" si="56"/>
        <v>40499.25</v>
      </c>
      <c r="N588">
        <v>1291615200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s="6" t="str">
        <f t="shared" si="58"/>
        <v>music</v>
      </c>
      <c r="T588" s="6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 s="6">
        <v>9400</v>
      </c>
      <c r="E589" s="6">
        <v>6852</v>
      </c>
      <c r="F589" s="4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 s="9">
        <f t="shared" si="56"/>
        <v>43484.25</v>
      </c>
      <c r="N589">
        <v>1552366800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s="6" t="str">
        <f t="shared" si="58"/>
        <v>food</v>
      </c>
      <c r="T589" s="6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 s="6">
        <v>157600</v>
      </c>
      <c r="E590" s="6">
        <v>124517</v>
      </c>
      <c r="F590" s="4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 s="9">
        <f t="shared" si="56"/>
        <v>40262.208333333336</v>
      </c>
      <c r="N590">
        <v>1272171600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s="6" t="str">
        <f t="shared" si="58"/>
        <v>theater</v>
      </c>
      <c r="T590" s="6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 s="6">
        <v>7900</v>
      </c>
      <c r="E591" s="6">
        <v>5113</v>
      </c>
      <c r="F591" s="4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 s="9">
        <f t="shared" si="56"/>
        <v>42190.208333333328</v>
      </c>
      <c r="N591">
        <v>1436677200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s="6" t="str">
        <f t="shared" si="58"/>
        <v>film &amp; video</v>
      </c>
      <c r="T591" s="6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 s="6">
        <v>7100</v>
      </c>
      <c r="E592" s="6">
        <v>5824</v>
      </c>
      <c r="F592" s="4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 s="9">
        <f t="shared" si="56"/>
        <v>41994.25</v>
      </c>
      <c r="N592">
        <v>1420092000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s="6" t="str">
        <f t="shared" si="58"/>
        <v>publishing</v>
      </c>
      <c r="T592" s="6" t="str">
        <f t="shared" si="59"/>
        <v>radio &amp; podcasts</v>
      </c>
    </row>
    <row r="593" spans="1:20" hidden="1" x14ac:dyDescent="0.3">
      <c r="A593">
        <v>591</v>
      </c>
      <c r="B593" t="s">
        <v>1224</v>
      </c>
      <c r="C593" s="3" t="s">
        <v>1225</v>
      </c>
      <c r="D593" s="6">
        <v>600</v>
      </c>
      <c r="E593" s="6">
        <v>6226</v>
      </c>
      <c r="F593" s="4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 s="9">
        <f t="shared" si="56"/>
        <v>40373.208333333336</v>
      </c>
      <c r="N593">
        <v>1279947600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s="6" t="str">
        <f t="shared" si="58"/>
        <v>games</v>
      </c>
      <c r="T593" s="6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 s="6">
        <v>156800</v>
      </c>
      <c r="E594" s="6">
        <v>20243</v>
      </c>
      <c r="F594" s="4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 s="9">
        <f t="shared" si="56"/>
        <v>41789.208333333336</v>
      </c>
      <c r="N594">
        <v>1402203600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s="6" t="str">
        <f t="shared" si="58"/>
        <v>theater</v>
      </c>
      <c r="T594" s="6" t="str">
        <f t="shared" si="59"/>
        <v>plays</v>
      </c>
    </row>
    <row r="595" spans="1:20" ht="31.2" hidden="1" x14ac:dyDescent="0.3">
      <c r="A595">
        <v>593</v>
      </c>
      <c r="B595" t="s">
        <v>1228</v>
      </c>
      <c r="C595" s="3" t="s">
        <v>1229</v>
      </c>
      <c r="D595" s="6">
        <v>121600</v>
      </c>
      <c r="E595" s="6">
        <v>188288</v>
      </c>
      <c r="F595" s="4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 s="9">
        <f t="shared" si="56"/>
        <v>41724.208333333336</v>
      </c>
      <c r="N595">
        <v>1396933200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s="6" t="str">
        <f t="shared" si="58"/>
        <v>film &amp; video</v>
      </c>
      <c r="T595" s="6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 s="6">
        <v>157300</v>
      </c>
      <c r="E596" s="6">
        <v>11167</v>
      </c>
      <c r="F596" s="4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 s="9">
        <f t="shared" si="56"/>
        <v>42548.208333333328</v>
      </c>
      <c r="N596">
        <v>1467262800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s="6" t="str">
        <f t="shared" si="58"/>
        <v>theater</v>
      </c>
      <c r="T596" s="6" t="str">
        <f t="shared" si="59"/>
        <v>plays</v>
      </c>
    </row>
    <row r="597" spans="1:20" ht="31.2" hidden="1" x14ac:dyDescent="0.3">
      <c r="A597">
        <v>595</v>
      </c>
      <c r="B597" t="s">
        <v>1232</v>
      </c>
      <c r="C597" s="3" t="s">
        <v>1233</v>
      </c>
      <c r="D597" s="6">
        <v>70300</v>
      </c>
      <c r="E597" s="6">
        <v>146595</v>
      </c>
      <c r="F597" s="4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 s="9">
        <f t="shared" si="56"/>
        <v>40253.208333333336</v>
      </c>
      <c r="N597">
        <v>1270530000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s="6" t="str">
        <f t="shared" si="58"/>
        <v>theater</v>
      </c>
      <c r="T597" s="6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 s="6">
        <v>7900</v>
      </c>
      <c r="E598" s="6">
        <v>7875</v>
      </c>
      <c r="F598" s="4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 s="9">
        <f t="shared" si="56"/>
        <v>42434.25</v>
      </c>
      <c r="N598">
        <v>1457762400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s="6" t="str">
        <f t="shared" si="58"/>
        <v>film &amp; video</v>
      </c>
      <c r="T598" s="6" t="str">
        <f t="shared" si="59"/>
        <v>drama</v>
      </c>
    </row>
    <row r="599" spans="1:20" hidden="1" x14ac:dyDescent="0.3">
      <c r="A599">
        <v>597</v>
      </c>
      <c r="B599" t="s">
        <v>1236</v>
      </c>
      <c r="C599" s="3" t="s">
        <v>1237</v>
      </c>
      <c r="D599" s="6">
        <v>73800</v>
      </c>
      <c r="E599" s="6">
        <v>148779</v>
      </c>
      <c r="F599" s="4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 s="9">
        <f t="shared" si="56"/>
        <v>43786.25</v>
      </c>
      <c r="N599">
        <v>1575525600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s="6" t="str">
        <f t="shared" si="58"/>
        <v>theater</v>
      </c>
      <c r="T599" s="6" t="str">
        <f t="shared" si="59"/>
        <v>plays</v>
      </c>
    </row>
    <row r="600" spans="1:20" hidden="1" x14ac:dyDescent="0.3">
      <c r="A600">
        <v>598</v>
      </c>
      <c r="B600" t="s">
        <v>1238</v>
      </c>
      <c r="C600" s="3" t="s">
        <v>1239</v>
      </c>
      <c r="D600" s="6">
        <v>108500</v>
      </c>
      <c r="E600" s="6">
        <v>175868</v>
      </c>
      <c r="F600" s="4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 s="9">
        <f t="shared" si="56"/>
        <v>40344.208333333336</v>
      </c>
      <c r="N600">
        <v>1279083600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s="6" t="str">
        <f t="shared" si="58"/>
        <v>music</v>
      </c>
      <c r="T600" s="6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 s="6">
        <v>140300</v>
      </c>
      <c r="E601" s="6">
        <v>5112</v>
      </c>
      <c r="F601" s="4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 s="9">
        <f t="shared" si="56"/>
        <v>42047.25</v>
      </c>
      <c r="N601">
        <v>1424412000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s="6" t="str">
        <f t="shared" si="58"/>
        <v>film &amp; video</v>
      </c>
      <c r="T601" s="6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 s="6">
        <v>100</v>
      </c>
      <c r="E602" s="6">
        <v>5</v>
      </c>
      <c r="F602" s="4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 s="9">
        <f t="shared" si="56"/>
        <v>41485.208333333336</v>
      </c>
      <c r="N602">
        <v>1376197200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s="6" t="str">
        <f t="shared" si="58"/>
        <v>food</v>
      </c>
      <c r="T602" s="6" t="str">
        <f t="shared" si="59"/>
        <v>food trucks</v>
      </c>
    </row>
    <row r="603" spans="1:20" hidden="1" x14ac:dyDescent="0.3">
      <c r="A603">
        <v>601</v>
      </c>
      <c r="B603" t="s">
        <v>1244</v>
      </c>
      <c r="C603" s="3" t="s">
        <v>1245</v>
      </c>
      <c r="D603" s="6">
        <v>6300</v>
      </c>
      <c r="E603" s="6">
        <v>13018</v>
      </c>
      <c r="F603" s="4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 s="9">
        <f t="shared" si="56"/>
        <v>41789.208333333336</v>
      </c>
      <c r="N603">
        <v>1402894800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s="6" t="str">
        <f t="shared" si="58"/>
        <v>technology</v>
      </c>
      <c r="T603" s="6" t="str">
        <f t="shared" si="59"/>
        <v>wearables</v>
      </c>
    </row>
    <row r="604" spans="1:20" ht="31.2" hidden="1" x14ac:dyDescent="0.3">
      <c r="A604">
        <v>602</v>
      </c>
      <c r="B604" t="s">
        <v>1246</v>
      </c>
      <c r="C604" s="3" t="s">
        <v>1247</v>
      </c>
      <c r="D604" s="6">
        <v>71100</v>
      </c>
      <c r="E604" s="6">
        <v>91176</v>
      </c>
      <c r="F604" s="4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 s="9">
        <f t="shared" si="56"/>
        <v>42160.208333333328</v>
      </c>
      <c r="N604">
        <v>1434430800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s="6" t="str">
        <f t="shared" si="58"/>
        <v>theater</v>
      </c>
      <c r="T604" s="6" t="str">
        <f t="shared" si="59"/>
        <v>plays</v>
      </c>
    </row>
    <row r="605" spans="1:20" hidden="1" x14ac:dyDescent="0.3">
      <c r="A605">
        <v>603</v>
      </c>
      <c r="B605" t="s">
        <v>1248</v>
      </c>
      <c r="C605" s="3" t="s">
        <v>1249</v>
      </c>
      <c r="D605" s="6">
        <v>5300</v>
      </c>
      <c r="E605" s="6">
        <v>6342</v>
      </c>
      <c r="F605" s="4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 s="9">
        <f t="shared" si="56"/>
        <v>43573.208333333328</v>
      </c>
      <c r="N605">
        <v>1557896400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s="6" t="str">
        <f t="shared" si="58"/>
        <v>theater</v>
      </c>
      <c r="T605" s="6" t="str">
        <f t="shared" si="59"/>
        <v>plays</v>
      </c>
    </row>
    <row r="606" spans="1:20" hidden="1" x14ac:dyDescent="0.3">
      <c r="A606">
        <v>604</v>
      </c>
      <c r="B606" t="s">
        <v>1250</v>
      </c>
      <c r="C606" s="3" t="s">
        <v>1251</v>
      </c>
      <c r="D606" s="6">
        <v>88700</v>
      </c>
      <c r="E606" s="6">
        <v>151438</v>
      </c>
      <c r="F606" s="4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 s="9">
        <f t="shared" si="56"/>
        <v>40565.25</v>
      </c>
      <c r="N606">
        <v>1297490400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s="6" t="str">
        <f t="shared" si="58"/>
        <v>theater</v>
      </c>
      <c r="T606" s="6" t="str">
        <f t="shared" si="59"/>
        <v>plays</v>
      </c>
    </row>
    <row r="607" spans="1:20" hidden="1" x14ac:dyDescent="0.3">
      <c r="A607">
        <v>605</v>
      </c>
      <c r="B607" t="s">
        <v>1252</v>
      </c>
      <c r="C607" s="3" t="s">
        <v>1253</v>
      </c>
      <c r="D607" s="6">
        <v>3300</v>
      </c>
      <c r="E607" s="6">
        <v>6178</v>
      </c>
      <c r="F607" s="4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 s="9">
        <f t="shared" si="56"/>
        <v>42280.208333333328</v>
      </c>
      <c r="N607">
        <v>1447394400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s="6" t="str">
        <f t="shared" si="58"/>
        <v>publishing</v>
      </c>
      <c r="T607" s="6" t="str">
        <f t="shared" si="59"/>
        <v>nonfiction</v>
      </c>
    </row>
    <row r="608" spans="1:20" hidden="1" x14ac:dyDescent="0.3">
      <c r="A608">
        <v>606</v>
      </c>
      <c r="B608" t="s">
        <v>1254</v>
      </c>
      <c r="C608" s="3" t="s">
        <v>1255</v>
      </c>
      <c r="D608" s="6">
        <v>3400</v>
      </c>
      <c r="E608" s="6">
        <v>6405</v>
      </c>
      <c r="F608" s="4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 s="9">
        <f t="shared" si="56"/>
        <v>42436.25</v>
      </c>
      <c r="N608">
        <v>1458277200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s="6" t="str">
        <f t="shared" si="58"/>
        <v>music</v>
      </c>
      <c r="T608" s="6" t="str">
        <f t="shared" si="59"/>
        <v>rock</v>
      </c>
    </row>
    <row r="609" spans="1:20" hidden="1" x14ac:dyDescent="0.3">
      <c r="A609">
        <v>607</v>
      </c>
      <c r="B609" t="s">
        <v>1256</v>
      </c>
      <c r="C609" s="3" t="s">
        <v>1257</v>
      </c>
      <c r="D609" s="6">
        <v>137600</v>
      </c>
      <c r="E609" s="6">
        <v>180667</v>
      </c>
      <c r="F609" s="4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 s="9">
        <f t="shared" si="56"/>
        <v>41721.208333333336</v>
      </c>
      <c r="N609">
        <v>1395723600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s="6" t="str">
        <f t="shared" si="58"/>
        <v>food</v>
      </c>
      <c r="T609" s="6" t="str">
        <f t="shared" si="59"/>
        <v>food trucks</v>
      </c>
    </row>
    <row r="610" spans="1:20" hidden="1" x14ac:dyDescent="0.3">
      <c r="A610">
        <v>608</v>
      </c>
      <c r="B610" t="s">
        <v>1258</v>
      </c>
      <c r="C610" s="3" t="s">
        <v>1259</v>
      </c>
      <c r="D610" s="6">
        <v>3900</v>
      </c>
      <c r="E610" s="6">
        <v>11075</v>
      </c>
      <c r="F610" s="4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 s="9">
        <f t="shared" si="56"/>
        <v>43530.25</v>
      </c>
      <c r="N610">
        <v>1552197600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s="6" t="str">
        <f t="shared" si="58"/>
        <v>music</v>
      </c>
      <c r="T610" s="6" t="str">
        <f t="shared" si="59"/>
        <v>jazz</v>
      </c>
    </row>
    <row r="611" spans="1:20" hidden="1" x14ac:dyDescent="0.3">
      <c r="A611">
        <v>609</v>
      </c>
      <c r="B611" t="s">
        <v>1260</v>
      </c>
      <c r="C611" s="3" t="s">
        <v>1261</v>
      </c>
      <c r="D611" s="6">
        <v>10000</v>
      </c>
      <c r="E611" s="6">
        <v>12042</v>
      </c>
      <c r="F611" s="4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 s="9">
        <f t="shared" si="56"/>
        <v>43481.25</v>
      </c>
      <c r="N611">
        <v>1549087200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s="6" t="str">
        <f t="shared" si="58"/>
        <v>film &amp; video</v>
      </c>
      <c r="T611" s="6" t="str">
        <f t="shared" si="59"/>
        <v>science fiction</v>
      </c>
    </row>
    <row r="612" spans="1:20" ht="31.2" hidden="1" x14ac:dyDescent="0.3">
      <c r="A612">
        <v>610</v>
      </c>
      <c r="B612" t="s">
        <v>1262</v>
      </c>
      <c r="C612" s="3" t="s">
        <v>1263</v>
      </c>
      <c r="D612" s="6">
        <v>42800</v>
      </c>
      <c r="E612" s="6">
        <v>179356</v>
      </c>
      <c r="F612" s="4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 s="9">
        <f t="shared" si="56"/>
        <v>41259.25</v>
      </c>
      <c r="N612">
        <v>1356847200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s="6" t="str">
        <f t="shared" si="58"/>
        <v>theater</v>
      </c>
      <c r="T612" s="6" t="str">
        <f t="shared" si="59"/>
        <v>plays</v>
      </c>
    </row>
    <row r="613" spans="1:20" hidden="1" x14ac:dyDescent="0.3">
      <c r="A613">
        <v>611</v>
      </c>
      <c r="B613" t="s">
        <v>1264</v>
      </c>
      <c r="C613" s="3" t="s">
        <v>1265</v>
      </c>
      <c r="D613" s="6">
        <v>8200</v>
      </c>
      <c r="E613" s="6">
        <v>1136</v>
      </c>
      <c r="F613" s="4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 s="9">
        <f t="shared" si="56"/>
        <v>41480.208333333336</v>
      </c>
      <c r="N613">
        <v>1375765200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s="6" t="str">
        <f t="shared" si="58"/>
        <v>theater</v>
      </c>
      <c r="T613" s="6" t="str">
        <f t="shared" si="59"/>
        <v>plays</v>
      </c>
    </row>
    <row r="614" spans="1:20" hidden="1" x14ac:dyDescent="0.3">
      <c r="A614">
        <v>612</v>
      </c>
      <c r="B614" t="s">
        <v>1266</v>
      </c>
      <c r="C614" s="3" t="s">
        <v>1267</v>
      </c>
      <c r="D614" s="6">
        <v>6200</v>
      </c>
      <c r="E614" s="6">
        <v>8645</v>
      </c>
      <c r="F614" s="4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 s="9">
        <f t="shared" si="56"/>
        <v>40474.208333333336</v>
      </c>
      <c r="N614">
        <v>1289800800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s="6" t="str">
        <f t="shared" si="58"/>
        <v>music</v>
      </c>
      <c r="T614" s="6" t="str">
        <f t="shared" si="59"/>
        <v>electric music</v>
      </c>
    </row>
    <row r="615" spans="1:20" ht="31.2" hidden="1" x14ac:dyDescent="0.3">
      <c r="A615">
        <v>613</v>
      </c>
      <c r="B615" t="s">
        <v>1268</v>
      </c>
      <c r="C615" s="3" t="s">
        <v>1269</v>
      </c>
      <c r="D615" s="6">
        <v>1100</v>
      </c>
      <c r="E615" s="6">
        <v>1914</v>
      </c>
      <c r="F615" s="4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 s="9">
        <f t="shared" si="56"/>
        <v>42973.208333333328</v>
      </c>
      <c r="N615">
        <v>1504501200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s="6" t="str">
        <f t="shared" si="58"/>
        <v>theater</v>
      </c>
      <c r="T615" s="6" t="str">
        <f t="shared" si="59"/>
        <v>plays</v>
      </c>
    </row>
    <row r="616" spans="1:20" ht="31.2" hidden="1" x14ac:dyDescent="0.3">
      <c r="A616">
        <v>614</v>
      </c>
      <c r="B616" t="s">
        <v>1270</v>
      </c>
      <c r="C616" s="3" t="s">
        <v>1271</v>
      </c>
      <c r="D616" s="6">
        <v>26500</v>
      </c>
      <c r="E616" s="6">
        <v>41205</v>
      </c>
      <c r="F616" s="4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 s="9">
        <f t="shared" si="56"/>
        <v>42746.25</v>
      </c>
      <c r="N616">
        <v>1485669600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s="6" t="str">
        <f t="shared" si="58"/>
        <v>theater</v>
      </c>
      <c r="T616" s="6" t="str">
        <f t="shared" si="59"/>
        <v>plays</v>
      </c>
    </row>
    <row r="617" spans="1:20" hidden="1" x14ac:dyDescent="0.3">
      <c r="A617">
        <v>615</v>
      </c>
      <c r="B617" t="s">
        <v>1272</v>
      </c>
      <c r="C617" s="3" t="s">
        <v>1273</v>
      </c>
      <c r="D617" s="6">
        <v>8500</v>
      </c>
      <c r="E617" s="6">
        <v>14488</v>
      </c>
      <c r="F617" s="4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 s="9">
        <f t="shared" si="56"/>
        <v>42489.208333333328</v>
      </c>
      <c r="N617">
        <v>1462770000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s="6" t="str">
        <f t="shared" si="58"/>
        <v>theater</v>
      </c>
      <c r="T617" s="6" t="str">
        <f t="shared" si="59"/>
        <v>plays</v>
      </c>
    </row>
    <row r="618" spans="1:20" hidden="1" x14ac:dyDescent="0.3">
      <c r="A618">
        <v>616</v>
      </c>
      <c r="B618" t="s">
        <v>1274</v>
      </c>
      <c r="C618" s="3" t="s">
        <v>1275</v>
      </c>
      <c r="D618" s="6">
        <v>6400</v>
      </c>
      <c r="E618" s="6">
        <v>12129</v>
      </c>
      <c r="F618" s="4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 s="9">
        <f t="shared" si="56"/>
        <v>41537.208333333336</v>
      </c>
      <c r="N618">
        <v>1379739600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s="6" t="str">
        <f t="shared" si="58"/>
        <v>music</v>
      </c>
      <c r="T618" s="6" t="str">
        <f t="shared" si="59"/>
        <v>indie rock</v>
      </c>
    </row>
    <row r="619" spans="1:20" hidden="1" x14ac:dyDescent="0.3">
      <c r="A619">
        <v>617</v>
      </c>
      <c r="B619" t="s">
        <v>1276</v>
      </c>
      <c r="C619" s="3" t="s">
        <v>1277</v>
      </c>
      <c r="D619" s="6">
        <v>1400</v>
      </c>
      <c r="E619" s="6">
        <v>3496</v>
      </c>
      <c r="F619" s="4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 s="9">
        <f t="shared" si="56"/>
        <v>41794.208333333336</v>
      </c>
      <c r="N619">
        <v>1402722000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s="6" t="str">
        <f t="shared" si="58"/>
        <v>theater</v>
      </c>
      <c r="T619" s="6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 s="6">
        <v>198600</v>
      </c>
      <c r="E620" s="6">
        <v>97037</v>
      </c>
      <c r="F620" s="4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 s="9">
        <f t="shared" si="56"/>
        <v>41396.208333333336</v>
      </c>
      <c r="N620">
        <v>1369285200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s="6" t="str">
        <f t="shared" si="58"/>
        <v>publishing</v>
      </c>
      <c r="T620" s="6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 s="6">
        <v>195900</v>
      </c>
      <c r="E621" s="6">
        <v>55757</v>
      </c>
      <c r="F621" s="4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 s="9">
        <f t="shared" si="56"/>
        <v>40669.208333333336</v>
      </c>
      <c r="N621">
        <v>1304744400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s="6" t="str">
        <f t="shared" si="58"/>
        <v>theater</v>
      </c>
      <c r="T621" s="6" t="str">
        <f t="shared" si="59"/>
        <v>plays</v>
      </c>
    </row>
    <row r="622" spans="1:20" hidden="1" x14ac:dyDescent="0.3">
      <c r="A622">
        <v>620</v>
      </c>
      <c r="B622" t="s">
        <v>1282</v>
      </c>
      <c r="C622" s="3" t="s">
        <v>1283</v>
      </c>
      <c r="D622" s="6">
        <v>4300</v>
      </c>
      <c r="E622" s="6">
        <v>11525</v>
      </c>
      <c r="F622" s="4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 s="9">
        <f t="shared" si="56"/>
        <v>42559.208333333328</v>
      </c>
      <c r="N622">
        <v>1468299600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s="6" t="str">
        <f t="shared" si="58"/>
        <v>photography</v>
      </c>
      <c r="T622" s="6" t="str">
        <f t="shared" si="59"/>
        <v>photography books</v>
      </c>
    </row>
    <row r="623" spans="1:20" hidden="1" x14ac:dyDescent="0.3">
      <c r="A623">
        <v>621</v>
      </c>
      <c r="B623" t="s">
        <v>1284</v>
      </c>
      <c r="C623" s="3" t="s">
        <v>1285</v>
      </c>
      <c r="D623" s="6">
        <v>25600</v>
      </c>
      <c r="E623" s="6">
        <v>158669</v>
      </c>
      <c r="F623" s="4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 s="9">
        <f t="shared" si="56"/>
        <v>42626.208333333328</v>
      </c>
      <c r="N623">
        <v>1474174800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s="6" t="str">
        <f t="shared" si="58"/>
        <v>theater</v>
      </c>
      <c r="T623" s="6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 s="6">
        <v>189000</v>
      </c>
      <c r="E624" s="6">
        <v>5916</v>
      </c>
      <c r="F624" s="4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 s="9">
        <f t="shared" si="56"/>
        <v>43205.208333333328</v>
      </c>
      <c r="N624">
        <v>1526014800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s="6" t="str">
        <f t="shared" si="58"/>
        <v>music</v>
      </c>
      <c r="T624" s="6" t="str">
        <f t="shared" si="59"/>
        <v>indie rock</v>
      </c>
    </row>
    <row r="625" spans="1:20" hidden="1" x14ac:dyDescent="0.3">
      <c r="A625">
        <v>623</v>
      </c>
      <c r="B625" t="s">
        <v>1288</v>
      </c>
      <c r="C625" s="3" t="s">
        <v>1289</v>
      </c>
      <c r="D625" s="6">
        <v>94300</v>
      </c>
      <c r="E625" s="6">
        <v>150806</v>
      </c>
      <c r="F625" s="4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 s="9">
        <f t="shared" si="56"/>
        <v>42201.208333333328</v>
      </c>
      <c r="N625">
        <v>1437454800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s="6" t="str">
        <f t="shared" si="58"/>
        <v>theater</v>
      </c>
      <c r="T625" s="6" t="str">
        <f t="shared" si="59"/>
        <v>plays</v>
      </c>
    </row>
    <row r="626" spans="1:20" hidden="1" x14ac:dyDescent="0.3">
      <c r="A626">
        <v>624</v>
      </c>
      <c r="B626" t="s">
        <v>1290</v>
      </c>
      <c r="C626" s="3" t="s">
        <v>1291</v>
      </c>
      <c r="D626" s="6">
        <v>5100</v>
      </c>
      <c r="E626" s="6">
        <v>14249</v>
      </c>
      <c r="F626" s="4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 s="9">
        <f t="shared" si="56"/>
        <v>42029.25</v>
      </c>
      <c r="N626">
        <v>1422684000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s="6" t="str">
        <f t="shared" si="58"/>
        <v>photography</v>
      </c>
      <c r="T626" s="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 s="6">
        <v>7500</v>
      </c>
      <c r="E627" s="6">
        <v>5803</v>
      </c>
      <c r="F627" s="4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 s="9">
        <f t="shared" si="56"/>
        <v>43857.25</v>
      </c>
      <c r="N627">
        <v>1581314400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s="6" t="str">
        <f t="shared" si="58"/>
        <v>theater</v>
      </c>
      <c r="T627" s="6" t="str">
        <f t="shared" si="59"/>
        <v>plays</v>
      </c>
    </row>
    <row r="628" spans="1:20" ht="31.2" hidden="1" x14ac:dyDescent="0.3">
      <c r="A628">
        <v>626</v>
      </c>
      <c r="B628" t="s">
        <v>1294</v>
      </c>
      <c r="C628" s="3" t="s">
        <v>1295</v>
      </c>
      <c r="D628" s="6">
        <v>6400</v>
      </c>
      <c r="E628" s="6">
        <v>13205</v>
      </c>
      <c r="F628" s="4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 s="9">
        <f t="shared" si="56"/>
        <v>40449.208333333336</v>
      </c>
      <c r="N628">
        <v>1286427600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s="6" t="str">
        <f t="shared" si="58"/>
        <v>theater</v>
      </c>
      <c r="T628" s="6" t="str">
        <f t="shared" si="59"/>
        <v>plays</v>
      </c>
    </row>
    <row r="629" spans="1:20" hidden="1" x14ac:dyDescent="0.3">
      <c r="A629">
        <v>627</v>
      </c>
      <c r="B629" t="s">
        <v>1296</v>
      </c>
      <c r="C629" s="3" t="s">
        <v>1297</v>
      </c>
      <c r="D629" s="6">
        <v>1600</v>
      </c>
      <c r="E629" s="6">
        <v>11108</v>
      </c>
      <c r="F629" s="4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 s="9">
        <f t="shared" si="56"/>
        <v>40345.208333333336</v>
      </c>
      <c r="N629">
        <v>1278738000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s="6" t="str">
        <f t="shared" si="58"/>
        <v>food</v>
      </c>
      <c r="T629" s="6" t="str">
        <f t="shared" si="59"/>
        <v>food trucks</v>
      </c>
    </row>
    <row r="630" spans="1:20" hidden="1" x14ac:dyDescent="0.3">
      <c r="A630">
        <v>628</v>
      </c>
      <c r="B630" t="s">
        <v>1298</v>
      </c>
      <c r="C630" s="3" t="s">
        <v>1299</v>
      </c>
      <c r="D630" s="6">
        <v>1900</v>
      </c>
      <c r="E630" s="6">
        <v>2884</v>
      </c>
      <c r="F630" s="4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 s="9">
        <f t="shared" si="56"/>
        <v>40455.208333333336</v>
      </c>
      <c r="N630">
        <v>1286427600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s="6" t="str">
        <f t="shared" si="58"/>
        <v>music</v>
      </c>
      <c r="T630" s="6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 s="6">
        <v>85900</v>
      </c>
      <c r="E631" s="6">
        <v>55476</v>
      </c>
      <c r="F631" s="4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 s="9">
        <f t="shared" si="56"/>
        <v>42557.208333333328</v>
      </c>
      <c r="N631">
        <v>1467954000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s="6" t="str">
        <f t="shared" si="58"/>
        <v>theater</v>
      </c>
      <c r="T631" s="6" t="str">
        <f t="shared" si="59"/>
        <v>plays</v>
      </c>
    </row>
    <row r="632" spans="1:20" hidden="1" x14ac:dyDescent="0.3">
      <c r="A632">
        <v>630</v>
      </c>
      <c r="B632" t="s">
        <v>1302</v>
      </c>
      <c r="C632" s="3" t="s">
        <v>1303</v>
      </c>
      <c r="D632" s="6">
        <v>9500</v>
      </c>
      <c r="E632" s="6">
        <v>5973</v>
      </c>
      <c r="F632" s="4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 s="9">
        <f t="shared" si="56"/>
        <v>43586.208333333328</v>
      </c>
      <c r="N632">
        <v>1557637200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s="6" t="str">
        <f t="shared" si="58"/>
        <v>theater</v>
      </c>
      <c r="T632" s="6" t="str">
        <f t="shared" si="59"/>
        <v>plays</v>
      </c>
    </row>
    <row r="633" spans="1:20" hidden="1" x14ac:dyDescent="0.3">
      <c r="A633">
        <v>631</v>
      </c>
      <c r="B633" t="s">
        <v>1304</v>
      </c>
      <c r="C633" s="3" t="s">
        <v>1305</v>
      </c>
      <c r="D633" s="6">
        <v>59200</v>
      </c>
      <c r="E633" s="6">
        <v>183756</v>
      </c>
      <c r="F633" s="4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 s="9">
        <f t="shared" si="56"/>
        <v>43550.208333333328</v>
      </c>
      <c r="N633">
        <v>1553922000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s="6" t="str">
        <f t="shared" si="58"/>
        <v>theater</v>
      </c>
      <c r="T633" s="6" t="str">
        <f t="shared" si="59"/>
        <v>plays</v>
      </c>
    </row>
    <row r="634" spans="1:20" hidden="1" x14ac:dyDescent="0.3">
      <c r="A634">
        <v>632</v>
      </c>
      <c r="B634" t="s">
        <v>1306</v>
      </c>
      <c r="C634" s="3" t="s">
        <v>1307</v>
      </c>
      <c r="D634" s="6">
        <v>72100</v>
      </c>
      <c r="E634" s="6">
        <v>30902</v>
      </c>
      <c r="F634" s="4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 s="9">
        <f t="shared" si="56"/>
        <v>41945.208333333336</v>
      </c>
      <c r="N634">
        <v>1416463200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s="6" t="str">
        <f t="shared" si="58"/>
        <v>theater</v>
      </c>
      <c r="T634" s="6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 s="6">
        <v>6700</v>
      </c>
      <c r="E635" s="6">
        <v>5569</v>
      </c>
      <c r="F635" s="4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 s="9">
        <f t="shared" si="56"/>
        <v>42315.25</v>
      </c>
      <c r="N635">
        <v>1447221600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s="6" t="str">
        <f t="shared" si="58"/>
        <v>film &amp; video</v>
      </c>
      <c r="T635" s="6" t="str">
        <f t="shared" si="59"/>
        <v>animation</v>
      </c>
    </row>
    <row r="636" spans="1:20" hidden="1" x14ac:dyDescent="0.3">
      <c r="A636">
        <v>634</v>
      </c>
      <c r="B636" t="s">
        <v>1310</v>
      </c>
      <c r="C636" s="3" t="s">
        <v>1311</v>
      </c>
      <c r="D636" s="6">
        <v>118200</v>
      </c>
      <c r="E636" s="6">
        <v>92824</v>
      </c>
      <c r="F636" s="4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 s="9">
        <f t="shared" si="56"/>
        <v>42819.208333333328</v>
      </c>
      <c r="N636">
        <v>1491627600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s="6" t="str">
        <f t="shared" si="58"/>
        <v>film &amp; video</v>
      </c>
      <c r="T636" s="6" t="str">
        <f t="shared" si="59"/>
        <v>television</v>
      </c>
    </row>
    <row r="637" spans="1:20" hidden="1" x14ac:dyDescent="0.3">
      <c r="A637">
        <v>635</v>
      </c>
      <c r="B637" t="s">
        <v>1312</v>
      </c>
      <c r="C637" s="3" t="s">
        <v>1313</v>
      </c>
      <c r="D637" s="6">
        <v>139000</v>
      </c>
      <c r="E637" s="6">
        <v>158590</v>
      </c>
      <c r="F637" s="4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 s="9">
        <f t="shared" si="56"/>
        <v>41314.25</v>
      </c>
      <c r="N637">
        <v>1363150800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s="6" t="str">
        <f t="shared" si="58"/>
        <v>film &amp; video</v>
      </c>
      <c r="T637" s="6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 s="6">
        <v>197700</v>
      </c>
      <c r="E638" s="6">
        <v>127591</v>
      </c>
      <c r="F638" s="4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 s="9">
        <f t="shared" si="56"/>
        <v>40926.25</v>
      </c>
      <c r="N638">
        <v>1330754400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s="6" t="str">
        <f t="shared" si="58"/>
        <v>film &amp; video</v>
      </c>
      <c r="T638" s="6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 s="6">
        <v>8500</v>
      </c>
      <c r="E639" s="6">
        <v>6750</v>
      </c>
      <c r="F639" s="4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 s="9">
        <f t="shared" si="56"/>
        <v>42688.25</v>
      </c>
      <c r="N639">
        <v>1479794400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s="6" t="str">
        <f t="shared" si="58"/>
        <v>theater</v>
      </c>
      <c r="T639" s="6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 s="6">
        <v>81600</v>
      </c>
      <c r="E640" s="6">
        <v>9318</v>
      </c>
      <c r="F640" s="4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 s="9">
        <f t="shared" si="56"/>
        <v>40386.208333333336</v>
      </c>
      <c r="N640">
        <v>1281243600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s="6" t="str">
        <f t="shared" si="58"/>
        <v>theater</v>
      </c>
      <c r="T640" s="6" t="str">
        <f t="shared" si="59"/>
        <v>plays</v>
      </c>
    </row>
    <row r="641" spans="1:20" hidden="1" x14ac:dyDescent="0.3">
      <c r="A641">
        <v>639</v>
      </c>
      <c r="B641" t="s">
        <v>1320</v>
      </c>
      <c r="C641" s="3" t="s">
        <v>1321</v>
      </c>
      <c r="D641" s="6">
        <v>8600</v>
      </c>
      <c r="E641" s="6">
        <v>4832</v>
      </c>
      <c r="F641" s="4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 s="9">
        <f t="shared" si="56"/>
        <v>43309.208333333328</v>
      </c>
      <c r="N641">
        <v>1532754000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s="6" t="str">
        <f t="shared" si="58"/>
        <v>film &amp; video</v>
      </c>
      <c r="T641" s="6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 s="6">
        <v>119800</v>
      </c>
      <c r="E642" s="6">
        <v>19769</v>
      </c>
      <c r="F642" s="4">
        <f t="shared" si="54"/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 s="9">
        <f t="shared" si="56"/>
        <v>42387.25</v>
      </c>
      <c r="N642">
        <v>1453356000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s="6" t="str">
        <f t="shared" si="58"/>
        <v>theater</v>
      </c>
      <c r="T642" s="6" t="str">
        <f t="shared" si="59"/>
        <v>plays</v>
      </c>
    </row>
    <row r="643" spans="1:20" ht="31.2" hidden="1" x14ac:dyDescent="0.3">
      <c r="A643">
        <v>641</v>
      </c>
      <c r="B643" t="s">
        <v>1324</v>
      </c>
      <c r="C643" s="3" t="s">
        <v>1325</v>
      </c>
      <c r="D643" s="6">
        <v>9400</v>
      </c>
      <c r="E643" s="6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 s="6">
        <f t="shared" ref="I643:I706" si="61">IFERROR(E643/H643,0)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62">(((L643/60)/60)/24)+DATE(1970,1,1)</f>
        <v>42786.25</v>
      </c>
      <c r="N643">
        <v>1489986000</v>
      </c>
      <c r="O643" s="9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s="6" t="str">
        <f t="shared" ref="S643:S706" si="64">_xlfn.TEXTBEFORE(R643,"/")</f>
        <v>theater</v>
      </c>
      <c r="T643" s="6" t="str">
        <f t="shared" ref="T643:T706" si="65">_xlfn.TEXTAFTER(R643,"/")</f>
        <v>plays</v>
      </c>
    </row>
    <row r="644" spans="1:20" hidden="1" x14ac:dyDescent="0.3">
      <c r="A644">
        <v>642</v>
      </c>
      <c r="B644" t="s">
        <v>1326</v>
      </c>
      <c r="C644" s="3" t="s">
        <v>1327</v>
      </c>
      <c r="D644" s="6">
        <v>9200</v>
      </c>
      <c r="E644" s="6">
        <v>13382</v>
      </c>
      <c r="F644" s="4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 s="9">
        <f t="shared" si="62"/>
        <v>43451.25</v>
      </c>
      <c r="N644">
        <v>1545804000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s="6" t="str">
        <f t="shared" si="64"/>
        <v>technology</v>
      </c>
      <c r="T644" s="6" t="str">
        <f t="shared" si="65"/>
        <v>wearables</v>
      </c>
    </row>
    <row r="645" spans="1:20" hidden="1" x14ac:dyDescent="0.3">
      <c r="A645">
        <v>643</v>
      </c>
      <c r="B645" t="s">
        <v>1328</v>
      </c>
      <c r="C645" s="3" t="s">
        <v>1329</v>
      </c>
      <c r="D645" s="6">
        <v>14900</v>
      </c>
      <c r="E645" s="6">
        <v>32986</v>
      </c>
      <c r="F645" s="4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 s="9">
        <f t="shared" si="62"/>
        <v>42795.25</v>
      </c>
      <c r="N645">
        <v>1489899600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s="6" t="str">
        <f t="shared" si="64"/>
        <v>theater</v>
      </c>
      <c r="T645" s="6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 s="6">
        <v>169400</v>
      </c>
      <c r="E646" s="6">
        <v>81984</v>
      </c>
      <c r="F646" s="4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 s="9">
        <f t="shared" si="62"/>
        <v>43452.25</v>
      </c>
      <c r="N646">
        <v>1546495200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s="6" t="str">
        <f t="shared" si="64"/>
        <v>theater</v>
      </c>
      <c r="T646" s="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 s="6">
        <v>192100</v>
      </c>
      <c r="E647" s="6">
        <v>178483</v>
      </c>
      <c r="F647" s="4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 s="9">
        <f t="shared" si="62"/>
        <v>43369.208333333328</v>
      </c>
      <c r="N647">
        <v>1539752400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s="6" t="str">
        <f t="shared" si="64"/>
        <v>music</v>
      </c>
      <c r="T647" s="6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 s="6">
        <v>98700</v>
      </c>
      <c r="E648" s="6">
        <v>87448</v>
      </c>
      <c r="F648" s="4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 s="9">
        <f t="shared" si="62"/>
        <v>41346.208333333336</v>
      </c>
      <c r="N648">
        <v>1364101200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s="6" t="str">
        <f t="shared" si="64"/>
        <v>games</v>
      </c>
      <c r="T648" s="6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 s="6">
        <v>4500</v>
      </c>
      <c r="E649" s="6">
        <v>1863</v>
      </c>
      <c r="F649" s="4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 s="9">
        <f t="shared" si="62"/>
        <v>43199.208333333328</v>
      </c>
      <c r="N649">
        <v>1525323600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s="6" t="str">
        <f t="shared" si="64"/>
        <v>publishing</v>
      </c>
      <c r="T649" s="6" t="str">
        <f t="shared" si="65"/>
        <v>translations</v>
      </c>
    </row>
    <row r="650" spans="1:20" hidden="1" x14ac:dyDescent="0.3">
      <c r="A650">
        <v>648</v>
      </c>
      <c r="B650" t="s">
        <v>1338</v>
      </c>
      <c r="C650" s="3" t="s">
        <v>1339</v>
      </c>
      <c r="D650" s="6">
        <v>98600</v>
      </c>
      <c r="E650" s="6">
        <v>62174</v>
      </c>
      <c r="F650" s="4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 s="9">
        <f t="shared" si="62"/>
        <v>42922.208333333328</v>
      </c>
      <c r="N650">
        <v>1500872400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s="6" t="str">
        <f t="shared" si="64"/>
        <v>food</v>
      </c>
      <c r="T650" s="6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 s="6">
        <v>121700</v>
      </c>
      <c r="E651" s="6">
        <v>59003</v>
      </c>
      <c r="F651" s="4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 s="9">
        <f t="shared" si="62"/>
        <v>40471.208333333336</v>
      </c>
      <c r="N651">
        <v>1288501200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s="6" t="str">
        <f t="shared" si="64"/>
        <v>theater</v>
      </c>
      <c r="T651" s="6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 s="6">
        <v>100</v>
      </c>
      <c r="E652" s="6">
        <v>2</v>
      </c>
      <c r="F652" s="4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 s="9">
        <f t="shared" si="62"/>
        <v>41828.208333333336</v>
      </c>
      <c r="N652">
        <v>1407128400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s="6" t="str">
        <f t="shared" si="64"/>
        <v>music</v>
      </c>
      <c r="T652" s="6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 s="6">
        <v>196700</v>
      </c>
      <c r="E653" s="6">
        <v>174039</v>
      </c>
      <c r="F653" s="4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 s="9">
        <f t="shared" si="62"/>
        <v>41692.25</v>
      </c>
      <c r="N653">
        <v>1394344800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s="6" t="str">
        <f t="shared" si="64"/>
        <v>film &amp; video</v>
      </c>
      <c r="T653" s="6" t="str">
        <f t="shared" si="65"/>
        <v>shorts</v>
      </c>
    </row>
    <row r="654" spans="1:20" hidden="1" x14ac:dyDescent="0.3">
      <c r="A654">
        <v>652</v>
      </c>
      <c r="B654" t="s">
        <v>1346</v>
      </c>
      <c r="C654" s="3" t="s">
        <v>1347</v>
      </c>
      <c r="D654" s="6">
        <v>10000</v>
      </c>
      <c r="E654" s="6">
        <v>12684</v>
      </c>
      <c r="F654" s="4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 s="9">
        <f t="shared" si="62"/>
        <v>42587.208333333328</v>
      </c>
      <c r="N654">
        <v>1474088400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s="6" t="str">
        <f t="shared" si="64"/>
        <v>technology</v>
      </c>
      <c r="T654" s="6" t="str">
        <f t="shared" si="65"/>
        <v>web</v>
      </c>
    </row>
    <row r="655" spans="1:20" ht="31.2" hidden="1" x14ac:dyDescent="0.3">
      <c r="A655">
        <v>653</v>
      </c>
      <c r="B655" t="s">
        <v>1348</v>
      </c>
      <c r="C655" s="3" t="s">
        <v>1349</v>
      </c>
      <c r="D655" s="6">
        <v>600</v>
      </c>
      <c r="E655" s="6">
        <v>14033</v>
      </c>
      <c r="F655" s="4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 s="9">
        <f t="shared" si="62"/>
        <v>42468.208333333328</v>
      </c>
      <c r="N655">
        <v>1460264400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s="6" t="str">
        <f t="shared" si="64"/>
        <v>technology</v>
      </c>
      <c r="T655" s="6" t="str">
        <f t="shared" si="65"/>
        <v>web</v>
      </c>
    </row>
    <row r="656" spans="1:20" hidden="1" x14ac:dyDescent="0.3">
      <c r="A656">
        <v>654</v>
      </c>
      <c r="B656" t="s">
        <v>1350</v>
      </c>
      <c r="C656" s="3" t="s">
        <v>1351</v>
      </c>
      <c r="D656" s="6">
        <v>35000</v>
      </c>
      <c r="E656" s="6">
        <v>177936</v>
      </c>
      <c r="F656" s="4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 s="9">
        <f t="shared" si="62"/>
        <v>42240.208333333328</v>
      </c>
      <c r="N656">
        <v>1440824400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s="6" t="str">
        <f t="shared" si="64"/>
        <v>music</v>
      </c>
      <c r="T656" s="6" t="str">
        <f t="shared" si="65"/>
        <v>metal</v>
      </c>
    </row>
    <row r="657" spans="1:20" hidden="1" x14ac:dyDescent="0.3">
      <c r="A657">
        <v>655</v>
      </c>
      <c r="B657" t="s">
        <v>1352</v>
      </c>
      <c r="C657" s="3" t="s">
        <v>1353</v>
      </c>
      <c r="D657" s="6">
        <v>6900</v>
      </c>
      <c r="E657" s="6">
        <v>13212</v>
      </c>
      <c r="F657" s="4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 s="9">
        <f t="shared" si="62"/>
        <v>42796.25</v>
      </c>
      <c r="N657">
        <v>1489554000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s="6" t="str">
        <f t="shared" si="64"/>
        <v>photography</v>
      </c>
      <c r="T657" s="6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 s="6">
        <v>118400</v>
      </c>
      <c r="E658" s="6">
        <v>49879</v>
      </c>
      <c r="F658" s="4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 s="9">
        <f t="shared" si="62"/>
        <v>43097.25</v>
      </c>
      <c r="N658">
        <v>1514872800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s="6" t="str">
        <f t="shared" si="64"/>
        <v>food</v>
      </c>
      <c r="T658" s="6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 s="6">
        <v>10000</v>
      </c>
      <c r="E659" s="6">
        <v>824</v>
      </c>
      <c r="F659" s="4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 s="9">
        <f t="shared" si="62"/>
        <v>43096.25</v>
      </c>
      <c r="N659">
        <v>1515736800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s="6" t="str">
        <f t="shared" si="64"/>
        <v>film &amp; video</v>
      </c>
      <c r="T659" s="6" t="str">
        <f t="shared" si="65"/>
        <v>science fiction</v>
      </c>
    </row>
    <row r="660" spans="1:20" hidden="1" x14ac:dyDescent="0.3">
      <c r="A660">
        <v>658</v>
      </c>
      <c r="B660" t="s">
        <v>1358</v>
      </c>
      <c r="C660" s="3" t="s">
        <v>1359</v>
      </c>
      <c r="D660" s="6">
        <v>52600</v>
      </c>
      <c r="E660" s="6">
        <v>31594</v>
      </c>
      <c r="F660" s="4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 s="9">
        <f t="shared" si="62"/>
        <v>42246.208333333328</v>
      </c>
      <c r="N660">
        <v>1442898000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s="6" t="str">
        <f t="shared" si="64"/>
        <v>music</v>
      </c>
      <c r="T660" s="6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 s="6">
        <v>120700</v>
      </c>
      <c r="E661" s="6">
        <v>57010</v>
      </c>
      <c r="F661" s="4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 s="9">
        <f t="shared" si="62"/>
        <v>40570.25</v>
      </c>
      <c r="N661">
        <v>1296194400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s="6" t="str">
        <f t="shared" si="64"/>
        <v>film &amp; video</v>
      </c>
      <c r="T661" s="6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 s="6">
        <v>9100</v>
      </c>
      <c r="E662" s="6">
        <v>7438</v>
      </c>
      <c r="F662" s="4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 s="9">
        <f t="shared" si="62"/>
        <v>42237.208333333328</v>
      </c>
      <c r="N662">
        <v>1440910800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s="6" t="str">
        <f t="shared" si="64"/>
        <v>theater</v>
      </c>
      <c r="T662" s="6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 s="6">
        <v>106800</v>
      </c>
      <c r="E663" s="6">
        <v>57872</v>
      </c>
      <c r="F663" s="4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 s="9">
        <f t="shared" si="62"/>
        <v>40996.208333333336</v>
      </c>
      <c r="N663">
        <v>1335502800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s="6" t="str">
        <f t="shared" si="64"/>
        <v>music</v>
      </c>
      <c r="T663" s="6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 s="6">
        <v>9100</v>
      </c>
      <c r="E664" s="6">
        <v>8906</v>
      </c>
      <c r="F664" s="4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 s="9">
        <f t="shared" si="62"/>
        <v>43443.25</v>
      </c>
      <c r="N664">
        <v>1544680800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s="6" t="str">
        <f t="shared" si="64"/>
        <v>theater</v>
      </c>
      <c r="T664" s="6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 s="6">
        <v>10000</v>
      </c>
      <c r="E665" s="6">
        <v>7724</v>
      </c>
      <c r="F665" s="4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 s="9">
        <f t="shared" si="62"/>
        <v>40458.208333333336</v>
      </c>
      <c r="N665">
        <v>1288414800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s="6" t="str">
        <f t="shared" si="64"/>
        <v>theater</v>
      </c>
      <c r="T665" s="6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 s="6">
        <v>79400</v>
      </c>
      <c r="E666" s="6">
        <v>26571</v>
      </c>
      <c r="F666" s="4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 s="9">
        <f t="shared" si="62"/>
        <v>40959.25</v>
      </c>
      <c r="N666">
        <v>1330581600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s="6" t="str">
        <f t="shared" si="64"/>
        <v>music</v>
      </c>
      <c r="T666" s="6" t="str">
        <f t="shared" si="65"/>
        <v>jazz</v>
      </c>
    </row>
    <row r="667" spans="1:20" hidden="1" x14ac:dyDescent="0.3">
      <c r="A667">
        <v>665</v>
      </c>
      <c r="B667" t="s">
        <v>1371</v>
      </c>
      <c r="C667" s="3" t="s">
        <v>1372</v>
      </c>
      <c r="D667" s="6">
        <v>5100</v>
      </c>
      <c r="E667" s="6">
        <v>12219</v>
      </c>
      <c r="F667" s="4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 s="9">
        <f t="shared" si="62"/>
        <v>40733.208333333336</v>
      </c>
      <c r="N667">
        <v>1311397200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s="6" t="str">
        <f t="shared" si="64"/>
        <v>film &amp; video</v>
      </c>
      <c r="T667" s="6" t="str">
        <f t="shared" si="65"/>
        <v>documentary</v>
      </c>
    </row>
    <row r="668" spans="1:20" hidden="1" x14ac:dyDescent="0.3">
      <c r="A668">
        <v>666</v>
      </c>
      <c r="B668" t="s">
        <v>1373</v>
      </c>
      <c r="C668" s="3" t="s">
        <v>1374</v>
      </c>
      <c r="D668" s="6">
        <v>3100</v>
      </c>
      <c r="E668" s="6">
        <v>1985</v>
      </c>
      <c r="F668" s="4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 s="9">
        <f t="shared" si="62"/>
        <v>41516.208333333336</v>
      </c>
      <c r="N668">
        <v>1378357200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s="6" t="str">
        <f t="shared" si="64"/>
        <v>theater</v>
      </c>
      <c r="T668" s="6" t="str">
        <f t="shared" si="65"/>
        <v>plays</v>
      </c>
    </row>
    <row r="669" spans="1:20" ht="31.2" hidden="1" x14ac:dyDescent="0.3">
      <c r="A669">
        <v>667</v>
      </c>
      <c r="B669" t="s">
        <v>1375</v>
      </c>
      <c r="C669" s="3" t="s">
        <v>1376</v>
      </c>
      <c r="D669" s="6">
        <v>6900</v>
      </c>
      <c r="E669" s="6">
        <v>12155</v>
      </c>
      <c r="F669" s="4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 s="9">
        <f t="shared" si="62"/>
        <v>41892.208333333336</v>
      </c>
      <c r="N669">
        <v>1411102800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s="6" t="str">
        <f t="shared" si="64"/>
        <v>journalism</v>
      </c>
      <c r="T669" s="6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 s="6">
        <v>27500</v>
      </c>
      <c r="E670" s="6">
        <v>5593</v>
      </c>
      <c r="F670" s="4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 s="9">
        <f t="shared" si="62"/>
        <v>41122.208333333336</v>
      </c>
      <c r="N670">
        <v>1344834000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s="6" t="str">
        <f t="shared" si="64"/>
        <v>theater</v>
      </c>
      <c r="T670" s="6" t="str">
        <f t="shared" si="65"/>
        <v>plays</v>
      </c>
    </row>
    <row r="671" spans="1:20" hidden="1" x14ac:dyDescent="0.3">
      <c r="A671">
        <v>669</v>
      </c>
      <c r="B671" t="s">
        <v>1379</v>
      </c>
      <c r="C671" s="3" t="s">
        <v>1380</v>
      </c>
      <c r="D671" s="6">
        <v>48800</v>
      </c>
      <c r="E671" s="6">
        <v>175020</v>
      </c>
      <c r="F671" s="4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 s="9">
        <f t="shared" si="62"/>
        <v>42912.208333333328</v>
      </c>
      <c r="N671">
        <v>1499230800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s="6" t="str">
        <f t="shared" si="64"/>
        <v>theater</v>
      </c>
      <c r="T671" s="6" t="str">
        <f t="shared" si="65"/>
        <v>plays</v>
      </c>
    </row>
    <row r="672" spans="1:20" ht="31.2" hidden="1" x14ac:dyDescent="0.3">
      <c r="A672">
        <v>670</v>
      </c>
      <c r="B672" t="s">
        <v>1334</v>
      </c>
      <c r="C672" s="3" t="s">
        <v>1381</v>
      </c>
      <c r="D672" s="6">
        <v>16200</v>
      </c>
      <c r="E672" s="6">
        <v>75955</v>
      </c>
      <c r="F672" s="4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 s="9">
        <f t="shared" si="62"/>
        <v>42425.25</v>
      </c>
      <c r="N672">
        <v>1457416800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s="6" t="str">
        <f t="shared" si="64"/>
        <v>music</v>
      </c>
      <c r="T672" s="6" t="str">
        <f t="shared" si="65"/>
        <v>indie rock</v>
      </c>
    </row>
    <row r="673" spans="1:20" ht="31.2" hidden="1" x14ac:dyDescent="0.3">
      <c r="A673">
        <v>671</v>
      </c>
      <c r="B673" t="s">
        <v>1382</v>
      </c>
      <c r="C673" s="3" t="s">
        <v>1383</v>
      </c>
      <c r="D673" s="6">
        <v>97600</v>
      </c>
      <c r="E673" s="6">
        <v>119127</v>
      </c>
      <c r="F673" s="4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 s="9">
        <f t="shared" si="62"/>
        <v>40390.208333333336</v>
      </c>
      <c r="N673">
        <v>1280898000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s="6" t="str">
        <f t="shared" si="64"/>
        <v>theater</v>
      </c>
      <c r="T673" s="6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 s="6">
        <v>197900</v>
      </c>
      <c r="E674" s="6">
        <v>110689</v>
      </c>
      <c r="F674" s="4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 s="9">
        <f t="shared" si="62"/>
        <v>43180.208333333328</v>
      </c>
      <c r="N674">
        <v>1522472400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s="6" t="str">
        <f t="shared" si="64"/>
        <v>theater</v>
      </c>
      <c r="T674" s="6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 s="6">
        <v>5600</v>
      </c>
      <c r="E675" s="6">
        <v>2445</v>
      </c>
      <c r="F675" s="4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 s="9">
        <f t="shared" si="62"/>
        <v>42475.208333333328</v>
      </c>
      <c r="N675">
        <v>1462510800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s="6" t="str">
        <f t="shared" si="64"/>
        <v>music</v>
      </c>
      <c r="T675" s="6" t="str">
        <f t="shared" si="65"/>
        <v>indie rock</v>
      </c>
    </row>
    <row r="676" spans="1:20" hidden="1" x14ac:dyDescent="0.3">
      <c r="A676">
        <v>674</v>
      </c>
      <c r="B676" t="s">
        <v>1388</v>
      </c>
      <c r="C676" s="3" t="s">
        <v>1389</v>
      </c>
      <c r="D676" s="6">
        <v>170700</v>
      </c>
      <c r="E676" s="6">
        <v>57250</v>
      </c>
      <c r="F676" s="4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 s="9">
        <f t="shared" si="62"/>
        <v>40774.208333333336</v>
      </c>
      <c r="N676">
        <v>1317790800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s="6" t="str">
        <f t="shared" si="64"/>
        <v>photography</v>
      </c>
      <c r="T676" s="6" t="str">
        <f t="shared" si="65"/>
        <v>photography books</v>
      </c>
    </row>
    <row r="677" spans="1:20" hidden="1" x14ac:dyDescent="0.3">
      <c r="A677">
        <v>675</v>
      </c>
      <c r="B677" t="s">
        <v>1390</v>
      </c>
      <c r="C677" s="3" t="s">
        <v>1391</v>
      </c>
      <c r="D677" s="6">
        <v>9700</v>
      </c>
      <c r="E677" s="6">
        <v>11929</v>
      </c>
      <c r="F677" s="4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 s="9">
        <f t="shared" si="62"/>
        <v>43719.208333333328</v>
      </c>
      <c r="N677">
        <v>1568782800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s="6" t="str">
        <f t="shared" si="64"/>
        <v>journalism</v>
      </c>
      <c r="T677" s="6" t="str">
        <f t="shared" si="65"/>
        <v>audio</v>
      </c>
    </row>
    <row r="678" spans="1:20" hidden="1" x14ac:dyDescent="0.3">
      <c r="A678">
        <v>676</v>
      </c>
      <c r="B678" t="s">
        <v>1392</v>
      </c>
      <c r="C678" s="3" t="s">
        <v>1393</v>
      </c>
      <c r="D678" s="6">
        <v>62300</v>
      </c>
      <c r="E678" s="6">
        <v>118214</v>
      </c>
      <c r="F678" s="4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 s="9">
        <f t="shared" si="62"/>
        <v>41178.208333333336</v>
      </c>
      <c r="N678">
        <v>1349413200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s="6" t="str">
        <f t="shared" si="64"/>
        <v>photography</v>
      </c>
      <c r="T678" s="6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 s="6">
        <v>5300</v>
      </c>
      <c r="E679" s="6">
        <v>4432</v>
      </c>
      <c r="F679" s="4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 s="9">
        <f t="shared" si="62"/>
        <v>42561.208333333328</v>
      </c>
      <c r="N679">
        <v>1472446800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s="6" t="str">
        <f t="shared" si="64"/>
        <v>publishing</v>
      </c>
      <c r="T679" s="6" t="str">
        <f t="shared" si="65"/>
        <v>fiction</v>
      </c>
    </row>
    <row r="680" spans="1:20" hidden="1" x14ac:dyDescent="0.3">
      <c r="A680">
        <v>678</v>
      </c>
      <c r="B680" t="s">
        <v>1396</v>
      </c>
      <c r="C680" s="3" t="s">
        <v>1397</v>
      </c>
      <c r="D680" s="6">
        <v>99500</v>
      </c>
      <c r="E680" s="6">
        <v>17879</v>
      </c>
      <c r="F680" s="4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 s="9">
        <f t="shared" si="62"/>
        <v>43484.25</v>
      </c>
      <c r="N680">
        <v>1548050400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s="6" t="str">
        <f t="shared" si="64"/>
        <v>film &amp; video</v>
      </c>
      <c r="T680" s="6" t="str">
        <f t="shared" si="65"/>
        <v>drama</v>
      </c>
    </row>
    <row r="681" spans="1:20" hidden="1" x14ac:dyDescent="0.3">
      <c r="A681">
        <v>679</v>
      </c>
      <c r="B681" t="s">
        <v>668</v>
      </c>
      <c r="C681" s="3" t="s">
        <v>1398</v>
      </c>
      <c r="D681" s="6">
        <v>1400</v>
      </c>
      <c r="E681" s="6">
        <v>14511</v>
      </c>
      <c r="F681" s="4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 s="9">
        <f t="shared" si="62"/>
        <v>43756.208333333328</v>
      </c>
      <c r="N681">
        <v>1571806800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s="6" t="str">
        <f t="shared" si="64"/>
        <v>food</v>
      </c>
      <c r="T681" s="6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 s="6">
        <v>145600</v>
      </c>
      <c r="E682" s="6">
        <v>141822</v>
      </c>
      <c r="F682" s="4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 s="9">
        <f t="shared" si="62"/>
        <v>43813.25</v>
      </c>
      <c r="N682">
        <v>1576476000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s="6" t="str">
        <f t="shared" si="64"/>
        <v>games</v>
      </c>
      <c r="T682" s="6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 s="6">
        <v>184100</v>
      </c>
      <c r="E683" s="6">
        <v>159037</v>
      </c>
      <c r="F683" s="4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 s="9">
        <f t="shared" si="62"/>
        <v>40898.25</v>
      </c>
      <c r="N683">
        <v>1324965600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s="6" t="str">
        <f t="shared" si="64"/>
        <v>theater</v>
      </c>
      <c r="T683" s="6" t="str">
        <f t="shared" si="65"/>
        <v>plays</v>
      </c>
    </row>
    <row r="684" spans="1:20" hidden="1" x14ac:dyDescent="0.3">
      <c r="A684">
        <v>682</v>
      </c>
      <c r="B684" t="s">
        <v>1403</v>
      </c>
      <c r="C684" s="3" t="s">
        <v>1404</v>
      </c>
      <c r="D684" s="6">
        <v>5400</v>
      </c>
      <c r="E684" s="6">
        <v>8109</v>
      </c>
      <c r="F684" s="4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 s="9">
        <f t="shared" si="62"/>
        <v>41619.25</v>
      </c>
      <c r="N684">
        <v>1387519200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s="6" t="str">
        <f t="shared" si="64"/>
        <v>theater</v>
      </c>
      <c r="T684" s="6" t="str">
        <f t="shared" si="65"/>
        <v>plays</v>
      </c>
    </row>
    <row r="685" spans="1:20" hidden="1" x14ac:dyDescent="0.3">
      <c r="A685">
        <v>683</v>
      </c>
      <c r="B685" t="s">
        <v>1405</v>
      </c>
      <c r="C685" s="3" t="s">
        <v>1406</v>
      </c>
      <c r="D685" s="6">
        <v>2300</v>
      </c>
      <c r="E685" s="6">
        <v>8244</v>
      </c>
      <c r="F685" s="4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 s="9">
        <f t="shared" si="62"/>
        <v>43359.208333333328</v>
      </c>
      <c r="N685">
        <v>1537246800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s="6" t="str">
        <f t="shared" si="64"/>
        <v>theater</v>
      </c>
      <c r="T685" s="6" t="str">
        <f t="shared" si="65"/>
        <v>plays</v>
      </c>
    </row>
    <row r="686" spans="1:20" hidden="1" x14ac:dyDescent="0.3">
      <c r="A686">
        <v>684</v>
      </c>
      <c r="B686" t="s">
        <v>1407</v>
      </c>
      <c r="C686" s="3" t="s">
        <v>1408</v>
      </c>
      <c r="D686" s="6">
        <v>1400</v>
      </c>
      <c r="E686" s="6">
        <v>7600</v>
      </c>
      <c r="F686" s="4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 s="9">
        <f t="shared" si="62"/>
        <v>40358.208333333336</v>
      </c>
      <c r="N686">
        <v>1279515600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s="6" t="str">
        <f t="shared" si="64"/>
        <v>publishing</v>
      </c>
      <c r="T686" s="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 s="6">
        <v>140000</v>
      </c>
      <c r="E687" s="6">
        <v>94501</v>
      </c>
      <c r="F687" s="4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 s="9">
        <f t="shared" si="62"/>
        <v>42239.208333333328</v>
      </c>
      <c r="N687">
        <v>1442379600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s="6" t="str">
        <f t="shared" si="64"/>
        <v>theater</v>
      </c>
      <c r="T687" s="6" t="str">
        <f t="shared" si="65"/>
        <v>plays</v>
      </c>
    </row>
    <row r="688" spans="1:20" hidden="1" x14ac:dyDescent="0.3">
      <c r="A688">
        <v>686</v>
      </c>
      <c r="B688" t="s">
        <v>1411</v>
      </c>
      <c r="C688" s="3" t="s">
        <v>1412</v>
      </c>
      <c r="D688" s="6">
        <v>7500</v>
      </c>
      <c r="E688" s="6">
        <v>14381</v>
      </c>
      <c r="F688" s="4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 s="9">
        <f t="shared" si="62"/>
        <v>43186.208333333328</v>
      </c>
      <c r="N688">
        <v>1523077200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s="6" t="str">
        <f t="shared" si="64"/>
        <v>technology</v>
      </c>
      <c r="T688" s="6" t="str">
        <f t="shared" si="65"/>
        <v>wearables</v>
      </c>
    </row>
    <row r="689" spans="1:20" hidden="1" x14ac:dyDescent="0.3">
      <c r="A689">
        <v>687</v>
      </c>
      <c r="B689" t="s">
        <v>1413</v>
      </c>
      <c r="C689" s="3" t="s">
        <v>1414</v>
      </c>
      <c r="D689" s="6">
        <v>1500</v>
      </c>
      <c r="E689" s="6">
        <v>13980</v>
      </c>
      <c r="F689" s="4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 s="9">
        <f t="shared" si="62"/>
        <v>42806.25</v>
      </c>
      <c r="N689">
        <v>1489554000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s="6" t="str">
        <f t="shared" si="64"/>
        <v>theater</v>
      </c>
      <c r="T689" s="6" t="str">
        <f t="shared" si="65"/>
        <v>plays</v>
      </c>
    </row>
    <row r="690" spans="1:20" hidden="1" x14ac:dyDescent="0.3">
      <c r="A690">
        <v>688</v>
      </c>
      <c r="B690" t="s">
        <v>1415</v>
      </c>
      <c r="C690" s="3" t="s">
        <v>1416</v>
      </c>
      <c r="D690" s="6">
        <v>2900</v>
      </c>
      <c r="E690" s="6">
        <v>12449</v>
      </c>
      <c r="F690" s="4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 s="9">
        <f t="shared" si="62"/>
        <v>43475.25</v>
      </c>
      <c r="N690">
        <v>1548482400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s="6" t="str">
        <f t="shared" si="64"/>
        <v>film &amp; video</v>
      </c>
      <c r="T690" s="6" t="str">
        <f t="shared" si="65"/>
        <v>television</v>
      </c>
    </row>
    <row r="691" spans="1:20" hidden="1" x14ac:dyDescent="0.3">
      <c r="A691">
        <v>689</v>
      </c>
      <c r="B691" t="s">
        <v>1417</v>
      </c>
      <c r="C691" s="3" t="s">
        <v>1418</v>
      </c>
      <c r="D691" s="6">
        <v>7300</v>
      </c>
      <c r="E691" s="6">
        <v>7348</v>
      </c>
      <c r="F691" s="4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 s="9">
        <f t="shared" si="62"/>
        <v>41576.208333333336</v>
      </c>
      <c r="N691">
        <v>1384063200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s="6" t="str">
        <f t="shared" si="64"/>
        <v>technology</v>
      </c>
      <c r="T691" s="6" t="str">
        <f t="shared" si="65"/>
        <v>web</v>
      </c>
    </row>
    <row r="692" spans="1:20" hidden="1" x14ac:dyDescent="0.3">
      <c r="A692">
        <v>690</v>
      </c>
      <c r="B692" t="s">
        <v>1419</v>
      </c>
      <c r="C692" s="3" t="s">
        <v>1420</v>
      </c>
      <c r="D692" s="6">
        <v>3600</v>
      </c>
      <c r="E692" s="6">
        <v>8158</v>
      </c>
      <c r="F692" s="4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 s="9">
        <f t="shared" si="62"/>
        <v>40874.25</v>
      </c>
      <c r="N692">
        <v>1322892000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s="6" t="str">
        <f t="shared" si="64"/>
        <v>film &amp; video</v>
      </c>
      <c r="T692" s="6" t="str">
        <f t="shared" si="65"/>
        <v>documentary</v>
      </c>
    </row>
    <row r="693" spans="1:20" hidden="1" x14ac:dyDescent="0.3">
      <c r="A693">
        <v>691</v>
      </c>
      <c r="B693" t="s">
        <v>1421</v>
      </c>
      <c r="C693" s="3" t="s">
        <v>1422</v>
      </c>
      <c r="D693" s="6">
        <v>5000</v>
      </c>
      <c r="E693" s="6">
        <v>7119</v>
      </c>
      <c r="F693" s="4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 s="9">
        <f t="shared" si="62"/>
        <v>41185.208333333336</v>
      </c>
      <c r="N693">
        <v>1350709200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s="6" t="str">
        <f t="shared" si="64"/>
        <v>film &amp; video</v>
      </c>
      <c r="T693" s="6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 s="6">
        <v>6000</v>
      </c>
      <c r="E694" s="6">
        <v>5438</v>
      </c>
      <c r="F694" s="4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 s="9">
        <f t="shared" si="62"/>
        <v>43655.208333333328</v>
      </c>
      <c r="N694">
        <v>1564203600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s="6" t="str">
        <f t="shared" si="64"/>
        <v>music</v>
      </c>
      <c r="T694" s="6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 s="6">
        <v>180400</v>
      </c>
      <c r="E695" s="6">
        <v>115396</v>
      </c>
      <c r="F695" s="4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 s="9">
        <f t="shared" si="62"/>
        <v>43025.208333333328</v>
      </c>
      <c r="N695">
        <v>1509685200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s="6" t="str">
        <f t="shared" si="64"/>
        <v>theater</v>
      </c>
      <c r="T695" s="6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 s="6">
        <v>9100</v>
      </c>
      <c r="E696" s="6">
        <v>7656</v>
      </c>
      <c r="F696" s="4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 s="9">
        <f t="shared" si="62"/>
        <v>43066.25</v>
      </c>
      <c r="N696">
        <v>1514959200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s="6" t="str">
        <f t="shared" si="64"/>
        <v>theater</v>
      </c>
      <c r="T696" s="6" t="str">
        <f t="shared" si="65"/>
        <v>plays</v>
      </c>
    </row>
    <row r="697" spans="1:20" hidden="1" x14ac:dyDescent="0.3">
      <c r="A697">
        <v>695</v>
      </c>
      <c r="B697" t="s">
        <v>1429</v>
      </c>
      <c r="C697" s="3" t="s">
        <v>1430</v>
      </c>
      <c r="D697" s="6">
        <v>9200</v>
      </c>
      <c r="E697" s="6">
        <v>12322</v>
      </c>
      <c r="F697" s="4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 s="9">
        <f t="shared" si="62"/>
        <v>42322.25</v>
      </c>
      <c r="N697">
        <v>1448863200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s="6" t="str">
        <f t="shared" si="64"/>
        <v>music</v>
      </c>
      <c r="T697" s="6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 s="6">
        <v>164100</v>
      </c>
      <c r="E698" s="6">
        <v>96888</v>
      </c>
      <c r="F698" s="4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 s="9">
        <f t="shared" si="62"/>
        <v>42114.208333333328</v>
      </c>
      <c r="N698">
        <v>1429592400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s="6" t="str">
        <f t="shared" si="64"/>
        <v>theater</v>
      </c>
      <c r="T698" s="6" t="str">
        <f t="shared" si="65"/>
        <v>plays</v>
      </c>
    </row>
    <row r="699" spans="1:20" ht="31.2" hidden="1" x14ac:dyDescent="0.3">
      <c r="A699">
        <v>697</v>
      </c>
      <c r="B699" t="s">
        <v>1433</v>
      </c>
      <c r="C699" s="3" t="s">
        <v>1434</v>
      </c>
      <c r="D699" s="6">
        <v>128900</v>
      </c>
      <c r="E699" s="6">
        <v>196960</v>
      </c>
      <c r="F699" s="4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 s="9">
        <f t="shared" si="62"/>
        <v>43190.208333333328</v>
      </c>
      <c r="N699">
        <v>1522645200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s="6" t="str">
        <f t="shared" si="64"/>
        <v>music</v>
      </c>
      <c r="T699" s="6" t="str">
        <f t="shared" si="65"/>
        <v>electric music</v>
      </c>
    </row>
    <row r="700" spans="1:20" hidden="1" x14ac:dyDescent="0.3">
      <c r="A700">
        <v>698</v>
      </c>
      <c r="B700" t="s">
        <v>1435</v>
      </c>
      <c r="C700" s="3" t="s">
        <v>1436</v>
      </c>
      <c r="D700" s="6">
        <v>42100</v>
      </c>
      <c r="E700" s="6">
        <v>188057</v>
      </c>
      <c r="F700" s="4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 s="9">
        <f t="shared" si="62"/>
        <v>40871.25</v>
      </c>
      <c r="N700">
        <v>1323324000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s="6" t="str">
        <f t="shared" si="64"/>
        <v>technology</v>
      </c>
      <c r="T700" s="6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 s="6">
        <v>7400</v>
      </c>
      <c r="E701" s="6">
        <v>6245</v>
      </c>
      <c r="F701" s="4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 s="9">
        <f t="shared" si="62"/>
        <v>43641.208333333328</v>
      </c>
      <c r="N701">
        <v>1561525200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s="6" t="str">
        <f t="shared" si="64"/>
        <v>film &amp; video</v>
      </c>
      <c r="T701" s="6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 s="6">
        <v>100</v>
      </c>
      <c r="E702" s="6">
        <v>3</v>
      </c>
      <c r="F702" s="4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 s="9">
        <f t="shared" si="62"/>
        <v>40203.25</v>
      </c>
      <c r="N702">
        <v>1265695200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s="6" t="str">
        <f t="shared" si="64"/>
        <v>technology</v>
      </c>
      <c r="T702" s="6" t="str">
        <f t="shared" si="65"/>
        <v>wearables</v>
      </c>
    </row>
    <row r="703" spans="1:20" ht="31.2" hidden="1" x14ac:dyDescent="0.3">
      <c r="A703">
        <v>701</v>
      </c>
      <c r="B703" t="s">
        <v>1440</v>
      </c>
      <c r="C703" s="3" t="s">
        <v>1441</v>
      </c>
      <c r="D703" s="6">
        <v>52000</v>
      </c>
      <c r="E703" s="6">
        <v>91014</v>
      </c>
      <c r="F703" s="4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 s="9">
        <f t="shared" si="62"/>
        <v>40629.208333333336</v>
      </c>
      <c r="N703">
        <v>1301806800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s="6" t="str">
        <f t="shared" si="64"/>
        <v>theater</v>
      </c>
      <c r="T703" s="6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 s="6">
        <v>8700</v>
      </c>
      <c r="E704" s="6">
        <v>4710</v>
      </c>
      <c r="F704" s="4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 s="9">
        <f t="shared" si="62"/>
        <v>41477.208333333336</v>
      </c>
      <c r="N704">
        <v>1374901200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s="6" t="str">
        <f t="shared" si="64"/>
        <v>technology</v>
      </c>
      <c r="T704" s="6" t="str">
        <f t="shared" si="65"/>
        <v>wearables</v>
      </c>
    </row>
    <row r="705" spans="1:20" hidden="1" x14ac:dyDescent="0.3">
      <c r="A705">
        <v>703</v>
      </c>
      <c r="B705" t="s">
        <v>1444</v>
      </c>
      <c r="C705" s="3" t="s">
        <v>1445</v>
      </c>
      <c r="D705" s="6">
        <v>63400</v>
      </c>
      <c r="E705" s="6">
        <v>197728</v>
      </c>
      <c r="F705" s="4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 s="9">
        <f t="shared" si="62"/>
        <v>41020.208333333336</v>
      </c>
      <c r="N705">
        <v>1336453200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s="6" t="str">
        <f t="shared" si="64"/>
        <v>publishing</v>
      </c>
      <c r="T705" s="6" t="str">
        <f t="shared" si="65"/>
        <v>translations</v>
      </c>
    </row>
    <row r="706" spans="1:20" ht="31.2" hidden="1" x14ac:dyDescent="0.3">
      <c r="A706">
        <v>704</v>
      </c>
      <c r="B706" t="s">
        <v>1446</v>
      </c>
      <c r="C706" s="3" t="s">
        <v>1447</v>
      </c>
      <c r="D706" s="6">
        <v>8700</v>
      </c>
      <c r="E706" s="6">
        <v>10682</v>
      </c>
      <c r="F706" s="4">
        <f t="shared" si="60"/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 s="9">
        <f t="shared" si="62"/>
        <v>42555.208333333328</v>
      </c>
      <c r="N706">
        <v>1468904400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s="6" t="str">
        <f t="shared" si="64"/>
        <v>film &amp; video</v>
      </c>
      <c r="T706" s="6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 s="6">
        <v>169700</v>
      </c>
      <c r="E707" s="6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 s="6">
        <f t="shared" ref="I707:I770" si="67">IFERROR(E707/H707,0)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68">(((L707/60)/60)/24)+DATE(1970,1,1)</f>
        <v>41619.25</v>
      </c>
      <c r="N707">
        <v>1387087200</v>
      </c>
      <c r="O707" s="9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s="6" t="str">
        <f t="shared" ref="S707:S770" si="70">_xlfn.TEXTBEFORE(R707,"/")</f>
        <v>publishing</v>
      </c>
      <c r="T707" s="6" t="str">
        <f t="shared" ref="T707:T770" si="71">_xlfn.TEXTAFTER(R707,"/")</f>
        <v>nonfiction</v>
      </c>
    </row>
    <row r="708" spans="1:20" ht="31.2" hidden="1" x14ac:dyDescent="0.3">
      <c r="A708">
        <v>706</v>
      </c>
      <c r="B708" t="s">
        <v>1450</v>
      </c>
      <c r="C708" s="3" t="s">
        <v>1451</v>
      </c>
      <c r="D708" s="6">
        <v>108400</v>
      </c>
      <c r="E708" s="6">
        <v>138586</v>
      </c>
      <c r="F708" s="4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 s="9">
        <f t="shared" si="68"/>
        <v>43471.25</v>
      </c>
      <c r="N708">
        <v>1547445600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s="6" t="str">
        <f t="shared" si="70"/>
        <v>technology</v>
      </c>
      <c r="T708" s="6" t="str">
        <f t="shared" si="71"/>
        <v>web</v>
      </c>
    </row>
    <row r="709" spans="1:20" ht="31.2" hidden="1" x14ac:dyDescent="0.3">
      <c r="A709">
        <v>707</v>
      </c>
      <c r="B709" t="s">
        <v>1452</v>
      </c>
      <c r="C709" s="3" t="s">
        <v>1453</v>
      </c>
      <c r="D709" s="6">
        <v>7300</v>
      </c>
      <c r="E709" s="6">
        <v>11579</v>
      </c>
      <c r="F709" s="4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 s="9">
        <f t="shared" si="68"/>
        <v>43442.25</v>
      </c>
      <c r="N709">
        <v>1547359200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s="6" t="str">
        <f t="shared" si="70"/>
        <v>film &amp; video</v>
      </c>
      <c r="T709" s="6" t="str">
        <f t="shared" si="71"/>
        <v>drama</v>
      </c>
    </row>
    <row r="710" spans="1:20" hidden="1" x14ac:dyDescent="0.3">
      <c r="A710">
        <v>708</v>
      </c>
      <c r="B710" t="s">
        <v>1454</v>
      </c>
      <c r="C710" s="3" t="s">
        <v>1455</v>
      </c>
      <c r="D710" s="6">
        <v>1700</v>
      </c>
      <c r="E710" s="6">
        <v>12020</v>
      </c>
      <c r="F710" s="4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 s="9">
        <f t="shared" si="68"/>
        <v>42877.208333333328</v>
      </c>
      <c r="N710">
        <v>1496293200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s="6" t="str">
        <f t="shared" si="70"/>
        <v>theater</v>
      </c>
      <c r="T710" s="6" t="str">
        <f t="shared" si="71"/>
        <v>plays</v>
      </c>
    </row>
    <row r="711" spans="1:20" hidden="1" x14ac:dyDescent="0.3">
      <c r="A711">
        <v>709</v>
      </c>
      <c r="B711" t="s">
        <v>1456</v>
      </c>
      <c r="C711" s="3" t="s">
        <v>1457</v>
      </c>
      <c r="D711" s="6">
        <v>9800</v>
      </c>
      <c r="E711" s="6">
        <v>13954</v>
      </c>
      <c r="F711" s="4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 s="9">
        <f t="shared" si="68"/>
        <v>41018.208333333336</v>
      </c>
      <c r="N711">
        <v>1335416400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s="6" t="str">
        <f t="shared" si="70"/>
        <v>theater</v>
      </c>
      <c r="T711" s="6" t="str">
        <f t="shared" si="71"/>
        <v>plays</v>
      </c>
    </row>
    <row r="712" spans="1:20" ht="31.2" hidden="1" x14ac:dyDescent="0.3">
      <c r="A712">
        <v>710</v>
      </c>
      <c r="B712" t="s">
        <v>1458</v>
      </c>
      <c r="C712" s="3" t="s">
        <v>1459</v>
      </c>
      <c r="D712" s="6">
        <v>4300</v>
      </c>
      <c r="E712" s="6">
        <v>6358</v>
      </c>
      <c r="F712" s="4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 s="9">
        <f t="shared" si="68"/>
        <v>43295.208333333328</v>
      </c>
      <c r="N712">
        <v>1532149200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s="6" t="str">
        <f t="shared" si="70"/>
        <v>theater</v>
      </c>
      <c r="T712" s="6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 s="6">
        <v>6200</v>
      </c>
      <c r="E713" s="6">
        <v>1260</v>
      </c>
      <c r="F713" s="4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 s="9">
        <f t="shared" si="68"/>
        <v>42393.25</v>
      </c>
      <c r="N713">
        <v>1453788000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s="6" t="str">
        <f t="shared" si="70"/>
        <v>theater</v>
      </c>
      <c r="T713" s="6" t="str">
        <f t="shared" si="71"/>
        <v>plays</v>
      </c>
    </row>
    <row r="714" spans="1:20" ht="31.2" hidden="1" x14ac:dyDescent="0.3">
      <c r="A714">
        <v>712</v>
      </c>
      <c r="B714" t="s">
        <v>1462</v>
      </c>
      <c r="C714" s="3" t="s">
        <v>1463</v>
      </c>
      <c r="D714" s="6">
        <v>800</v>
      </c>
      <c r="E714" s="6">
        <v>14725</v>
      </c>
      <c r="F714" s="4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 s="9">
        <f t="shared" si="68"/>
        <v>42559.208333333328</v>
      </c>
      <c r="N714">
        <v>1471496400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s="6" t="str">
        <f t="shared" si="70"/>
        <v>theater</v>
      </c>
      <c r="T714" s="6" t="str">
        <f t="shared" si="71"/>
        <v>plays</v>
      </c>
    </row>
    <row r="715" spans="1:20" hidden="1" x14ac:dyDescent="0.3">
      <c r="A715">
        <v>713</v>
      </c>
      <c r="B715" t="s">
        <v>1464</v>
      </c>
      <c r="C715" s="3" t="s">
        <v>1465</v>
      </c>
      <c r="D715" s="6">
        <v>6900</v>
      </c>
      <c r="E715" s="6">
        <v>11174</v>
      </c>
      <c r="F715" s="4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 s="9">
        <f t="shared" si="68"/>
        <v>42604.208333333328</v>
      </c>
      <c r="N715">
        <v>1472878800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s="6" t="str">
        <f t="shared" si="70"/>
        <v>publishing</v>
      </c>
      <c r="T715" s="6" t="str">
        <f t="shared" si="71"/>
        <v>radio &amp; podcasts</v>
      </c>
    </row>
    <row r="716" spans="1:20" hidden="1" x14ac:dyDescent="0.3">
      <c r="A716">
        <v>714</v>
      </c>
      <c r="B716" t="s">
        <v>1466</v>
      </c>
      <c r="C716" s="3" t="s">
        <v>1467</v>
      </c>
      <c r="D716" s="6">
        <v>38500</v>
      </c>
      <c r="E716" s="6">
        <v>182036</v>
      </c>
      <c r="F716" s="4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 s="9">
        <f t="shared" si="68"/>
        <v>41870.208333333336</v>
      </c>
      <c r="N716">
        <v>1408510800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s="6" t="str">
        <f t="shared" si="70"/>
        <v>music</v>
      </c>
      <c r="T716" s="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 s="6">
        <v>118000</v>
      </c>
      <c r="E717" s="6">
        <v>28870</v>
      </c>
      <c r="F717" s="4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 s="9">
        <f t="shared" si="68"/>
        <v>40397.208333333336</v>
      </c>
      <c r="N717">
        <v>1281589200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s="6" t="str">
        <f t="shared" si="70"/>
        <v>games</v>
      </c>
      <c r="T717" s="6" t="str">
        <f t="shared" si="71"/>
        <v>mobile games</v>
      </c>
    </row>
    <row r="718" spans="1:20" hidden="1" x14ac:dyDescent="0.3">
      <c r="A718">
        <v>716</v>
      </c>
      <c r="B718" t="s">
        <v>1470</v>
      </c>
      <c r="C718" s="3" t="s">
        <v>1471</v>
      </c>
      <c r="D718" s="6">
        <v>2000</v>
      </c>
      <c r="E718" s="6">
        <v>10353</v>
      </c>
      <c r="F718" s="4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 s="9">
        <f t="shared" si="68"/>
        <v>41465.208333333336</v>
      </c>
      <c r="N718">
        <v>1375851600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s="6" t="str">
        <f t="shared" si="70"/>
        <v>theater</v>
      </c>
      <c r="T718" s="6" t="str">
        <f t="shared" si="71"/>
        <v>plays</v>
      </c>
    </row>
    <row r="719" spans="1:20" ht="31.2" hidden="1" x14ac:dyDescent="0.3">
      <c r="A719">
        <v>717</v>
      </c>
      <c r="B719" t="s">
        <v>1472</v>
      </c>
      <c r="C719" s="3" t="s">
        <v>1473</v>
      </c>
      <c r="D719" s="6">
        <v>5600</v>
      </c>
      <c r="E719" s="6">
        <v>13868</v>
      </c>
      <c r="F719" s="4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 s="9">
        <f t="shared" si="68"/>
        <v>40777.208333333336</v>
      </c>
      <c r="N719">
        <v>1315803600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s="6" t="str">
        <f t="shared" si="70"/>
        <v>film &amp; video</v>
      </c>
      <c r="T719" s="6" t="str">
        <f t="shared" si="71"/>
        <v>documentary</v>
      </c>
    </row>
    <row r="720" spans="1:20" hidden="1" x14ac:dyDescent="0.3">
      <c r="A720">
        <v>718</v>
      </c>
      <c r="B720" t="s">
        <v>1474</v>
      </c>
      <c r="C720" s="3" t="s">
        <v>1475</v>
      </c>
      <c r="D720" s="6">
        <v>8300</v>
      </c>
      <c r="E720" s="6">
        <v>8317</v>
      </c>
      <c r="F720" s="4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 s="9">
        <f t="shared" si="68"/>
        <v>41442.208333333336</v>
      </c>
      <c r="N720">
        <v>1373691600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s="6" t="str">
        <f t="shared" si="70"/>
        <v>technology</v>
      </c>
      <c r="T720" s="6" t="str">
        <f t="shared" si="71"/>
        <v>wearables</v>
      </c>
    </row>
    <row r="721" spans="1:20" hidden="1" x14ac:dyDescent="0.3">
      <c r="A721">
        <v>719</v>
      </c>
      <c r="B721" t="s">
        <v>1476</v>
      </c>
      <c r="C721" s="3" t="s">
        <v>1477</v>
      </c>
      <c r="D721" s="6">
        <v>6900</v>
      </c>
      <c r="E721" s="6">
        <v>10557</v>
      </c>
      <c r="F721" s="4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 s="9">
        <f t="shared" si="68"/>
        <v>41058.208333333336</v>
      </c>
      <c r="N721">
        <v>1339218000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s="6" t="str">
        <f t="shared" si="70"/>
        <v>publishing</v>
      </c>
      <c r="T721" s="6" t="str">
        <f t="shared" si="71"/>
        <v>fiction</v>
      </c>
    </row>
    <row r="722" spans="1:20" ht="31.2" hidden="1" x14ac:dyDescent="0.3">
      <c r="A722">
        <v>720</v>
      </c>
      <c r="B722" t="s">
        <v>1478</v>
      </c>
      <c r="C722" s="3" t="s">
        <v>1479</v>
      </c>
      <c r="D722" s="6">
        <v>8700</v>
      </c>
      <c r="E722" s="6">
        <v>3227</v>
      </c>
      <c r="F722" s="4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 s="9">
        <f t="shared" si="68"/>
        <v>43152.25</v>
      </c>
      <c r="N722">
        <v>1520402400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s="6" t="str">
        <f t="shared" si="70"/>
        <v>theater</v>
      </c>
      <c r="T722" s="6" t="str">
        <f t="shared" si="71"/>
        <v>plays</v>
      </c>
    </row>
    <row r="723" spans="1:20" hidden="1" x14ac:dyDescent="0.3">
      <c r="A723">
        <v>721</v>
      </c>
      <c r="B723" t="s">
        <v>1480</v>
      </c>
      <c r="C723" s="3" t="s">
        <v>1481</v>
      </c>
      <c r="D723" s="6">
        <v>123600</v>
      </c>
      <c r="E723" s="6">
        <v>5429</v>
      </c>
      <c r="F723" s="4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 s="9">
        <f t="shared" si="68"/>
        <v>43194.208333333328</v>
      </c>
      <c r="N723">
        <v>1523336400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s="6" t="str">
        <f t="shared" si="70"/>
        <v>music</v>
      </c>
      <c r="T723" s="6" t="str">
        <f t="shared" si="71"/>
        <v>rock</v>
      </c>
    </row>
    <row r="724" spans="1:20" hidden="1" x14ac:dyDescent="0.3">
      <c r="A724">
        <v>722</v>
      </c>
      <c r="B724" t="s">
        <v>1482</v>
      </c>
      <c r="C724" s="3" t="s">
        <v>1483</v>
      </c>
      <c r="D724" s="6">
        <v>48500</v>
      </c>
      <c r="E724" s="6">
        <v>75906</v>
      </c>
      <c r="F724" s="4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 s="9">
        <f t="shared" si="68"/>
        <v>43045.25</v>
      </c>
      <c r="N724">
        <v>1512280800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s="6" t="str">
        <f t="shared" si="70"/>
        <v>film &amp; video</v>
      </c>
      <c r="T724" s="6" t="str">
        <f t="shared" si="71"/>
        <v>documentary</v>
      </c>
    </row>
    <row r="725" spans="1:20" hidden="1" x14ac:dyDescent="0.3">
      <c r="A725">
        <v>723</v>
      </c>
      <c r="B725" t="s">
        <v>1484</v>
      </c>
      <c r="C725" s="3" t="s">
        <v>1485</v>
      </c>
      <c r="D725" s="6">
        <v>4900</v>
      </c>
      <c r="E725" s="6">
        <v>13250</v>
      </c>
      <c r="F725" s="4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 s="9">
        <f t="shared" si="68"/>
        <v>42431.25</v>
      </c>
      <c r="N725">
        <v>1458709200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s="6" t="str">
        <f t="shared" si="70"/>
        <v>theater</v>
      </c>
      <c r="T725" s="6" t="str">
        <f t="shared" si="71"/>
        <v>plays</v>
      </c>
    </row>
    <row r="726" spans="1:20" ht="31.2" hidden="1" x14ac:dyDescent="0.3">
      <c r="A726">
        <v>724</v>
      </c>
      <c r="B726" t="s">
        <v>1486</v>
      </c>
      <c r="C726" s="3" t="s">
        <v>1487</v>
      </c>
      <c r="D726" s="6">
        <v>8400</v>
      </c>
      <c r="E726" s="6">
        <v>11261</v>
      </c>
      <c r="F726" s="4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 s="9">
        <f t="shared" si="68"/>
        <v>41934.208333333336</v>
      </c>
      <c r="N726">
        <v>1414126800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s="6" t="str">
        <f t="shared" si="70"/>
        <v>theater</v>
      </c>
      <c r="T726" s="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 s="6">
        <v>193200</v>
      </c>
      <c r="E727" s="6">
        <v>97369</v>
      </c>
      <c r="F727" s="4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 s="9">
        <f t="shared" si="68"/>
        <v>41958.25</v>
      </c>
      <c r="N727">
        <v>1416204000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s="6" t="str">
        <f t="shared" si="70"/>
        <v>games</v>
      </c>
      <c r="T727" s="6" t="str">
        <f t="shared" si="71"/>
        <v>mobile games</v>
      </c>
    </row>
    <row r="728" spans="1:20" ht="31.2" hidden="1" x14ac:dyDescent="0.3">
      <c r="A728">
        <v>726</v>
      </c>
      <c r="B728" t="s">
        <v>1490</v>
      </c>
      <c r="C728" s="3" t="s">
        <v>1491</v>
      </c>
      <c r="D728" s="6">
        <v>54300</v>
      </c>
      <c r="E728" s="6">
        <v>48227</v>
      </c>
      <c r="F728" s="4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 s="9">
        <f t="shared" si="68"/>
        <v>40476.208333333336</v>
      </c>
      <c r="N728">
        <v>1288501200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s="6" t="str">
        <f t="shared" si="70"/>
        <v>theater</v>
      </c>
      <c r="T728" s="6" t="str">
        <f t="shared" si="71"/>
        <v>plays</v>
      </c>
    </row>
    <row r="729" spans="1:20" hidden="1" x14ac:dyDescent="0.3">
      <c r="A729">
        <v>727</v>
      </c>
      <c r="B729" t="s">
        <v>1492</v>
      </c>
      <c r="C729" s="3" t="s">
        <v>1493</v>
      </c>
      <c r="D729" s="6">
        <v>8900</v>
      </c>
      <c r="E729" s="6">
        <v>14685</v>
      </c>
      <c r="F729" s="4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 s="9">
        <f t="shared" si="68"/>
        <v>43485.25</v>
      </c>
      <c r="N729">
        <v>1552971600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s="6" t="str">
        <f t="shared" si="70"/>
        <v>technology</v>
      </c>
      <c r="T729" s="6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 s="6">
        <v>4200</v>
      </c>
      <c r="E730" s="6">
        <v>735</v>
      </c>
      <c r="F730" s="4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 s="9">
        <f t="shared" si="68"/>
        <v>42515.208333333328</v>
      </c>
      <c r="N730">
        <v>1465102800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s="6" t="str">
        <f t="shared" si="70"/>
        <v>theater</v>
      </c>
      <c r="T730" s="6" t="str">
        <f t="shared" si="71"/>
        <v>plays</v>
      </c>
    </row>
    <row r="731" spans="1:20" ht="31.2" hidden="1" x14ac:dyDescent="0.3">
      <c r="A731">
        <v>729</v>
      </c>
      <c r="B731" t="s">
        <v>1496</v>
      </c>
      <c r="C731" s="3" t="s">
        <v>1497</v>
      </c>
      <c r="D731" s="6">
        <v>5600</v>
      </c>
      <c r="E731" s="6">
        <v>10397</v>
      </c>
      <c r="F731" s="4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 s="9">
        <f t="shared" si="68"/>
        <v>41309.25</v>
      </c>
      <c r="N731">
        <v>1360130400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s="6" t="str">
        <f t="shared" si="70"/>
        <v>film &amp; video</v>
      </c>
      <c r="T731" s="6" t="str">
        <f t="shared" si="71"/>
        <v>drama</v>
      </c>
    </row>
    <row r="732" spans="1:20" hidden="1" x14ac:dyDescent="0.3">
      <c r="A732">
        <v>730</v>
      </c>
      <c r="B732" t="s">
        <v>1498</v>
      </c>
      <c r="C732" s="3" t="s">
        <v>1499</v>
      </c>
      <c r="D732" s="6">
        <v>28800</v>
      </c>
      <c r="E732" s="6">
        <v>118847</v>
      </c>
      <c r="F732" s="4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 s="9">
        <f t="shared" si="68"/>
        <v>42147.208333333328</v>
      </c>
      <c r="N732">
        <v>1432875600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s="6" t="str">
        <f t="shared" si="70"/>
        <v>technology</v>
      </c>
      <c r="T732" s="6" t="str">
        <f t="shared" si="71"/>
        <v>wearables</v>
      </c>
    </row>
    <row r="733" spans="1:20" hidden="1" x14ac:dyDescent="0.3">
      <c r="A733">
        <v>731</v>
      </c>
      <c r="B733" t="s">
        <v>1500</v>
      </c>
      <c r="C733" s="3" t="s">
        <v>1501</v>
      </c>
      <c r="D733" s="6">
        <v>8000</v>
      </c>
      <c r="E733" s="6">
        <v>7220</v>
      </c>
      <c r="F733" s="4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 s="9">
        <f t="shared" si="68"/>
        <v>42939.208333333328</v>
      </c>
      <c r="N733">
        <v>1500872400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s="6" t="str">
        <f t="shared" si="70"/>
        <v>technology</v>
      </c>
      <c r="T733" s="6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 s="6">
        <v>117000</v>
      </c>
      <c r="E734" s="6">
        <v>107622</v>
      </c>
      <c r="F734" s="4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 s="9">
        <f t="shared" si="68"/>
        <v>42816.208333333328</v>
      </c>
      <c r="N734">
        <v>1492146000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s="6" t="str">
        <f t="shared" si="70"/>
        <v>music</v>
      </c>
      <c r="T734" s="6" t="str">
        <f t="shared" si="71"/>
        <v>rock</v>
      </c>
    </row>
    <row r="735" spans="1:20" hidden="1" x14ac:dyDescent="0.3">
      <c r="A735">
        <v>733</v>
      </c>
      <c r="B735" t="s">
        <v>1504</v>
      </c>
      <c r="C735" s="3" t="s">
        <v>1505</v>
      </c>
      <c r="D735" s="6">
        <v>15800</v>
      </c>
      <c r="E735" s="6">
        <v>83267</v>
      </c>
      <c r="F735" s="4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 s="9">
        <f t="shared" si="68"/>
        <v>41844.208333333336</v>
      </c>
      <c r="N735">
        <v>1407301200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s="6" t="str">
        <f t="shared" si="70"/>
        <v>music</v>
      </c>
      <c r="T735" s="6" t="str">
        <f t="shared" si="71"/>
        <v>metal</v>
      </c>
    </row>
    <row r="736" spans="1:20" hidden="1" x14ac:dyDescent="0.3">
      <c r="A736">
        <v>734</v>
      </c>
      <c r="B736" t="s">
        <v>1506</v>
      </c>
      <c r="C736" s="3" t="s">
        <v>1507</v>
      </c>
      <c r="D736" s="6">
        <v>4200</v>
      </c>
      <c r="E736" s="6">
        <v>13404</v>
      </c>
      <c r="F736" s="4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 s="9">
        <f t="shared" si="68"/>
        <v>42763.25</v>
      </c>
      <c r="N736">
        <v>1486620000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s="6" t="str">
        <f t="shared" si="70"/>
        <v>theater</v>
      </c>
      <c r="T736" s="6" t="str">
        <f t="shared" si="71"/>
        <v>plays</v>
      </c>
    </row>
    <row r="737" spans="1:20" ht="31.2" hidden="1" x14ac:dyDescent="0.3">
      <c r="A737">
        <v>735</v>
      </c>
      <c r="B737" t="s">
        <v>1508</v>
      </c>
      <c r="C737" s="3" t="s">
        <v>1509</v>
      </c>
      <c r="D737" s="6">
        <v>37100</v>
      </c>
      <c r="E737" s="6">
        <v>131404</v>
      </c>
      <c r="F737" s="4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 s="9">
        <f t="shared" si="68"/>
        <v>42459.208333333328</v>
      </c>
      <c r="N737">
        <v>1459918800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s="6" t="str">
        <f t="shared" si="70"/>
        <v>photography</v>
      </c>
      <c r="T737" s="6" t="str">
        <f t="shared" si="71"/>
        <v>photography books</v>
      </c>
    </row>
    <row r="738" spans="1:20" hidden="1" x14ac:dyDescent="0.3">
      <c r="A738">
        <v>736</v>
      </c>
      <c r="B738" t="s">
        <v>1510</v>
      </c>
      <c r="C738" s="3" t="s">
        <v>1511</v>
      </c>
      <c r="D738" s="6">
        <v>7700</v>
      </c>
      <c r="E738" s="6">
        <v>2533</v>
      </c>
      <c r="F738" s="4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 s="9">
        <f t="shared" si="68"/>
        <v>42055.25</v>
      </c>
      <c r="N738">
        <v>1424757600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s="6" t="str">
        <f t="shared" si="70"/>
        <v>publishing</v>
      </c>
      <c r="T738" s="6" t="str">
        <f t="shared" si="71"/>
        <v>nonfiction</v>
      </c>
    </row>
    <row r="739" spans="1:20" ht="31.2" hidden="1" x14ac:dyDescent="0.3">
      <c r="A739">
        <v>737</v>
      </c>
      <c r="B739" t="s">
        <v>1512</v>
      </c>
      <c r="C739" s="3" t="s">
        <v>1513</v>
      </c>
      <c r="D739" s="6">
        <v>3700</v>
      </c>
      <c r="E739" s="6">
        <v>5028</v>
      </c>
      <c r="F739" s="4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 s="9">
        <f t="shared" si="68"/>
        <v>42685.25</v>
      </c>
      <c r="N739">
        <v>1479880800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s="6" t="str">
        <f t="shared" si="70"/>
        <v>music</v>
      </c>
      <c r="T739" s="6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 s="6">
        <v>74700</v>
      </c>
      <c r="E740" s="6">
        <v>1557</v>
      </c>
      <c r="F740" s="4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 s="9">
        <f t="shared" si="68"/>
        <v>41959.25</v>
      </c>
      <c r="N740">
        <v>1418018400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s="6" t="str">
        <f t="shared" si="70"/>
        <v>theater</v>
      </c>
      <c r="T740" s="6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 s="6">
        <v>10000</v>
      </c>
      <c r="E741" s="6">
        <v>6100</v>
      </c>
      <c r="F741" s="4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 s="9">
        <f t="shared" si="68"/>
        <v>41089.208333333336</v>
      </c>
      <c r="N741">
        <v>1341032400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s="6" t="str">
        <f t="shared" si="70"/>
        <v>music</v>
      </c>
      <c r="T741" s="6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 s="6">
        <v>5300</v>
      </c>
      <c r="E742" s="6">
        <v>1592</v>
      </c>
      <c r="F742" s="4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 s="9">
        <f t="shared" si="68"/>
        <v>42769.25</v>
      </c>
      <c r="N742">
        <v>1486360800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s="6" t="str">
        <f t="shared" si="70"/>
        <v>theater</v>
      </c>
      <c r="T742" s="6" t="str">
        <f t="shared" si="71"/>
        <v>plays</v>
      </c>
    </row>
    <row r="743" spans="1:20" hidden="1" x14ac:dyDescent="0.3">
      <c r="A743">
        <v>741</v>
      </c>
      <c r="B743" t="s">
        <v>628</v>
      </c>
      <c r="C743" s="3" t="s">
        <v>1519</v>
      </c>
      <c r="D743" s="6">
        <v>1200</v>
      </c>
      <c r="E743" s="6">
        <v>14150</v>
      </c>
      <c r="F743" s="4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 s="9">
        <f t="shared" si="68"/>
        <v>40321.208333333336</v>
      </c>
      <c r="N743">
        <v>1274677200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s="6" t="str">
        <f t="shared" si="70"/>
        <v>theater</v>
      </c>
      <c r="T743" s="6" t="str">
        <f t="shared" si="71"/>
        <v>plays</v>
      </c>
    </row>
    <row r="744" spans="1:20" hidden="1" x14ac:dyDescent="0.3">
      <c r="A744">
        <v>742</v>
      </c>
      <c r="B744" t="s">
        <v>1520</v>
      </c>
      <c r="C744" s="3" t="s">
        <v>1521</v>
      </c>
      <c r="D744" s="6">
        <v>1200</v>
      </c>
      <c r="E744" s="6">
        <v>13513</v>
      </c>
      <c r="F744" s="4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 s="9">
        <f t="shared" si="68"/>
        <v>40197.25</v>
      </c>
      <c r="N744">
        <v>1267509600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s="6" t="str">
        <f t="shared" si="70"/>
        <v>music</v>
      </c>
      <c r="T744" s="6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 s="6">
        <v>3900</v>
      </c>
      <c r="E745" s="6">
        <v>504</v>
      </c>
      <c r="F745" s="4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 s="9">
        <f t="shared" si="68"/>
        <v>42298.208333333328</v>
      </c>
      <c r="N745">
        <v>1445922000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s="6" t="str">
        <f t="shared" si="70"/>
        <v>theater</v>
      </c>
      <c r="T745" s="6" t="str">
        <f t="shared" si="71"/>
        <v>plays</v>
      </c>
    </row>
    <row r="746" spans="1:20" hidden="1" x14ac:dyDescent="0.3">
      <c r="A746">
        <v>744</v>
      </c>
      <c r="B746" t="s">
        <v>1524</v>
      </c>
      <c r="C746" s="3" t="s">
        <v>1525</v>
      </c>
      <c r="D746" s="6">
        <v>2000</v>
      </c>
      <c r="E746" s="6">
        <v>14240</v>
      </c>
      <c r="F746" s="4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 s="9">
        <f t="shared" si="68"/>
        <v>43322.208333333328</v>
      </c>
      <c r="N746">
        <v>1534050000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s="6" t="str">
        <f t="shared" si="70"/>
        <v>theater</v>
      </c>
      <c r="T746" s="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 s="6">
        <v>6900</v>
      </c>
      <c r="E747" s="6">
        <v>2091</v>
      </c>
      <c r="F747" s="4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 s="9">
        <f t="shared" si="68"/>
        <v>40328.208333333336</v>
      </c>
      <c r="N747">
        <v>1277528400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s="6" t="str">
        <f t="shared" si="70"/>
        <v>technology</v>
      </c>
      <c r="T747" s="6" t="str">
        <f t="shared" si="71"/>
        <v>wearables</v>
      </c>
    </row>
    <row r="748" spans="1:20" hidden="1" x14ac:dyDescent="0.3">
      <c r="A748">
        <v>746</v>
      </c>
      <c r="B748" t="s">
        <v>1528</v>
      </c>
      <c r="C748" s="3" t="s">
        <v>1529</v>
      </c>
      <c r="D748" s="6">
        <v>55800</v>
      </c>
      <c r="E748" s="6">
        <v>118580</v>
      </c>
      <c r="F748" s="4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 s="9">
        <f t="shared" si="68"/>
        <v>40825.208333333336</v>
      </c>
      <c r="N748">
        <v>1318568400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s="6" t="str">
        <f t="shared" si="70"/>
        <v>technology</v>
      </c>
      <c r="T748" s="6" t="str">
        <f t="shared" si="71"/>
        <v>web</v>
      </c>
    </row>
    <row r="749" spans="1:20" hidden="1" x14ac:dyDescent="0.3">
      <c r="A749">
        <v>747</v>
      </c>
      <c r="B749" t="s">
        <v>1530</v>
      </c>
      <c r="C749" s="3" t="s">
        <v>1531</v>
      </c>
      <c r="D749" s="6">
        <v>4900</v>
      </c>
      <c r="E749" s="6">
        <v>11214</v>
      </c>
      <c r="F749" s="4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 s="9">
        <f t="shared" si="68"/>
        <v>40423.208333333336</v>
      </c>
      <c r="N749">
        <v>1284354000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s="6" t="str">
        <f t="shared" si="70"/>
        <v>theater</v>
      </c>
      <c r="T749" s="6" t="str">
        <f t="shared" si="71"/>
        <v>plays</v>
      </c>
    </row>
    <row r="750" spans="1:20" hidden="1" x14ac:dyDescent="0.3">
      <c r="A750">
        <v>748</v>
      </c>
      <c r="B750" t="s">
        <v>1532</v>
      </c>
      <c r="C750" s="3" t="s">
        <v>1533</v>
      </c>
      <c r="D750" s="6">
        <v>194900</v>
      </c>
      <c r="E750" s="6">
        <v>68137</v>
      </c>
      <c r="F750" s="4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 s="9">
        <f t="shared" si="68"/>
        <v>40238.25</v>
      </c>
      <c r="N750">
        <v>1269579600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s="6" t="str">
        <f t="shared" si="70"/>
        <v>film &amp; video</v>
      </c>
      <c r="T750" s="6" t="str">
        <f t="shared" si="71"/>
        <v>animation</v>
      </c>
    </row>
    <row r="751" spans="1:20" hidden="1" x14ac:dyDescent="0.3">
      <c r="A751">
        <v>749</v>
      </c>
      <c r="B751" t="s">
        <v>1534</v>
      </c>
      <c r="C751" s="3" t="s">
        <v>1535</v>
      </c>
      <c r="D751" s="6">
        <v>8600</v>
      </c>
      <c r="E751" s="6">
        <v>13527</v>
      </c>
      <c r="F751" s="4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 s="9">
        <f t="shared" si="68"/>
        <v>41920.208333333336</v>
      </c>
      <c r="N751">
        <v>1413781200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s="6" t="str">
        <f t="shared" si="70"/>
        <v>technology</v>
      </c>
      <c r="T751" s="6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 s="6">
        <v>100</v>
      </c>
      <c r="E752" s="6">
        <v>1</v>
      </c>
      <c r="F752" s="4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 s="9">
        <f t="shared" si="68"/>
        <v>40360.208333333336</v>
      </c>
      <c r="N752">
        <v>1280120400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s="6" t="str">
        <f t="shared" si="70"/>
        <v>music</v>
      </c>
      <c r="T752" s="6" t="str">
        <f t="shared" si="71"/>
        <v>electric music</v>
      </c>
    </row>
    <row r="753" spans="1:20" hidden="1" x14ac:dyDescent="0.3">
      <c r="A753">
        <v>751</v>
      </c>
      <c r="B753" t="s">
        <v>1538</v>
      </c>
      <c r="C753" s="3" t="s">
        <v>1539</v>
      </c>
      <c r="D753" s="6">
        <v>3600</v>
      </c>
      <c r="E753" s="6">
        <v>8363</v>
      </c>
      <c r="F753" s="4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 s="9">
        <f t="shared" si="68"/>
        <v>42446.208333333328</v>
      </c>
      <c r="N753">
        <v>1459486800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s="6" t="str">
        <f t="shared" si="70"/>
        <v>publishing</v>
      </c>
      <c r="T753" s="6" t="str">
        <f t="shared" si="71"/>
        <v>nonfiction</v>
      </c>
    </row>
    <row r="754" spans="1:20" hidden="1" x14ac:dyDescent="0.3">
      <c r="A754">
        <v>752</v>
      </c>
      <c r="B754" t="s">
        <v>1540</v>
      </c>
      <c r="C754" s="3" t="s">
        <v>1541</v>
      </c>
      <c r="D754" s="6">
        <v>5800</v>
      </c>
      <c r="E754" s="6">
        <v>5362</v>
      </c>
      <c r="F754" s="4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 s="9">
        <f t="shared" si="68"/>
        <v>40395.208333333336</v>
      </c>
      <c r="N754">
        <v>1282539600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s="6" t="str">
        <f t="shared" si="70"/>
        <v>theater</v>
      </c>
      <c r="T754" s="6" t="str">
        <f t="shared" si="71"/>
        <v>plays</v>
      </c>
    </row>
    <row r="755" spans="1:20" hidden="1" x14ac:dyDescent="0.3">
      <c r="A755">
        <v>753</v>
      </c>
      <c r="B755" t="s">
        <v>1542</v>
      </c>
      <c r="C755" s="3" t="s">
        <v>1543</v>
      </c>
      <c r="D755" s="6">
        <v>4700</v>
      </c>
      <c r="E755" s="6">
        <v>12065</v>
      </c>
      <c r="F755" s="4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 s="9">
        <f t="shared" si="68"/>
        <v>40321.208333333336</v>
      </c>
      <c r="N755">
        <v>1275886800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s="6" t="str">
        <f t="shared" si="70"/>
        <v>photography</v>
      </c>
      <c r="T755" s="6" t="str">
        <f t="shared" si="71"/>
        <v>photography books</v>
      </c>
    </row>
    <row r="756" spans="1:20" hidden="1" x14ac:dyDescent="0.3">
      <c r="A756">
        <v>754</v>
      </c>
      <c r="B756" t="s">
        <v>1544</v>
      </c>
      <c r="C756" s="3" t="s">
        <v>1545</v>
      </c>
      <c r="D756" s="6">
        <v>70400</v>
      </c>
      <c r="E756" s="6">
        <v>118603</v>
      </c>
      <c r="F756" s="4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 s="9">
        <f t="shared" si="68"/>
        <v>41210.208333333336</v>
      </c>
      <c r="N756">
        <v>1355983200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s="6" t="str">
        <f t="shared" si="70"/>
        <v>theater</v>
      </c>
      <c r="T756" s="6" t="str">
        <f t="shared" si="71"/>
        <v>plays</v>
      </c>
    </row>
    <row r="757" spans="1:20" hidden="1" x14ac:dyDescent="0.3">
      <c r="A757">
        <v>755</v>
      </c>
      <c r="B757" t="s">
        <v>1546</v>
      </c>
      <c r="C757" s="3" t="s">
        <v>1547</v>
      </c>
      <c r="D757" s="6">
        <v>4500</v>
      </c>
      <c r="E757" s="6">
        <v>7496</v>
      </c>
      <c r="F757" s="4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 s="9">
        <f t="shared" si="68"/>
        <v>43096.25</v>
      </c>
      <c r="N757">
        <v>1515391200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s="6" t="str">
        <f t="shared" si="70"/>
        <v>theater</v>
      </c>
      <c r="T757" s="6" t="str">
        <f t="shared" si="71"/>
        <v>plays</v>
      </c>
    </row>
    <row r="758" spans="1:20" ht="31.2" hidden="1" x14ac:dyDescent="0.3">
      <c r="A758">
        <v>756</v>
      </c>
      <c r="B758" t="s">
        <v>1548</v>
      </c>
      <c r="C758" s="3" t="s">
        <v>1549</v>
      </c>
      <c r="D758" s="6">
        <v>1300</v>
      </c>
      <c r="E758" s="6">
        <v>10037</v>
      </c>
      <c r="F758" s="4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 s="9">
        <f t="shared" si="68"/>
        <v>42024.25</v>
      </c>
      <c r="N758">
        <v>1422252000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s="6" t="str">
        <f t="shared" si="70"/>
        <v>theater</v>
      </c>
      <c r="T758" s="6" t="str">
        <f t="shared" si="71"/>
        <v>plays</v>
      </c>
    </row>
    <row r="759" spans="1:20" hidden="1" x14ac:dyDescent="0.3">
      <c r="A759">
        <v>757</v>
      </c>
      <c r="B759" t="s">
        <v>1550</v>
      </c>
      <c r="C759" s="3" t="s">
        <v>1551</v>
      </c>
      <c r="D759" s="6">
        <v>1400</v>
      </c>
      <c r="E759" s="6">
        <v>5696</v>
      </c>
      <c r="F759" s="4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 s="9">
        <f t="shared" si="68"/>
        <v>40675.208333333336</v>
      </c>
      <c r="N759">
        <v>1305522000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s="6" t="str">
        <f t="shared" si="70"/>
        <v>film &amp; video</v>
      </c>
      <c r="T759" s="6" t="str">
        <f t="shared" si="71"/>
        <v>drama</v>
      </c>
    </row>
    <row r="760" spans="1:20" hidden="1" x14ac:dyDescent="0.3">
      <c r="A760">
        <v>758</v>
      </c>
      <c r="B760" t="s">
        <v>1552</v>
      </c>
      <c r="C760" s="3" t="s">
        <v>1553</v>
      </c>
      <c r="D760" s="6">
        <v>29600</v>
      </c>
      <c r="E760" s="6">
        <v>167005</v>
      </c>
      <c r="F760" s="4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 s="9">
        <f t="shared" si="68"/>
        <v>41936.208333333336</v>
      </c>
      <c r="N760">
        <v>1414904400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s="6" t="str">
        <f t="shared" si="70"/>
        <v>music</v>
      </c>
      <c r="T760" s="6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 s="6">
        <v>167500</v>
      </c>
      <c r="E761" s="6">
        <v>114615</v>
      </c>
      <c r="F761" s="4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 s="9">
        <f t="shared" si="68"/>
        <v>43136.25</v>
      </c>
      <c r="N761">
        <v>1520402400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s="6" t="str">
        <f t="shared" si="70"/>
        <v>music</v>
      </c>
      <c r="T761" s="6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 s="6">
        <v>48300</v>
      </c>
      <c r="E762" s="6">
        <v>16592</v>
      </c>
      <c r="F762" s="4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 s="9">
        <f t="shared" si="68"/>
        <v>43678.208333333328</v>
      </c>
      <c r="N762">
        <v>1567141200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s="6" t="str">
        <f t="shared" si="70"/>
        <v>games</v>
      </c>
      <c r="T762" s="6" t="str">
        <f t="shared" si="71"/>
        <v>video games</v>
      </c>
    </row>
    <row r="763" spans="1:20" hidden="1" x14ac:dyDescent="0.3">
      <c r="A763">
        <v>761</v>
      </c>
      <c r="B763" t="s">
        <v>1558</v>
      </c>
      <c r="C763" s="3" t="s">
        <v>1559</v>
      </c>
      <c r="D763" s="6">
        <v>2200</v>
      </c>
      <c r="E763" s="6">
        <v>14420</v>
      </c>
      <c r="F763" s="4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 s="9">
        <f t="shared" si="68"/>
        <v>42938.208333333328</v>
      </c>
      <c r="N763">
        <v>1501131600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s="6" t="str">
        <f t="shared" si="70"/>
        <v>music</v>
      </c>
      <c r="T763" s="6" t="str">
        <f t="shared" si="71"/>
        <v>rock</v>
      </c>
    </row>
    <row r="764" spans="1:20" hidden="1" x14ac:dyDescent="0.3">
      <c r="A764">
        <v>762</v>
      </c>
      <c r="B764" t="s">
        <v>668</v>
      </c>
      <c r="C764" s="3" t="s">
        <v>1560</v>
      </c>
      <c r="D764" s="6">
        <v>3500</v>
      </c>
      <c r="E764" s="6">
        <v>6204</v>
      </c>
      <c r="F764" s="4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 s="9">
        <f t="shared" si="68"/>
        <v>41241.25</v>
      </c>
      <c r="N764">
        <v>1355032800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s="6" t="str">
        <f t="shared" si="70"/>
        <v>music</v>
      </c>
      <c r="T764" s="6" t="str">
        <f t="shared" si="71"/>
        <v>jazz</v>
      </c>
    </row>
    <row r="765" spans="1:20" hidden="1" x14ac:dyDescent="0.3">
      <c r="A765">
        <v>763</v>
      </c>
      <c r="B765" t="s">
        <v>1561</v>
      </c>
      <c r="C765" s="3" t="s">
        <v>1562</v>
      </c>
      <c r="D765" s="6">
        <v>5600</v>
      </c>
      <c r="E765" s="6">
        <v>6338</v>
      </c>
      <c r="F765" s="4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 s="9">
        <f t="shared" si="68"/>
        <v>41037.208333333336</v>
      </c>
      <c r="N765">
        <v>1339477200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s="6" t="str">
        <f t="shared" si="70"/>
        <v>theater</v>
      </c>
      <c r="T765" s="6" t="str">
        <f t="shared" si="71"/>
        <v>plays</v>
      </c>
    </row>
    <row r="766" spans="1:20" ht="31.2" hidden="1" x14ac:dyDescent="0.3">
      <c r="A766">
        <v>764</v>
      </c>
      <c r="B766" t="s">
        <v>1563</v>
      </c>
      <c r="C766" s="3" t="s">
        <v>1564</v>
      </c>
      <c r="D766" s="6">
        <v>1100</v>
      </c>
      <c r="E766" s="6">
        <v>8010</v>
      </c>
      <c r="F766" s="4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 s="9">
        <f t="shared" si="68"/>
        <v>40676.208333333336</v>
      </c>
      <c r="N766">
        <v>1305954000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s="6" t="str">
        <f t="shared" si="70"/>
        <v>music</v>
      </c>
      <c r="T766" s="6" t="str">
        <f t="shared" si="71"/>
        <v>rock</v>
      </c>
    </row>
    <row r="767" spans="1:20" hidden="1" x14ac:dyDescent="0.3">
      <c r="A767">
        <v>765</v>
      </c>
      <c r="B767" t="s">
        <v>1565</v>
      </c>
      <c r="C767" s="3" t="s">
        <v>1566</v>
      </c>
      <c r="D767" s="6">
        <v>3900</v>
      </c>
      <c r="E767" s="6">
        <v>8125</v>
      </c>
      <c r="F767" s="4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 s="9">
        <f t="shared" si="68"/>
        <v>42840.208333333328</v>
      </c>
      <c r="N767">
        <v>1494392400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s="6" t="str">
        <f t="shared" si="70"/>
        <v>music</v>
      </c>
      <c r="T767" s="6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 s="6">
        <v>43800</v>
      </c>
      <c r="E768" s="6">
        <v>13653</v>
      </c>
      <c r="F768" s="4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 s="9">
        <f t="shared" si="68"/>
        <v>43362.208333333328</v>
      </c>
      <c r="N768">
        <v>1537419600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s="6" t="str">
        <f t="shared" si="70"/>
        <v>film &amp; video</v>
      </c>
      <c r="T768" s="6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 s="6">
        <v>97200</v>
      </c>
      <c r="E769" s="6">
        <v>55372</v>
      </c>
      <c r="F769" s="4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 s="9">
        <f t="shared" si="68"/>
        <v>42283.208333333328</v>
      </c>
      <c r="N769">
        <v>1447999200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s="6" t="str">
        <f t="shared" si="70"/>
        <v>publishing</v>
      </c>
      <c r="T769" s="6" t="str">
        <f t="shared" si="71"/>
        <v>translations</v>
      </c>
    </row>
    <row r="770" spans="1:20" hidden="1" x14ac:dyDescent="0.3">
      <c r="A770">
        <v>768</v>
      </c>
      <c r="B770" t="s">
        <v>1571</v>
      </c>
      <c r="C770" s="3" t="s">
        <v>1572</v>
      </c>
      <c r="D770" s="6">
        <v>4800</v>
      </c>
      <c r="E770" s="6">
        <v>11088</v>
      </c>
      <c r="F770" s="4">
        <f t="shared" si="66"/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 s="9">
        <f t="shared" si="68"/>
        <v>41619.25</v>
      </c>
      <c r="N770">
        <v>1388037600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s="6" t="str">
        <f t="shared" si="70"/>
        <v>theater</v>
      </c>
      <c r="T770" s="6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 s="6">
        <v>125600</v>
      </c>
      <c r="E771" s="6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 s="6">
        <f t="shared" ref="I771:I834" si="73">IFERROR(E771/H771,0)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74">(((L771/60)/60)/24)+DATE(1970,1,1)</f>
        <v>41501.208333333336</v>
      </c>
      <c r="N771">
        <v>1378789200</v>
      </c>
      <c r="O771" s="9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s="6" t="str">
        <f t="shared" ref="S771:S834" si="76">_xlfn.TEXTBEFORE(R771,"/")</f>
        <v>games</v>
      </c>
      <c r="T771" s="6" t="str">
        <f t="shared" ref="T771:T834" si="77">_xlfn.TEXTAFTER(R771,"/")</f>
        <v>video games</v>
      </c>
    </row>
    <row r="772" spans="1:20" ht="31.2" hidden="1" x14ac:dyDescent="0.3">
      <c r="A772">
        <v>770</v>
      </c>
      <c r="B772" t="s">
        <v>1575</v>
      </c>
      <c r="C772" s="3" t="s">
        <v>1576</v>
      </c>
      <c r="D772" s="6">
        <v>4300</v>
      </c>
      <c r="E772" s="6">
        <v>11642</v>
      </c>
      <c r="F772" s="4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 s="9">
        <f t="shared" si="74"/>
        <v>41743.208333333336</v>
      </c>
      <c r="N772">
        <v>1398056400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s="6" t="str">
        <f t="shared" si="76"/>
        <v>theater</v>
      </c>
      <c r="T772" s="6" t="str">
        <f t="shared" si="77"/>
        <v>plays</v>
      </c>
    </row>
    <row r="773" spans="1:20" hidden="1" x14ac:dyDescent="0.3">
      <c r="A773">
        <v>771</v>
      </c>
      <c r="B773" t="s">
        <v>1577</v>
      </c>
      <c r="C773" s="3" t="s">
        <v>1578</v>
      </c>
      <c r="D773" s="6">
        <v>5600</v>
      </c>
      <c r="E773" s="6">
        <v>2769</v>
      </c>
      <c r="F773" s="4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 s="9">
        <f t="shared" si="74"/>
        <v>43491.25</v>
      </c>
      <c r="N773">
        <v>1550815200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s="6" t="str">
        <f t="shared" si="76"/>
        <v>theater</v>
      </c>
      <c r="T773" s="6" t="str">
        <f t="shared" si="77"/>
        <v>plays</v>
      </c>
    </row>
    <row r="774" spans="1:20" hidden="1" x14ac:dyDescent="0.3">
      <c r="A774">
        <v>772</v>
      </c>
      <c r="B774" t="s">
        <v>1579</v>
      </c>
      <c r="C774" s="3" t="s">
        <v>1580</v>
      </c>
      <c r="D774" s="6">
        <v>149600</v>
      </c>
      <c r="E774" s="6">
        <v>169586</v>
      </c>
      <c r="F774" s="4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 s="9">
        <f t="shared" si="74"/>
        <v>43505.25</v>
      </c>
      <c r="N774">
        <v>1550037600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s="6" t="str">
        <f t="shared" si="76"/>
        <v>music</v>
      </c>
      <c r="T774" s="6" t="str">
        <f t="shared" si="77"/>
        <v>indie rock</v>
      </c>
    </row>
    <row r="775" spans="1:20" hidden="1" x14ac:dyDescent="0.3">
      <c r="A775">
        <v>773</v>
      </c>
      <c r="B775" t="s">
        <v>1581</v>
      </c>
      <c r="C775" s="3" t="s">
        <v>1582</v>
      </c>
      <c r="D775" s="6">
        <v>53100</v>
      </c>
      <c r="E775" s="6">
        <v>101185</v>
      </c>
      <c r="F775" s="4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 s="9">
        <f t="shared" si="74"/>
        <v>42838.208333333328</v>
      </c>
      <c r="N775">
        <v>1492923600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s="6" t="str">
        <f t="shared" si="76"/>
        <v>theater</v>
      </c>
      <c r="T775" s="6" t="str">
        <f t="shared" si="77"/>
        <v>plays</v>
      </c>
    </row>
    <row r="776" spans="1:20" hidden="1" x14ac:dyDescent="0.3">
      <c r="A776">
        <v>774</v>
      </c>
      <c r="B776" t="s">
        <v>1583</v>
      </c>
      <c r="C776" s="3" t="s">
        <v>1584</v>
      </c>
      <c r="D776" s="6">
        <v>5000</v>
      </c>
      <c r="E776" s="6">
        <v>6775</v>
      </c>
      <c r="F776" s="4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 s="9">
        <f t="shared" si="74"/>
        <v>42513.208333333328</v>
      </c>
      <c r="N776">
        <v>1467522000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s="6" t="str">
        <f t="shared" si="76"/>
        <v>technology</v>
      </c>
      <c r="T776" s="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 s="6">
        <v>9400</v>
      </c>
      <c r="E777" s="6">
        <v>968</v>
      </c>
      <c r="F777" s="4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 s="9">
        <f t="shared" si="74"/>
        <v>41949.25</v>
      </c>
      <c r="N777">
        <v>1416117600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s="6" t="str">
        <f t="shared" si="76"/>
        <v>music</v>
      </c>
      <c r="T777" s="6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 s="6">
        <v>110800</v>
      </c>
      <c r="E778" s="6">
        <v>72623</v>
      </c>
      <c r="F778" s="4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 s="9">
        <f t="shared" si="74"/>
        <v>43650.208333333328</v>
      </c>
      <c r="N778">
        <v>1563771600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s="6" t="str">
        <f t="shared" si="76"/>
        <v>theater</v>
      </c>
      <c r="T778" s="6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 s="6">
        <v>93800</v>
      </c>
      <c r="E779" s="6">
        <v>45987</v>
      </c>
      <c r="F779" s="4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 s="9">
        <f t="shared" si="74"/>
        <v>40809.208333333336</v>
      </c>
      <c r="N779">
        <v>1319259600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s="6" t="str">
        <f t="shared" si="76"/>
        <v>theater</v>
      </c>
      <c r="T779" s="6" t="str">
        <f t="shared" si="77"/>
        <v>plays</v>
      </c>
    </row>
    <row r="780" spans="1:20" hidden="1" x14ac:dyDescent="0.3">
      <c r="A780">
        <v>778</v>
      </c>
      <c r="B780" t="s">
        <v>1591</v>
      </c>
      <c r="C780" s="3" t="s">
        <v>1592</v>
      </c>
      <c r="D780" s="6">
        <v>1300</v>
      </c>
      <c r="E780" s="6">
        <v>10243</v>
      </c>
      <c r="F780" s="4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 s="9">
        <f t="shared" si="74"/>
        <v>40768.208333333336</v>
      </c>
      <c r="N780">
        <v>1313643600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s="6" t="str">
        <f t="shared" si="76"/>
        <v>film &amp; video</v>
      </c>
      <c r="T780" s="6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 s="6">
        <v>108700</v>
      </c>
      <c r="E781" s="6">
        <v>87293</v>
      </c>
      <c r="F781" s="4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 s="9">
        <f t="shared" si="74"/>
        <v>42230.208333333328</v>
      </c>
      <c r="N781">
        <v>1440306000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s="6" t="str">
        <f t="shared" si="76"/>
        <v>theater</v>
      </c>
      <c r="T781" s="6" t="str">
        <f t="shared" si="77"/>
        <v>plays</v>
      </c>
    </row>
    <row r="782" spans="1:20" ht="31.2" hidden="1" x14ac:dyDescent="0.3">
      <c r="A782">
        <v>780</v>
      </c>
      <c r="B782" t="s">
        <v>1595</v>
      </c>
      <c r="C782" s="3" t="s">
        <v>1596</v>
      </c>
      <c r="D782" s="6">
        <v>5100</v>
      </c>
      <c r="E782" s="6">
        <v>5421</v>
      </c>
      <c r="F782" s="4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 s="9">
        <f t="shared" si="74"/>
        <v>42573.208333333328</v>
      </c>
      <c r="N782">
        <v>1470805200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s="6" t="str">
        <f t="shared" si="76"/>
        <v>film &amp; video</v>
      </c>
      <c r="T782" s="6" t="str">
        <f t="shared" si="77"/>
        <v>drama</v>
      </c>
    </row>
    <row r="783" spans="1:20" hidden="1" x14ac:dyDescent="0.3">
      <c r="A783">
        <v>781</v>
      </c>
      <c r="B783" t="s">
        <v>1597</v>
      </c>
      <c r="C783" s="3" t="s">
        <v>1598</v>
      </c>
      <c r="D783" s="6">
        <v>8700</v>
      </c>
      <c r="E783" s="6">
        <v>4414</v>
      </c>
      <c r="F783" s="4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 s="9">
        <f t="shared" si="74"/>
        <v>40482.208333333336</v>
      </c>
      <c r="N783">
        <v>1292911200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s="6" t="str">
        <f t="shared" si="76"/>
        <v>theater</v>
      </c>
      <c r="T783" s="6" t="str">
        <f t="shared" si="77"/>
        <v>plays</v>
      </c>
    </row>
    <row r="784" spans="1:20" hidden="1" x14ac:dyDescent="0.3">
      <c r="A784">
        <v>782</v>
      </c>
      <c r="B784" t="s">
        <v>1599</v>
      </c>
      <c r="C784" s="3" t="s">
        <v>1600</v>
      </c>
      <c r="D784" s="6">
        <v>5100</v>
      </c>
      <c r="E784" s="6">
        <v>10981</v>
      </c>
      <c r="F784" s="4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 s="9">
        <f t="shared" si="74"/>
        <v>40603.25</v>
      </c>
      <c r="N784">
        <v>1301374800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s="6" t="str">
        <f t="shared" si="76"/>
        <v>film &amp; video</v>
      </c>
      <c r="T784" s="6" t="str">
        <f t="shared" si="77"/>
        <v>animation</v>
      </c>
    </row>
    <row r="785" spans="1:20" hidden="1" x14ac:dyDescent="0.3">
      <c r="A785">
        <v>783</v>
      </c>
      <c r="B785" t="s">
        <v>1601</v>
      </c>
      <c r="C785" s="3" t="s">
        <v>1602</v>
      </c>
      <c r="D785" s="6">
        <v>7400</v>
      </c>
      <c r="E785" s="6">
        <v>10451</v>
      </c>
      <c r="F785" s="4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 s="9">
        <f t="shared" si="74"/>
        <v>41625.25</v>
      </c>
      <c r="N785">
        <v>1387864800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s="6" t="str">
        <f t="shared" si="76"/>
        <v>music</v>
      </c>
      <c r="T785" s="6" t="str">
        <f t="shared" si="77"/>
        <v>rock</v>
      </c>
    </row>
    <row r="786" spans="1:20" hidden="1" x14ac:dyDescent="0.3">
      <c r="A786">
        <v>784</v>
      </c>
      <c r="B786" t="s">
        <v>1603</v>
      </c>
      <c r="C786" s="3" t="s">
        <v>1604</v>
      </c>
      <c r="D786" s="6">
        <v>88900</v>
      </c>
      <c r="E786" s="6">
        <v>102535</v>
      </c>
      <c r="F786" s="4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 s="9">
        <f t="shared" si="74"/>
        <v>42435.25</v>
      </c>
      <c r="N786">
        <v>1458190800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s="6" t="str">
        <f t="shared" si="76"/>
        <v>technology</v>
      </c>
      <c r="T786" s="6" t="str">
        <f t="shared" si="77"/>
        <v>web</v>
      </c>
    </row>
    <row r="787" spans="1:20" ht="31.2" hidden="1" x14ac:dyDescent="0.3">
      <c r="A787">
        <v>785</v>
      </c>
      <c r="B787" t="s">
        <v>1605</v>
      </c>
      <c r="C787" s="3" t="s">
        <v>1606</v>
      </c>
      <c r="D787" s="6">
        <v>6700</v>
      </c>
      <c r="E787" s="6">
        <v>12939</v>
      </c>
      <c r="F787" s="4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 s="9">
        <f t="shared" si="74"/>
        <v>43582.208333333328</v>
      </c>
      <c r="N787">
        <v>1559278800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s="6" t="str">
        <f t="shared" si="76"/>
        <v>film &amp; video</v>
      </c>
      <c r="T787" s="6" t="str">
        <f t="shared" si="77"/>
        <v>animation</v>
      </c>
    </row>
    <row r="788" spans="1:20" hidden="1" x14ac:dyDescent="0.3">
      <c r="A788">
        <v>786</v>
      </c>
      <c r="B788" t="s">
        <v>1607</v>
      </c>
      <c r="C788" s="3" t="s">
        <v>1608</v>
      </c>
      <c r="D788" s="6">
        <v>1500</v>
      </c>
      <c r="E788" s="6">
        <v>10946</v>
      </c>
      <c r="F788" s="4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 s="9">
        <f t="shared" si="74"/>
        <v>43186.208333333328</v>
      </c>
      <c r="N788">
        <v>1522731600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s="6" t="str">
        <f t="shared" si="76"/>
        <v>music</v>
      </c>
      <c r="T788" s="6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 s="6">
        <v>61200</v>
      </c>
      <c r="E789" s="6">
        <v>60994</v>
      </c>
      <c r="F789" s="4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 s="9">
        <f t="shared" si="74"/>
        <v>40684.208333333336</v>
      </c>
      <c r="N789">
        <v>1306731600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s="6" t="str">
        <f t="shared" si="76"/>
        <v>music</v>
      </c>
      <c r="T789" s="6" t="str">
        <f t="shared" si="77"/>
        <v>rock</v>
      </c>
    </row>
    <row r="790" spans="1:20" hidden="1" x14ac:dyDescent="0.3">
      <c r="A790">
        <v>788</v>
      </c>
      <c r="B790" t="s">
        <v>1611</v>
      </c>
      <c r="C790" s="3" t="s">
        <v>1612</v>
      </c>
      <c r="D790" s="6">
        <v>3600</v>
      </c>
      <c r="E790" s="6">
        <v>3174</v>
      </c>
      <c r="F790" s="4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 s="9">
        <f t="shared" si="74"/>
        <v>41202.208333333336</v>
      </c>
      <c r="N790">
        <v>1352527200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s="6" t="str">
        <f t="shared" si="76"/>
        <v>film &amp; video</v>
      </c>
      <c r="T790" s="6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 s="6">
        <v>9000</v>
      </c>
      <c r="E791" s="6">
        <v>3351</v>
      </c>
      <c r="F791" s="4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 s="9">
        <f t="shared" si="74"/>
        <v>41786.208333333336</v>
      </c>
      <c r="N791">
        <v>1404363600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s="6" t="str">
        <f t="shared" si="76"/>
        <v>theater</v>
      </c>
      <c r="T791" s="6" t="str">
        <f t="shared" si="77"/>
        <v>plays</v>
      </c>
    </row>
    <row r="792" spans="1:20" hidden="1" x14ac:dyDescent="0.3">
      <c r="A792">
        <v>790</v>
      </c>
      <c r="B792" t="s">
        <v>1615</v>
      </c>
      <c r="C792" s="3" t="s">
        <v>1616</v>
      </c>
      <c r="D792" s="6">
        <v>185900</v>
      </c>
      <c r="E792" s="6">
        <v>56774</v>
      </c>
      <c r="F792" s="4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 s="9">
        <f t="shared" si="74"/>
        <v>40223.25</v>
      </c>
      <c r="N792">
        <v>1266645600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s="6" t="str">
        <f t="shared" si="76"/>
        <v>theater</v>
      </c>
      <c r="T792" s="6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 s="6">
        <v>2100</v>
      </c>
      <c r="E793" s="6">
        <v>540</v>
      </c>
      <c r="F793" s="4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 s="9">
        <f t="shared" si="74"/>
        <v>42715.25</v>
      </c>
      <c r="N793">
        <v>1482818400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s="6" t="str">
        <f t="shared" si="76"/>
        <v>food</v>
      </c>
      <c r="T793" s="6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 s="6">
        <v>2000</v>
      </c>
      <c r="E794" s="6">
        <v>680</v>
      </c>
      <c r="F794" s="4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 s="9">
        <f t="shared" si="74"/>
        <v>41451.208333333336</v>
      </c>
      <c r="N794">
        <v>1374642000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s="6" t="str">
        <f t="shared" si="76"/>
        <v>theater</v>
      </c>
      <c r="T794" s="6" t="str">
        <f t="shared" si="77"/>
        <v>plays</v>
      </c>
    </row>
    <row r="795" spans="1:20" hidden="1" x14ac:dyDescent="0.3">
      <c r="A795">
        <v>793</v>
      </c>
      <c r="B795" t="s">
        <v>1621</v>
      </c>
      <c r="C795" s="3" t="s">
        <v>1622</v>
      </c>
      <c r="D795" s="6">
        <v>1100</v>
      </c>
      <c r="E795" s="6">
        <v>13045</v>
      </c>
      <c r="F795" s="4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 s="9">
        <f t="shared" si="74"/>
        <v>41450.208333333336</v>
      </c>
      <c r="N795">
        <v>1372482000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s="6" t="str">
        <f t="shared" si="76"/>
        <v>publishing</v>
      </c>
      <c r="T795" s="6" t="str">
        <f t="shared" si="77"/>
        <v>nonfiction</v>
      </c>
    </row>
    <row r="796" spans="1:20" hidden="1" x14ac:dyDescent="0.3">
      <c r="A796">
        <v>794</v>
      </c>
      <c r="B796" t="s">
        <v>1623</v>
      </c>
      <c r="C796" s="3" t="s">
        <v>1624</v>
      </c>
      <c r="D796" s="6">
        <v>6600</v>
      </c>
      <c r="E796" s="6">
        <v>8276</v>
      </c>
      <c r="F796" s="4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 s="9">
        <f t="shared" si="74"/>
        <v>43091.25</v>
      </c>
      <c r="N796">
        <v>1514959200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s="6" t="str">
        <f t="shared" si="76"/>
        <v>music</v>
      </c>
      <c r="T796" s="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 s="6">
        <v>7100</v>
      </c>
      <c r="E797" s="6">
        <v>1022</v>
      </c>
      <c r="F797" s="4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 s="9">
        <f t="shared" si="74"/>
        <v>42675.208333333328</v>
      </c>
      <c r="N797">
        <v>1478235600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s="6" t="str">
        <f t="shared" si="76"/>
        <v>film &amp; video</v>
      </c>
      <c r="T797" s="6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 s="6">
        <v>7800</v>
      </c>
      <c r="E798" s="6">
        <v>4275</v>
      </c>
      <c r="F798" s="4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 s="9">
        <f t="shared" si="74"/>
        <v>41859.208333333336</v>
      </c>
      <c r="N798">
        <v>1408078800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s="6" t="str">
        <f t="shared" si="76"/>
        <v>games</v>
      </c>
      <c r="T798" s="6" t="str">
        <f t="shared" si="77"/>
        <v>mobile games</v>
      </c>
    </row>
    <row r="799" spans="1:20" hidden="1" x14ac:dyDescent="0.3">
      <c r="A799">
        <v>797</v>
      </c>
      <c r="B799" t="s">
        <v>1629</v>
      </c>
      <c r="C799" s="3" t="s">
        <v>1630</v>
      </c>
      <c r="D799" s="6">
        <v>7600</v>
      </c>
      <c r="E799" s="6">
        <v>8332</v>
      </c>
      <c r="F799" s="4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 s="9">
        <f t="shared" si="74"/>
        <v>43464.25</v>
      </c>
      <c r="N799">
        <v>1548136800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s="6" t="str">
        <f t="shared" si="76"/>
        <v>technology</v>
      </c>
      <c r="T799" s="6" t="str">
        <f t="shared" si="77"/>
        <v>web</v>
      </c>
    </row>
    <row r="800" spans="1:20" hidden="1" x14ac:dyDescent="0.3">
      <c r="A800">
        <v>798</v>
      </c>
      <c r="B800" t="s">
        <v>1631</v>
      </c>
      <c r="C800" s="3" t="s">
        <v>1632</v>
      </c>
      <c r="D800" s="6">
        <v>3400</v>
      </c>
      <c r="E800" s="6">
        <v>6408</v>
      </c>
      <c r="F800" s="4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 s="9">
        <f t="shared" si="74"/>
        <v>41060.208333333336</v>
      </c>
      <c r="N800">
        <v>1340859600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s="6" t="str">
        <f t="shared" si="76"/>
        <v>theater</v>
      </c>
      <c r="T800" s="6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 s="6">
        <v>84500</v>
      </c>
      <c r="E801" s="6">
        <v>73522</v>
      </c>
      <c r="F801" s="4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 s="9">
        <f t="shared" si="74"/>
        <v>42399.25</v>
      </c>
      <c r="N801">
        <v>1454479200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s="6" t="str">
        <f t="shared" si="76"/>
        <v>theater</v>
      </c>
      <c r="T801" s="6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 s="6">
        <v>100</v>
      </c>
      <c r="E802" s="6">
        <v>1</v>
      </c>
      <c r="F802" s="4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 s="9">
        <f t="shared" si="74"/>
        <v>42167.208333333328</v>
      </c>
      <c r="N802">
        <v>1434430800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s="6" t="str">
        <f t="shared" si="76"/>
        <v>music</v>
      </c>
      <c r="T802" s="6" t="str">
        <f t="shared" si="77"/>
        <v>rock</v>
      </c>
    </row>
    <row r="803" spans="1:20" hidden="1" x14ac:dyDescent="0.3">
      <c r="A803">
        <v>801</v>
      </c>
      <c r="B803" t="s">
        <v>1637</v>
      </c>
      <c r="C803" s="3" t="s">
        <v>1638</v>
      </c>
      <c r="D803" s="6">
        <v>2300</v>
      </c>
      <c r="E803" s="6">
        <v>4667</v>
      </c>
      <c r="F803" s="4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 s="9">
        <f t="shared" si="74"/>
        <v>43830.25</v>
      </c>
      <c r="N803">
        <v>1579672800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s="6" t="str">
        <f t="shared" si="76"/>
        <v>photography</v>
      </c>
      <c r="T803" s="6" t="str">
        <f t="shared" si="77"/>
        <v>photography books</v>
      </c>
    </row>
    <row r="804" spans="1:20" ht="31.2" hidden="1" x14ac:dyDescent="0.3">
      <c r="A804">
        <v>802</v>
      </c>
      <c r="B804" t="s">
        <v>1639</v>
      </c>
      <c r="C804" s="3" t="s">
        <v>1640</v>
      </c>
      <c r="D804" s="6">
        <v>6200</v>
      </c>
      <c r="E804" s="6">
        <v>12216</v>
      </c>
      <c r="F804" s="4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 s="9">
        <f t="shared" si="74"/>
        <v>43650.208333333328</v>
      </c>
      <c r="N804">
        <v>1562389200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s="6" t="str">
        <f t="shared" si="76"/>
        <v>photography</v>
      </c>
      <c r="T804" s="6" t="str">
        <f t="shared" si="77"/>
        <v>photography books</v>
      </c>
    </row>
    <row r="805" spans="1:20" ht="31.2" hidden="1" x14ac:dyDescent="0.3">
      <c r="A805">
        <v>803</v>
      </c>
      <c r="B805" t="s">
        <v>1641</v>
      </c>
      <c r="C805" s="3" t="s">
        <v>1642</v>
      </c>
      <c r="D805" s="6">
        <v>6100</v>
      </c>
      <c r="E805" s="6">
        <v>6527</v>
      </c>
      <c r="F805" s="4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 s="9">
        <f t="shared" si="74"/>
        <v>43492.25</v>
      </c>
      <c r="N805">
        <v>1551506400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s="6" t="str">
        <f t="shared" si="76"/>
        <v>theater</v>
      </c>
      <c r="T805" s="6" t="str">
        <f t="shared" si="77"/>
        <v>plays</v>
      </c>
    </row>
    <row r="806" spans="1:20" hidden="1" x14ac:dyDescent="0.3">
      <c r="A806">
        <v>804</v>
      </c>
      <c r="B806" t="s">
        <v>1643</v>
      </c>
      <c r="C806" s="3" t="s">
        <v>1644</v>
      </c>
      <c r="D806" s="6">
        <v>2600</v>
      </c>
      <c r="E806" s="6">
        <v>6987</v>
      </c>
      <c r="F806" s="4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 s="9">
        <f t="shared" si="74"/>
        <v>43102.25</v>
      </c>
      <c r="N806">
        <v>1516600800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s="6" t="str">
        <f t="shared" si="76"/>
        <v>music</v>
      </c>
      <c r="T806" s="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 s="6">
        <v>9700</v>
      </c>
      <c r="E807" s="6">
        <v>4932</v>
      </c>
      <c r="F807" s="4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 s="9">
        <f t="shared" si="74"/>
        <v>41958.25</v>
      </c>
      <c r="N807">
        <v>1420437600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s="6" t="str">
        <f t="shared" si="76"/>
        <v>film &amp; video</v>
      </c>
      <c r="T807" s="6" t="str">
        <f t="shared" si="77"/>
        <v>documentary</v>
      </c>
    </row>
    <row r="808" spans="1:20" hidden="1" x14ac:dyDescent="0.3">
      <c r="A808">
        <v>806</v>
      </c>
      <c r="B808" t="s">
        <v>1647</v>
      </c>
      <c r="C808" s="3" t="s">
        <v>1648</v>
      </c>
      <c r="D808" s="6">
        <v>700</v>
      </c>
      <c r="E808" s="6">
        <v>8262</v>
      </c>
      <c r="F808" s="4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 s="9">
        <f t="shared" si="74"/>
        <v>40973.25</v>
      </c>
      <c r="N808">
        <v>1332997200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s="6" t="str">
        <f t="shared" si="76"/>
        <v>film &amp; video</v>
      </c>
      <c r="T808" s="6" t="str">
        <f t="shared" si="77"/>
        <v>drama</v>
      </c>
    </row>
    <row r="809" spans="1:20" hidden="1" x14ac:dyDescent="0.3">
      <c r="A809">
        <v>807</v>
      </c>
      <c r="B809" t="s">
        <v>1649</v>
      </c>
      <c r="C809" s="3" t="s">
        <v>1650</v>
      </c>
      <c r="D809" s="6">
        <v>700</v>
      </c>
      <c r="E809" s="6">
        <v>1848</v>
      </c>
      <c r="F809" s="4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 s="9">
        <f t="shared" si="74"/>
        <v>43753.208333333328</v>
      </c>
      <c r="N809">
        <v>1574920800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s="6" t="str">
        <f t="shared" si="76"/>
        <v>theater</v>
      </c>
      <c r="T809" s="6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 s="6">
        <v>5200</v>
      </c>
      <c r="E810" s="6">
        <v>1583</v>
      </c>
      <c r="F810" s="4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 s="9">
        <f t="shared" si="74"/>
        <v>42507.208333333328</v>
      </c>
      <c r="N810">
        <v>1464930000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s="6" t="str">
        <f t="shared" si="76"/>
        <v>food</v>
      </c>
      <c r="T810" s="6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 s="6">
        <v>140800</v>
      </c>
      <c r="E811" s="6">
        <v>88536</v>
      </c>
      <c r="F811" s="4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 s="9">
        <f t="shared" si="74"/>
        <v>41135.208333333336</v>
      </c>
      <c r="N811">
        <v>1345006800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s="6" t="str">
        <f t="shared" si="76"/>
        <v>film &amp; video</v>
      </c>
      <c r="T811" s="6" t="str">
        <f t="shared" si="77"/>
        <v>documentary</v>
      </c>
    </row>
    <row r="812" spans="1:20" ht="31.2" hidden="1" x14ac:dyDescent="0.3">
      <c r="A812">
        <v>810</v>
      </c>
      <c r="B812" t="s">
        <v>1654</v>
      </c>
      <c r="C812" s="3" t="s">
        <v>1655</v>
      </c>
      <c r="D812" s="6">
        <v>6400</v>
      </c>
      <c r="E812" s="6">
        <v>12360</v>
      </c>
      <c r="F812" s="4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 s="9">
        <f t="shared" si="74"/>
        <v>43067.25</v>
      </c>
      <c r="N812">
        <v>1512712800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s="6" t="str">
        <f t="shared" si="76"/>
        <v>theater</v>
      </c>
      <c r="T812" s="6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 s="6">
        <v>92500</v>
      </c>
      <c r="E813" s="6">
        <v>71320</v>
      </c>
      <c r="F813" s="4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 s="9">
        <f t="shared" si="74"/>
        <v>42378.25</v>
      </c>
      <c r="N813">
        <v>1452492000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s="6" t="str">
        <f t="shared" si="76"/>
        <v>games</v>
      </c>
      <c r="T813" s="6" t="str">
        <f t="shared" si="77"/>
        <v>video games</v>
      </c>
    </row>
    <row r="814" spans="1:20" hidden="1" x14ac:dyDescent="0.3">
      <c r="A814">
        <v>812</v>
      </c>
      <c r="B814" t="s">
        <v>1658</v>
      </c>
      <c r="C814" s="3" t="s">
        <v>1659</v>
      </c>
      <c r="D814" s="6">
        <v>59700</v>
      </c>
      <c r="E814" s="6">
        <v>134640</v>
      </c>
      <c r="F814" s="4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 s="9">
        <f t="shared" si="74"/>
        <v>43206.208333333328</v>
      </c>
      <c r="N814">
        <v>1524286800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s="6" t="str">
        <f t="shared" si="76"/>
        <v>publishing</v>
      </c>
      <c r="T814" s="6" t="str">
        <f t="shared" si="77"/>
        <v>nonfiction</v>
      </c>
    </row>
    <row r="815" spans="1:20" hidden="1" x14ac:dyDescent="0.3">
      <c r="A815">
        <v>813</v>
      </c>
      <c r="B815" t="s">
        <v>1660</v>
      </c>
      <c r="C815" s="3" t="s">
        <v>1661</v>
      </c>
      <c r="D815" s="6">
        <v>3200</v>
      </c>
      <c r="E815" s="6">
        <v>7661</v>
      </c>
      <c r="F815" s="4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 s="9">
        <f t="shared" si="74"/>
        <v>41148.208333333336</v>
      </c>
      <c r="N815">
        <v>1346907600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s="6" t="str">
        <f t="shared" si="76"/>
        <v>games</v>
      </c>
      <c r="T815" s="6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 s="6">
        <v>3200</v>
      </c>
      <c r="E816" s="6">
        <v>2950</v>
      </c>
      <c r="F816" s="4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 s="9">
        <f t="shared" si="74"/>
        <v>42517.208333333328</v>
      </c>
      <c r="N816">
        <v>1464498000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s="6" t="str">
        <f t="shared" si="76"/>
        <v>music</v>
      </c>
      <c r="T816" s="6" t="str">
        <f t="shared" si="77"/>
        <v>rock</v>
      </c>
    </row>
    <row r="817" spans="1:20" ht="31.2" hidden="1" x14ac:dyDescent="0.3">
      <c r="A817">
        <v>815</v>
      </c>
      <c r="B817" t="s">
        <v>1664</v>
      </c>
      <c r="C817" s="3" t="s">
        <v>1665</v>
      </c>
      <c r="D817" s="6">
        <v>9000</v>
      </c>
      <c r="E817" s="6">
        <v>11721</v>
      </c>
      <c r="F817" s="4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 s="9">
        <f t="shared" si="74"/>
        <v>43068.25</v>
      </c>
      <c r="N817">
        <v>1514181600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s="6" t="str">
        <f t="shared" si="76"/>
        <v>music</v>
      </c>
      <c r="T817" s="6" t="str">
        <f t="shared" si="77"/>
        <v>rock</v>
      </c>
    </row>
    <row r="818" spans="1:20" ht="31.2" hidden="1" x14ac:dyDescent="0.3">
      <c r="A818">
        <v>816</v>
      </c>
      <c r="B818" t="s">
        <v>1666</v>
      </c>
      <c r="C818" s="3" t="s">
        <v>1667</v>
      </c>
      <c r="D818" s="6">
        <v>2300</v>
      </c>
      <c r="E818" s="6">
        <v>14150</v>
      </c>
      <c r="F818" s="4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 s="9">
        <f t="shared" si="74"/>
        <v>41680.25</v>
      </c>
      <c r="N818">
        <v>1392184800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s="6" t="str">
        <f t="shared" si="76"/>
        <v>theater</v>
      </c>
      <c r="T818" s="6" t="str">
        <f t="shared" si="77"/>
        <v>plays</v>
      </c>
    </row>
    <row r="819" spans="1:20" hidden="1" x14ac:dyDescent="0.3">
      <c r="A819">
        <v>817</v>
      </c>
      <c r="B819" t="s">
        <v>1668</v>
      </c>
      <c r="C819" s="3" t="s">
        <v>1669</v>
      </c>
      <c r="D819" s="6">
        <v>51300</v>
      </c>
      <c r="E819" s="6">
        <v>189192</v>
      </c>
      <c r="F819" s="4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 s="9">
        <f t="shared" si="74"/>
        <v>43589.208333333328</v>
      </c>
      <c r="N819">
        <v>1559365200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s="6" t="str">
        <f t="shared" si="76"/>
        <v>publishing</v>
      </c>
      <c r="T819" s="6" t="str">
        <f t="shared" si="77"/>
        <v>nonfiction</v>
      </c>
    </row>
    <row r="820" spans="1:20" hidden="1" x14ac:dyDescent="0.3">
      <c r="A820">
        <v>818</v>
      </c>
      <c r="B820" t="s">
        <v>676</v>
      </c>
      <c r="C820" s="3" t="s">
        <v>1670</v>
      </c>
      <c r="D820" s="6">
        <v>700</v>
      </c>
      <c r="E820" s="6">
        <v>7664</v>
      </c>
      <c r="F820" s="4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 s="9">
        <f t="shared" si="74"/>
        <v>43486.25</v>
      </c>
      <c r="N820">
        <v>1549173600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s="6" t="str">
        <f t="shared" si="76"/>
        <v>theater</v>
      </c>
      <c r="T820" s="6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 s="6">
        <v>8900</v>
      </c>
      <c r="E821" s="6">
        <v>4509</v>
      </c>
      <c r="F821" s="4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 s="9">
        <f t="shared" si="74"/>
        <v>41237.25</v>
      </c>
      <c r="N821">
        <v>1355032800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s="6" t="str">
        <f t="shared" si="76"/>
        <v>games</v>
      </c>
      <c r="T821" s="6" t="str">
        <f t="shared" si="77"/>
        <v>video games</v>
      </c>
    </row>
    <row r="822" spans="1:20" hidden="1" x14ac:dyDescent="0.3">
      <c r="A822">
        <v>820</v>
      </c>
      <c r="B822" t="s">
        <v>1673</v>
      </c>
      <c r="C822" s="3" t="s">
        <v>1674</v>
      </c>
      <c r="D822" s="6">
        <v>1500</v>
      </c>
      <c r="E822" s="6">
        <v>12009</v>
      </c>
      <c r="F822" s="4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 s="9">
        <f t="shared" si="74"/>
        <v>43310.208333333328</v>
      </c>
      <c r="N822">
        <v>1533963600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s="6" t="str">
        <f t="shared" si="76"/>
        <v>music</v>
      </c>
      <c r="T822" s="6" t="str">
        <f t="shared" si="77"/>
        <v>rock</v>
      </c>
    </row>
    <row r="823" spans="1:20" hidden="1" x14ac:dyDescent="0.3">
      <c r="A823">
        <v>821</v>
      </c>
      <c r="B823" t="s">
        <v>1675</v>
      </c>
      <c r="C823" s="3" t="s">
        <v>1676</v>
      </c>
      <c r="D823" s="6">
        <v>4900</v>
      </c>
      <c r="E823" s="6">
        <v>14273</v>
      </c>
      <c r="F823" s="4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 s="9">
        <f t="shared" si="74"/>
        <v>42794.25</v>
      </c>
      <c r="N823">
        <v>1489381200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s="6" t="str">
        <f t="shared" si="76"/>
        <v>film &amp; video</v>
      </c>
      <c r="T823" s="6" t="str">
        <f t="shared" si="77"/>
        <v>documentary</v>
      </c>
    </row>
    <row r="824" spans="1:20" hidden="1" x14ac:dyDescent="0.3">
      <c r="A824">
        <v>822</v>
      </c>
      <c r="B824" t="s">
        <v>1677</v>
      </c>
      <c r="C824" s="3" t="s">
        <v>1678</v>
      </c>
      <c r="D824" s="6">
        <v>54000</v>
      </c>
      <c r="E824" s="6">
        <v>188982</v>
      </c>
      <c r="F824" s="4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 s="9">
        <f t="shared" si="74"/>
        <v>41698.25</v>
      </c>
      <c r="N824">
        <v>1395032400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s="6" t="str">
        <f t="shared" si="76"/>
        <v>music</v>
      </c>
      <c r="T824" s="6" t="str">
        <f t="shared" si="77"/>
        <v>rock</v>
      </c>
    </row>
    <row r="825" spans="1:20" ht="31.2" hidden="1" x14ac:dyDescent="0.3">
      <c r="A825">
        <v>823</v>
      </c>
      <c r="B825" t="s">
        <v>1679</v>
      </c>
      <c r="C825" s="3" t="s">
        <v>1680</v>
      </c>
      <c r="D825" s="6">
        <v>4100</v>
      </c>
      <c r="E825" s="6">
        <v>14640</v>
      </c>
      <c r="F825" s="4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 s="9">
        <f t="shared" si="74"/>
        <v>41892.208333333336</v>
      </c>
      <c r="N825">
        <v>1412485200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s="6" t="str">
        <f t="shared" si="76"/>
        <v>music</v>
      </c>
      <c r="T825" s="6" t="str">
        <f t="shared" si="77"/>
        <v>rock</v>
      </c>
    </row>
    <row r="826" spans="1:20" hidden="1" x14ac:dyDescent="0.3">
      <c r="A826">
        <v>824</v>
      </c>
      <c r="B826" t="s">
        <v>1681</v>
      </c>
      <c r="C826" s="3" t="s">
        <v>1682</v>
      </c>
      <c r="D826" s="6">
        <v>85000</v>
      </c>
      <c r="E826" s="6">
        <v>107516</v>
      </c>
      <c r="F826" s="4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 s="9">
        <f t="shared" si="74"/>
        <v>40348.208333333336</v>
      </c>
      <c r="N826">
        <v>1279688400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s="6" t="str">
        <f t="shared" si="76"/>
        <v>publishing</v>
      </c>
      <c r="T826" s="6" t="str">
        <f t="shared" si="77"/>
        <v>nonfiction</v>
      </c>
    </row>
    <row r="827" spans="1:20" hidden="1" x14ac:dyDescent="0.3">
      <c r="A827">
        <v>825</v>
      </c>
      <c r="B827" t="s">
        <v>1683</v>
      </c>
      <c r="C827" s="3" t="s">
        <v>1684</v>
      </c>
      <c r="D827" s="6">
        <v>3600</v>
      </c>
      <c r="E827" s="6">
        <v>13950</v>
      </c>
      <c r="F827" s="4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 s="9">
        <f t="shared" si="74"/>
        <v>42941.208333333328</v>
      </c>
      <c r="N827">
        <v>1501995600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s="6" t="str">
        <f t="shared" si="76"/>
        <v>film &amp; video</v>
      </c>
      <c r="T827" s="6" t="str">
        <f t="shared" si="77"/>
        <v>shorts</v>
      </c>
    </row>
    <row r="828" spans="1:20" ht="31.2" hidden="1" x14ac:dyDescent="0.3">
      <c r="A828">
        <v>826</v>
      </c>
      <c r="B828" t="s">
        <v>1685</v>
      </c>
      <c r="C828" s="3" t="s">
        <v>1686</v>
      </c>
      <c r="D828" s="6">
        <v>2800</v>
      </c>
      <c r="E828" s="6">
        <v>12797</v>
      </c>
      <c r="F828" s="4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 s="9">
        <f t="shared" si="74"/>
        <v>40525.25</v>
      </c>
      <c r="N828">
        <v>1294639200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s="6" t="str">
        <f t="shared" si="76"/>
        <v>theater</v>
      </c>
      <c r="T828" s="6" t="str">
        <f t="shared" si="77"/>
        <v>plays</v>
      </c>
    </row>
    <row r="829" spans="1:20" ht="31.2" hidden="1" x14ac:dyDescent="0.3">
      <c r="A829">
        <v>827</v>
      </c>
      <c r="B829" t="s">
        <v>1687</v>
      </c>
      <c r="C829" s="3" t="s">
        <v>1688</v>
      </c>
      <c r="D829" s="6">
        <v>2300</v>
      </c>
      <c r="E829" s="6">
        <v>6134</v>
      </c>
      <c r="F829" s="4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 s="9">
        <f t="shared" si="74"/>
        <v>40666.208333333336</v>
      </c>
      <c r="N829">
        <v>1305435600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s="6" t="str">
        <f t="shared" si="76"/>
        <v>film &amp; video</v>
      </c>
      <c r="T829" s="6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 s="6">
        <v>7100</v>
      </c>
      <c r="E830" s="6">
        <v>4899</v>
      </c>
      <c r="F830" s="4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 s="9">
        <f t="shared" si="74"/>
        <v>43340.208333333328</v>
      </c>
      <c r="N830">
        <v>1537592400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s="6" t="str">
        <f t="shared" si="76"/>
        <v>theater</v>
      </c>
      <c r="T830" s="6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 s="6">
        <v>9600</v>
      </c>
      <c r="E831" s="6">
        <v>4929</v>
      </c>
      <c r="F831" s="4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 s="9">
        <f t="shared" si="74"/>
        <v>42164.208333333328</v>
      </c>
      <c r="N831">
        <v>1435122000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s="6" t="str">
        <f t="shared" si="76"/>
        <v>theater</v>
      </c>
      <c r="T831" s="6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 s="6">
        <v>121600</v>
      </c>
      <c r="E832" s="6">
        <v>1424</v>
      </c>
      <c r="F832" s="4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 s="9">
        <f t="shared" si="74"/>
        <v>43103.25</v>
      </c>
      <c r="N832">
        <v>1520056800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s="6" t="str">
        <f t="shared" si="76"/>
        <v>theater</v>
      </c>
      <c r="T832" s="6" t="str">
        <f t="shared" si="77"/>
        <v>plays</v>
      </c>
    </row>
    <row r="833" spans="1:20" ht="31.2" hidden="1" x14ac:dyDescent="0.3">
      <c r="A833">
        <v>831</v>
      </c>
      <c r="B833" t="s">
        <v>1695</v>
      </c>
      <c r="C833" s="3" t="s">
        <v>1696</v>
      </c>
      <c r="D833" s="6">
        <v>97100</v>
      </c>
      <c r="E833" s="6">
        <v>105817</v>
      </c>
      <c r="F833" s="4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 s="9">
        <f t="shared" si="74"/>
        <v>40994.208333333336</v>
      </c>
      <c r="N833">
        <v>1335675600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s="6" t="str">
        <f t="shared" si="76"/>
        <v>photography</v>
      </c>
      <c r="T833" s="6" t="str">
        <f t="shared" si="77"/>
        <v>photography books</v>
      </c>
    </row>
    <row r="834" spans="1:20" hidden="1" x14ac:dyDescent="0.3">
      <c r="A834">
        <v>832</v>
      </c>
      <c r="B834" t="s">
        <v>1697</v>
      </c>
      <c r="C834" s="3" t="s">
        <v>1698</v>
      </c>
      <c r="D834" s="6">
        <v>43200</v>
      </c>
      <c r="E834" s="6">
        <v>136156</v>
      </c>
      <c r="F834" s="4">
        <f t="shared" si="72"/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 s="9">
        <f t="shared" si="74"/>
        <v>42299.208333333328</v>
      </c>
      <c r="N834">
        <v>1448431200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s="6" t="str">
        <f t="shared" si="76"/>
        <v>publishing</v>
      </c>
      <c r="T834" s="6" t="str">
        <f t="shared" si="77"/>
        <v>translations</v>
      </c>
    </row>
    <row r="835" spans="1:20" hidden="1" x14ac:dyDescent="0.3">
      <c r="A835">
        <v>833</v>
      </c>
      <c r="B835" t="s">
        <v>1699</v>
      </c>
      <c r="C835" s="3" t="s">
        <v>1700</v>
      </c>
      <c r="D835" s="6">
        <v>6800</v>
      </c>
      <c r="E835" s="6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 s="6">
        <f t="shared" ref="I835:I898" si="79">IFERROR(E835/H835,0)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80">(((L835/60)/60)/24)+DATE(1970,1,1)</f>
        <v>40588.25</v>
      </c>
      <c r="N835">
        <v>1298613600</v>
      </c>
      <c r="O835" s="9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s="6" t="str">
        <f t="shared" ref="S835:S898" si="82">_xlfn.TEXTBEFORE(R835,"/")</f>
        <v>publishing</v>
      </c>
      <c r="T835" s="6" t="str">
        <f t="shared" ref="T835:T898" si="83">_xlfn.TEXTAFTER(R835,"/")</f>
        <v>translations</v>
      </c>
    </row>
    <row r="836" spans="1:20" hidden="1" x14ac:dyDescent="0.3">
      <c r="A836">
        <v>834</v>
      </c>
      <c r="B836" t="s">
        <v>1701</v>
      </c>
      <c r="C836" s="3" t="s">
        <v>1702</v>
      </c>
      <c r="D836" s="6">
        <v>7300</v>
      </c>
      <c r="E836" s="6">
        <v>11228</v>
      </c>
      <c r="F836" s="4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 s="9">
        <f t="shared" si="80"/>
        <v>41448.208333333336</v>
      </c>
      <c r="N836">
        <v>1372482000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s="6" t="str">
        <f t="shared" si="82"/>
        <v>theater</v>
      </c>
      <c r="T836" s="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 s="6">
        <v>86200</v>
      </c>
      <c r="E837" s="6">
        <v>77355</v>
      </c>
      <c r="F837" s="4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 s="9">
        <f t="shared" si="80"/>
        <v>42063.25</v>
      </c>
      <c r="N837">
        <v>1425621600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s="6" t="str">
        <f t="shared" si="82"/>
        <v>technology</v>
      </c>
      <c r="T837" s="6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 s="6">
        <v>8100</v>
      </c>
      <c r="E838" s="6">
        <v>6086</v>
      </c>
      <c r="F838" s="4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 s="9">
        <f t="shared" si="80"/>
        <v>40214.25</v>
      </c>
      <c r="N838">
        <v>1266300000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s="6" t="str">
        <f t="shared" si="82"/>
        <v>music</v>
      </c>
      <c r="T838" s="6" t="str">
        <f t="shared" si="83"/>
        <v>indie rock</v>
      </c>
    </row>
    <row r="839" spans="1:20" hidden="1" x14ac:dyDescent="0.3">
      <c r="A839">
        <v>837</v>
      </c>
      <c r="B839" t="s">
        <v>1707</v>
      </c>
      <c r="C839" s="3" t="s">
        <v>1708</v>
      </c>
      <c r="D839" s="6">
        <v>17700</v>
      </c>
      <c r="E839" s="6">
        <v>150960</v>
      </c>
      <c r="F839" s="4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 s="9">
        <f t="shared" si="80"/>
        <v>40629.208333333336</v>
      </c>
      <c r="N839">
        <v>1305867600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s="6" t="str">
        <f t="shared" si="82"/>
        <v>music</v>
      </c>
      <c r="T839" s="6" t="str">
        <f t="shared" si="83"/>
        <v>jazz</v>
      </c>
    </row>
    <row r="840" spans="1:20" hidden="1" x14ac:dyDescent="0.3">
      <c r="A840">
        <v>838</v>
      </c>
      <c r="B840" t="s">
        <v>1709</v>
      </c>
      <c r="C840" s="3" t="s">
        <v>1710</v>
      </c>
      <c r="D840" s="6">
        <v>6400</v>
      </c>
      <c r="E840" s="6">
        <v>8890</v>
      </c>
      <c r="F840" s="4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 s="9">
        <f t="shared" si="80"/>
        <v>43370.208333333328</v>
      </c>
      <c r="N840">
        <v>1538802000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s="6" t="str">
        <f t="shared" si="82"/>
        <v>theater</v>
      </c>
      <c r="T840" s="6" t="str">
        <f t="shared" si="83"/>
        <v>plays</v>
      </c>
    </row>
    <row r="841" spans="1:20" hidden="1" x14ac:dyDescent="0.3">
      <c r="A841">
        <v>839</v>
      </c>
      <c r="B841" t="s">
        <v>1711</v>
      </c>
      <c r="C841" s="3" t="s">
        <v>1712</v>
      </c>
      <c r="D841" s="6">
        <v>7700</v>
      </c>
      <c r="E841" s="6">
        <v>14644</v>
      </c>
      <c r="F841" s="4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 s="9">
        <f t="shared" si="80"/>
        <v>41715.208333333336</v>
      </c>
      <c r="N841">
        <v>1398920400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s="6" t="str">
        <f t="shared" si="82"/>
        <v>film &amp; video</v>
      </c>
      <c r="T841" s="6" t="str">
        <f t="shared" si="83"/>
        <v>documentary</v>
      </c>
    </row>
    <row r="842" spans="1:20" hidden="1" x14ac:dyDescent="0.3">
      <c r="A842">
        <v>840</v>
      </c>
      <c r="B842" t="s">
        <v>1713</v>
      </c>
      <c r="C842" s="3" t="s">
        <v>1714</v>
      </c>
      <c r="D842" s="6">
        <v>116300</v>
      </c>
      <c r="E842" s="6">
        <v>116583</v>
      </c>
      <c r="F842" s="4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 s="9">
        <f t="shared" si="80"/>
        <v>41836.208333333336</v>
      </c>
      <c r="N842">
        <v>1405659600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s="6" t="str">
        <f t="shared" si="82"/>
        <v>theater</v>
      </c>
      <c r="T842" s="6" t="str">
        <f t="shared" si="83"/>
        <v>plays</v>
      </c>
    </row>
    <row r="843" spans="1:20" hidden="1" x14ac:dyDescent="0.3">
      <c r="A843">
        <v>841</v>
      </c>
      <c r="B843" t="s">
        <v>1715</v>
      </c>
      <c r="C843" s="3" t="s">
        <v>1716</v>
      </c>
      <c r="D843" s="6">
        <v>9100</v>
      </c>
      <c r="E843" s="6">
        <v>12991</v>
      </c>
      <c r="F843" s="4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 s="9">
        <f t="shared" si="80"/>
        <v>42419.25</v>
      </c>
      <c r="N843">
        <v>1457244000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s="6" t="str">
        <f t="shared" si="82"/>
        <v>technology</v>
      </c>
      <c r="T843" s="6" t="str">
        <f t="shared" si="83"/>
        <v>web</v>
      </c>
    </row>
    <row r="844" spans="1:20" ht="31.2" hidden="1" x14ac:dyDescent="0.3">
      <c r="A844">
        <v>842</v>
      </c>
      <c r="B844" t="s">
        <v>1717</v>
      </c>
      <c r="C844" s="3" t="s">
        <v>1718</v>
      </c>
      <c r="D844" s="6">
        <v>1500</v>
      </c>
      <c r="E844" s="6">
        <v>8447</v>
      </c>
      <c r="F844" s="4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 s="9">
        <f t="shared" si="80"/>
        <v>43266.208333333328</v>
      </c>
      <c r="N844">
        <v>1529298000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s="6" t="str">
        <f t="shared" si="82"/>
        <v>technology</v>
      </c>
      <c r="T844" s="6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 s="6">
        <v>8800</v>
      </c>
      <c r="E845" s="6">
        <v>2703</v>
      </c>
      <c r="F845" s="4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 s="9">
        <f t="shared" si="80"/>
        <v>43338.208333333328</v>
      </c>
      <c r="N845">
        <v>1535778000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s="6" t="str">
        <f t="shared" si="82"/>
        <v>photography</v>
      </c>
      <c r="T845" s="6" t="str">
        <f t="shared" si="83"/>
        <v>photography books</v>
      </c>
    </row>
    <row r="846" spans="1:20" hidden="1" x14ac:dyDescent="0.3">
      <c r="A846">
        <v>844</v>
      </c>
      <c r="B846" t="s">
        <v>1721</v>
      </c>
      <c r="C846" s="3" t="s">
        <v>1722</v>
      </c>
      <c r="D846" s="6">
        <v>8800</v>
      </c>
      <c r="E846" s="6">
        <v>8747</v>
      </c>
      <c r="F846" s="4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 s="9">
        <f t="shared" si="80"/>
        <v>40930.25</v>
      </c>
      <c r="N846">
        <v>1327471200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s="6" t="str">
        <f t="shared" si="82"/>
        <v>film &amp; video</v>
      </c>
      <c r="T846" s="6" t="str">
        <f t="shared" si="83"/>
        <v>documentary</v>
      </c>
    </row>
    <row r="847" spans="1:20" hidden="1" x14ac:dyDescent="0.3">
      <c r="A847">
        <v>845</v>
      </c>
      <c r="B847" t="s">
        <v>1723</v>
      </c>
      <c r="C847" s="3" t="s">
        <v>1724</v>
      </c>
      <c r="D847" s="6">
        <v>69900</v>
      </c>
      <c r="E847" s="6">
        <v>138087</v>
      </c>
      <c r="F847" s="4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 s="9">
        <f t="shared" si="80"/>
        <v>43235.208333333328</v>
      </c>
      <c r="N847">
        <v>1529557200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s="6" t="str">
        <f t="shared" si="82"/>
        <v>technology</v>
      </c>
      <c r="T847" s="6" t="str">
        <f t="shared" si="83"/>
        <v>web</v>
      </c>
    </row>
    <row r="848" spans="1:20" hidden="1" x14ac:dyDescent="0.3">
      <c r="A848">
        <v>846</v>
      </c>
      <c r="B848" t="s">
        <v>1725</v>
      </c>
      <c r="C848" s="3" t="s">
        <v>1726</v>
      </c>
      <c r="D848" s="6">
        <v>1000</v>
      </c>
      <c r="E848" s="6">
        <v>5085</v>
      </c>
      <c r="F848" s="4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 s="9">
        <f t="shared" si="80"/>
        <v>43302.208333333328</v>
      </c>
      <c r="N848">
        <v>1535259600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s="6" t="str">
        <f t="shared" si="82"/>
        <v>technology</v>
      </c>
      <c r="T848" s="6" t="str">
        <f t="shared" si="83"/>
        <v>web</v>
      </c>
    </row>
    <row r="849" spans="1:20" hidden="1" x14ac:dyDescent="0.3">
      <c r="A849">
        <v>847</v>
      </c>
      <c r="B849" t="s">
        <v>1727</v>
      </c>
      <c r="C849" s="3" t="s">
        <v>1728</v>
      </c>
      <c r="D849" s="6">
        <v>4700</v>
      </c>
      <c r="E849" s="6">
        <v>11174</v>
      </c>
      <c r="F849" s="4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 s="9">
        <f t="shared" si="80"/>
        <v>43107.25</v>
      </c>
      <c r="N849">
        <v>1515564000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s="6" t="str">
        <f t="shared" si="82"/>
        <v>food</v>
      </c>
      <c r="T849" s="6" t="str">
        <f t="shared" si="83"/>
        <v>food trucks</v>
      </c>
    </row>
    <row r="850" spans="1:20" hidden="1" x14ac:dyDescent="0.3">
      <c r="A850">
        <v>848</v>
      </c>
      <c r="B850" t="s">
        <v>1729</v>
      </c>
      <c r="C850" s="3" t="s">
        <v>1730</v>
      </c>
      <c r="D850" s="6">
        <v>3200</v>
      </c>
      <c r="E850" s="6">
        <v>10831</v>
      </c>
      <c r="F850" s="4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 s="9">
        <f t="shared" si="80"/>
        <v>40341.208333333336</v>
      </c>
      <c r="N850">
        <v>1277096400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s="6" t="str">
        <f t="shared" si="82"/>
        <v>film &amp; video</v>
      </c>
      <c r="T850" s="6" t="str">
        <f t="shared" si="83"/>
        <v>drama</v>
      </c>
    </row>
    <row r="851" spans="1:20" ht="31.2" hidden="1" x14ac:dyDescent="0.3">
      <c r="A851">
        <v>849</v>
      </c>
      <c r="B851" t="s">
        <v>1731</v>
      </c>
      <c r="C851" s="3" t="s">
        <v>1732</v>
      </c>
      <c r="D851" s="6">
        <v>6700</v>
      </c>
      <c r="E851" s="6">
        <v>8917</v>
      </c>
      <c r="F851" s="4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 s="9">
        <f t="shared" si="80"/>
        <v>40948.25</v>
      </c>
      <c r="N851">
        <v>1329026400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s="6" t="str">
        <f t="shared" si="82"/>
        <v>music</v>
      </c>
      <c r="T851" s="6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 s="6">
        <v>100</v>
      </c>
      <c r="E852" s="6">
        <v>1</v>
      </c>
      <c r="F852" s="4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 s="9">
        <f t="shared" si="80"/>
        <v>40866.25</v>
      </c>
      <c r="N852">
        <v>1322978400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s="6" t="str">
        <f t="shared" si="82"/>
        <v>music</v>
      </c>
      <c r="T852" s="6" t="str">
        <f t="shared" si="83"/>
        <v>rock</v>
      </c>
    </row>
    <row r="853" spans="1:20" ht="31.2" hidden="1" x14ac:dyDescent="0.3">
      <c r="A853">
        <v>851</v>
      </c>
      <c r="B853" t="s">
        <v>1735</v>
      </c>
      <c r="C853" s="3" t="s">
        <v>1736</v>
      </c>
      <c r="D853" s="6">
        <v>6000</v>
      </c>
      <c r="E853" s="6">
        <v>12468</v>
      </c>
      <c r="F853" s="4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 s="9">
        <f t="shared" si="80"/>
        <v>41031.208333333336</v>
      </c>
      <c r="N853">
        <v>1338786000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s="6" t="str">
        <f t="shared" si="82"/>
        <v>music</v>
      </c>
      <c r="T853" s="6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 s="6">
        <v>4900</v>
      </c>
      <c r="E854" s="6">
        <v>2505</v>
      </c>
      <c r="F854" s="4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 s="9">
        <f t="shared" si="80"/>
        <v>40740.208333333336</v>
      </c>
      <c r="N854">
        <v>1311656400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s="6" t="str">
        <f t="shared" si="82"/>
        <v>games</v>
      </c>
      <c r="T854" s="6" t="str">
        <f t="shared" si="83"/>
        <v>video games</v>
      </c>
    </row>
    <row r="855" spans="1:20" hidden="1" x14ac:dyDescent="0.3">
      <c r="A855">
        <v>853</v>
      </c>
      <c r="B855" t="s">
        <v>1739</v>
      </c>
      <c r="C855" s="3" t="s">
        <v>1740</v>
      </c>
      <c r="D855" s="6">
        <v>17100</v>
      </c>
      <c r="E855" s="6">
        <v>111502</v>
      </c>
      <c r="F855" s="4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 s="9">
        <f t="shared" si="80"/>
        <v>40714.208333333336</v>
      </c>
      <c r="N855">
        <v>1308978000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s="6" t="str">
        <f t="shared" si="82"/>
        <v>music</v>
      </c>
      <c r="T855" s="6" t="str">
        <f t="shared" si="83"/>
        <v>indie rock</v>
      </c>
    </row>
    <row r="856" spans="1:20" ht="31.2" hidden="1" x14ac:dyDescent="0.3">
      <c r="A856">
        <v>854</v>
      </c>
      <c r="B856" t="s">
        <v>1741</v>
      </c>
      <c r="C856" s="3" t="s">
        <v>1742</v>
      </c>
      <c r="D856" s="6">
        <v>171000</v>
      </c>
      <c r="E856" s="6">
        <v>194309</v>
      </c>
      <c r="F856" s="4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 s="9">
        <f t="shared" si="80"/>
        <v>43787.25</v>
      </c>
      <c r="N856">
        <v>1576389600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s="6" t="str">
        <f t="shared" si="82"/>
        <v>publishing</v>
      </c>
      <c r="T856" s="6" t="str">
        <f t="shared" si="83"/>
        <v>fiction</v>
      </c>
    </row>
    <row r="857" spans="1:20" hidden="1" x14ac:dyDescent="0.3">
      <c r="A857">
        <v>855</v>
      </c>
      <c r="B857" t="s">
        <v>1743</v>
      </c>
      <c r="C857" s="3" t="s">
        <v>1744</v>
      </c>
      <c r="D857" s="6">
        <v>23400</v>
      </c>
      <c r="E857" s="6">
        <v>23956</v>
      </c>
      <c r="F857" s="4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 s="9">
        <f t="shared" si="80"/>
        <v>40712.208333333336</v>
      </c>
      <c r="N857">
        <v>1311051600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s="6" t="str">
        <f t="shared" si="82"/>
        <v>theater</v>
      </c>
      <c r="T857" s="6" t="str">
        <f t="shared" si="83"/>
        <v>plays</v>
      </c>
    </row>
    <row r="858" spans="1:20" hidden="1" x14ac:dyDescent="0.3">
      <c r="A858">
        <v>856</v>
      </c>
      <c r="B858" t="s">
        <v>1599</v>
      </c>
      <c r="C858" s="3" t="s">
        <v>1745</v>
      </c>
      <c r="D858" s="6">
        <v>2400</v>
      </c>
      <c r="E858" s="6">
        <v>8558</v>
      </c>
      <c r="F858" s="4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 s="9">
        <f t="shared" si="80"/>
        <v>41023.208333333336</v>
      </c>
      <c r="N858">
        <v>1336712400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s="6" t="str">
        <f t="shared" si="82"/>
        <v>food</v>
      </c>
      <c r="T858" s="6" t="str">
        <f t="shared" si="83"/>
        <v>food trucks</v>
      </c>
    </row>
    <row r="859" spans="1:20" ht="31.2" hidden="1" x14ac:dyDescent="0.3">
      <c r="A859">
        <v>857</v>
      </c>
      <c r="B859" t="s">
        <v>1746</v>
      </c>
      <c r="C859" s="3" t="s">
        <v>1747</v>
      </c>
      <c r="D859" s="6">
        <v>5300</v>
      </c>
      <c r="E859" s="6">
        <v>7413</v>
      </c>
      <c r="F859" s="4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 s="9">
        <f t="shared" si="80"/>
        <v>40944.25</v>
      </c>
      <c r="N859">
        <v>1330408800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s="6" t="str">
        <f t="shared" si="82"/>
        <v>film &amp; video</v>
      </c>
      <c r="T859" s="6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 s="6">
        <v>4000</v>
      </c>
      <c r="E860" s="6">
        <v>2778</v>
      </c>
      <c r="F860" s="4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 s="9">
        <f t="shared" si="80"/>
        <v>43211.208333333328</v>
      </c>
      <c r="N860">
        <v>1524891600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s="6" t="str">
        <f t="shared" si="82"/>
        <v>food</v>
      </c>
      <c r="T860" s="6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 s="6">
        <v>7300</v>
      </c>
      <c r="E861" s="6">
        <v>2594</v>
      </c>
      <c r="F861" s="4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 s="9">
        <f t="shared" si="80"/>
        <v>41334.25</v>
      </c>
      <c r="N861">
        <v>1363669200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s="6" t="str">
        <f t="shared" si="82"/>
        <v>theater</v>
      </c>
      <c r="T861" s="6" t="str">
        <f t="shared" si="83"/>
        <v>plays</v>
      </c>
    </row>
    <row r="862" spans="1:20" ht="31.2" hidden="1" x14ac:dyDescent="0.3">
      <c r="A862">
        <v>860</v>
      </c>
      <c r="B862" t="s">
        <v>1752</v>
      </c>
      <c r="C862" s="3" t="s">
        <v>1753</v>
      </c>
      <c r="D862" s="6">
        <v>2000</v>
      </c>
      <c r="E862" s="6">
        <v>5033</v>
      </c>
      <c r="F862" s="4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 s="9">
        <f t="shared" si="80"/>
        <v>43515.25</v>
      </c>
      <c r="N862">
        <v>1551420000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s="6" t="str">
        <f t="shared" si="82"/>
        <v>technology</v>
      </c>
      <c r="T862" s="6" t="str">
        <f t="shared" si="83"/>
        <v>wearables</v>
      </c>
    </row>
    <row r="863" spans="1:20" hidden="1" x14ac:dyDescent="0.3">
      <c r="A863">
        <v>861</v>
      </c>
      <c r="B863" t="s">
        <v>1754</v>
      </c>
      <c r="C863" s="3" t="s">
        <v>1755</v>
      </c>
      <c r="D863" s="6">
        <v>8800</v>
      </c>
      <c r="E863" s="6">
        <v>9317</v>
      </c>
      <c r="F863" s="4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 s="9">
        <f t="shared" si="80"/>
        <v>40258.208333333336</v>
      </c>
      <c r="N863">
        <v>1269838800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s="6" t="str">
        <f t="shared" si="82"/>
        <v>theater</v>
      </c>
      <c r="T863" s="6" t="str">
        <f t="shared" si="83"/>
        <v>plays</v>
      </c>
    </row>
    <row r="864" spans="1:20" ht="31.2" hidden="1" x14ac:dyDescent="0.3">
      <c r="A864">
        <v>862</v>
      </c>
      <c r="B864" t="s">
        <v>1756</v>
      </c>
      <c r="C864" s="3" t="s">
        <v>1757</v>
      </c>
      <c r="D864" s="6">
        <v>3500</v>
      </c>
      <c r="E864" s="6">
        <v>6560</v>
      </c>
      <c r="F864" s="4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 s="9">
        <f t="shared" si="80"/>
        <v>40756.208333333336</v>
      </c>
      <c r="N864">
        <v>1312520400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s="6" t="str">
        <f t="shared" si="82"/>
        <v>theater</v>
      </c>
      <c r="T864" s="6" t="str">
        <f t="shared" si="83"/>
        <v>plays</v>
      </c>
    </row>
    <row r="865" spans="1:20" hidden="1" x14ac:dyDescent="0.3">
      <c r="A865">
        <v>863</v>
      </c>
      <c r="B865" t="s">
        <v>1758</v>
      </c>
      <c r="C865" s="3" t="s">
        <v>1759</v>
      </c>
      <c r="D865" s="6">
        <v>1400</v>
      </c>
      <c r="E865" s="6">
        <v>5415</v>
      </c>
      <c r="F865" s="4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 s="9">
        <f t="shared" si="80"/>
        <v>42172.208333333328</v>
      </c>
      <c r="N865">
        <v>1436504400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s="6" t="str">
        <f t="shared" si="82"/>
        <v>film &amp; video</v>
      </c>
      <c r="T865" s="6" t="str">
        <f t="shared" si="83"/>
        <v>television</v>
      </c>
    </row>
    <row r="866" spans="1:20" hidden="1" x14ac:dyDescent="0.3">
      <c r="A866">
        <v>864</v>
      </c>
      <c r="B866" t="s">
        <v>1760</v>
      </c>
      <c r="C866" s="3" t="s">
        <v>1761</v>
      </c>
      <c r="D866" s="6">
        <v>4200</v>
      </c>
      <c r="E866" s="6">
        <v>14577</v>
      </c>
      <c r="F866" s="4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 s="9">
        <f t="shared" si="80"/>
        <v>42601.208333333328</v>
      </c>
      <c r="N866">
        <v>1472014800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s="6" t="str">
        <f t="shared" si="82"/>
        <v>film &amp; video</v>
      </c>
      <c r="T866" s="6" t="str">
        <f t="shared" si="83"/>
        <v>shorts</v>
      </c>
    </row>
    <row r="867" spans="1:20" ht="31.2" hidden="1" x14ac:dyDescent="0.3">
      <c r="A867">
        <v>865</v>
      </c>
      <c r="B867" t="s">
        <v>1762</v>
      </c>
      <c r="C867" s="3" t="s">
        <v>1763</v>
      </c>
      <c r="D867" s="6">
        <v>81000</v>
      </c>
      <c r="E867" s="6">
        <v>150515</v>
      </c>
      <c r="F867" s="4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 s="9">
        <f t="shared" si="80"/>
        <v>41897.208333333336</v>
      </c>
      <c r="N867">
        <v>1411534800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s="6" t="str">
        <f t="shared" si="82"/>
        <v>theater</v>
      </c>
      <c r="T867" s="6" t="str">
        <f t="shared" si="83"/>
        <v>plays</v>
      </c>
    </row>
    <row r="868" spans="1:20" hidden="1" x14ac:dyDescent="0.3">
      <c r="A868">
        <v>866</v>
      </c>
      <c r="B868" t="s">
        <v>1764</v>
      </c>
      <c r="C868" s="3" t="s">
        <v>1765</v>
      </c>
      <c r="D868" s="6">
        <v>182800</v>
      </c>
      <c r="E868" s="6">
        <v>79045</v>
      </c>
      <c r="F868" s="4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 s="9">
        <f t="shared" si="80"/>
        <v>40671.208333333336</v>
      </c>
      <c r="N868">
        <v>1304917200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s="6" t="str">
        <f t="shared" si="82"/>
        <v>photography</v>
      </c>
      <c r="T868" s="6" t="str">
        <f t="shared" si="83"/>
        <v>photography books</v>
      </c>
    </row>
    <row r="869" spans="1:20" ht="31.2" hidden="1" x14ac:dyDescent="0.3">
      <c r="A869">
        <v>867</v>
      </c>
      <c r="B869" t="s">
        <v>1766</v>
      </c>
      <c r="C869" s="3" t="s">
        <v>1767</v>
      </c>
      <c r="D869" s="6">
        <v>4800</v>
      </c>
      <c r="E869" s="6">
        <v>7797</v>
      </c>
      <c r="F869" s="4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 s="9">
        <f t="shared" si="80"/>
        <v>43382.208333333328</v>
      </c>
      <c r="N869">
        <v>1539579600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s="6" t="str">
        <f t="shared" si="82"/>
        <v>food</v>
      </c>
      <c r="T869" s="6" t="str">
        <f t="shared" si="83"/>
        <v>food trucks</v>
      </c>
    </row>
    <row r="870" spans="1:20" hidden="1" x14ac:dyDescent="0.3">
      <c r="A870">
        <v>868</v>
      </c>
      <c r="B870" t="s">
        <v>1768</v>
      </c>
      <c r="C870" s="3" t="s">
        <v>1769</v>
      </c>
      <c r="D870" s="6">
        <v>7000</v>
      </c>
      <c r="E870" s="6">
        <v>12939</v>
      </c>
      <c r="F870" s="4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 s="9">
        <f t="shared" si="80"/>
        <v>41559.208333333336</v>
      </c>
      <c r="N870">
        <v>1382504400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s="6" t="str">
        <f t="shared" si="82"/>
        <v>theater</v>
      </c>
      <c r="T870" s="6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 s="6">
        <v>161900</v>
      </c>
      <c r="E871" s="6">
        <v>38376</v>
      </c>
      <c r="F871" s="4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 s="9">
        <f t="shared" si="80"/>
        <v>40350.208333333336</v>
      </c>
      <c r="N871">
        <v>1278306000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s="6" t="str">
        <f t="shared" si="82"/>
        <v>film &amp; video</v>
      </c>
      <c r="T871" s="6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 s="6">
        <v>7700</v>
      </c>
      <c r="E872" s="6">
        <v>6920</v>
      </c>
      <c r="F872" s="4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 s="9">
        <f t="shared" si="80"/>
        <v>42240.208333333328</v>
      </c>
      <c r="N872">
        <v>1442552400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s="6" t="str">
        <f t="shared" si="82"/>
        <v>theater</v>
      </c>
      <c r="T872" s="6" t="str">
        <f t="shared" si="83"/>
        <v>plays</v>
      </c>
    </row>
    <row r="873" spans="1:20" ht="31.2" hidden="1" x14ac:dyDescent="0.3">
      <c r="A873">
        <v>871</v>
      </c>
      <c r="B873" t="s">
        <v>1774</v>
      </c>
      <c r="C873" s="3" t="s">
        <v>1775</v>
      </c>
      <c r="D873" s="6">
        <v>71500</v>
      </c>
      <c r="E873" s="6">
        <v>194912</v>
      </c>
      <c r="F873" s="4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 s="9">
        <f t="shared" si="80"/>
        <v>43040.208333333328</v>
      </c>
      <c r="N873">
        <v>1511071200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s="6" t="str">
        <f t="shared" si="82"/>
        <v>theater</v>
      </c>
      <c r="T873" s="6" t="str">
        <f t="shared" si="83"/>
        <v>plays</v>
      </c>
    </row>
    <row r="874" spans="1:20" hidden="1" x14ac:dyDescent="0.3">
      <c r="A874">
        <v>872</v>
      </c>
      <c r="B874" t="s">
        <v>1776</v>
      </c>
      <c r="C874" s="3" t="s">
        <v>1777</v>
      </c>
      <c r="D874" s="6">
        <v>4700</v>
      </c>
      <c r="E874" s="6">
        <v>7992</v>
      </c>
      <c r="F874" s="4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 s="9">
        <f t="shared" si="80"/>
        <v>43346.208333333328</v>
      </c>
      <c r="N874">
        <v>1536382800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s="6" t="str">
        <f t="shared" si="82"/>
        <v>film &amp; video</v>
      </c>
      <c r="T874" s="6" t="str">
        <f t="shared" si="83"/>
        <v>science fiction</v>
      </c>
    </row>
    <row r="875" spans="1:20" hidden="1" x14ac:dyDescent="0.3">
      <c r="A875">
        <v>873</v>
      </c>
      <c r="B875" t="s">
        <v>1778</v>
      </c>
      <c r="C875" s="3" t="s">
        <v>1779</v>
      </c>
      <c r="D875" s="6">
        <v>42100</v>
      </c>
      <c r="E875" s="6">
        <v>79268</v>
      </c>
      <c r="F875" s="4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 s="9">
        <f t="shared" si="80"/>
        <v>41647.25</v>
      </c>
      <c r="N875">
        <v>1389592800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s="6" t="str">
        <f t="shared" si="82"/>
        <v>photography</v>
      </c>
      <c r="T875" s="6" t="str">
        <f t="shared" si="83"/>
        <v>photography books</v>
      </c>
    </row>
    <row r="876" spans="1:20" hidden="1" x14ac:dyDescent="0.3">
      <c r="A876">
        <v>874</v>
      </c>
      <c r="B876" t="s">
        <v>1780</v>
      </c>
      <c r="C876" s="3" t="s">
        <v>1781</v>
      </c>
      <c r="D876" s="6">
        <v>40200</v>
      </c>
      <c r="E876" s="6">
        <v>139468</v>
      </c>
      <c r="F876" s="4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 s="9">
        <f t="shared" si="80"/>
        <v>40291.208333333336</v>
      </c>
      <c r="N876">
        <v>1275282000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s="6" t="str">
        <f t="shared" si="82"/>
        <v>photography</v>
      </c>
      <c r="T876" s="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 s="6">
        <v>7900</v>
      </c>
      <c r="E877" s="6">
        <v>5465</v>
      </c>
      <c r="F877" s="4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 s="9">
        <f t="shared" si="80"/>
        <v>40556.25</v>
      </c>
      <c r="N877">
        <v>1294984800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s="6" t="str">
        <f t="shared" si="82"/>
        <v>music</v>
      </c>
      <c r="T877" s="6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 s="6">
        <v>8300</v>
      </c>
      <c r="E878" s="6">
        <v>2111</v>
      </c>
      <c r="F878" s="4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 s="9">
        <f t="shared" si="80"/>
        <v>43624.208333333328</v>
      </c>
      <c r="N878">
        <v>1562043600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s="6" t="str">
        <f t="shared" si="82"/>
        <v>photography</v>
      </c>
      <c r="T878" s="6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 s="6">
        <v>163600</v>
      </c>
      <c r="E879" s="6">
        <v>126628</v>
      </c>
      <c r="F879" s="4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 s="9">
        <f t="shared" si="80"/>
        <v>42577.208333333328</v>
      </c>
      <c r="N879">
        <v>1469595600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s="6" t="str">
        <f t="shared" si="82"/>
        <v>food</v>
      </c>
      <c r="T879" s="6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 s="6">
        <v>2700</v>
      </c>
      <c r="E880" s="6">
        <v>1012</v>
      </c>
      <c r="F880" s="4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 s="9">
        <f t="shared" si="80"/>
        <v>43845.25</v>
      </c>
      <c r="N880">
        <v>1581141600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s="6" t="str">
        <f t="shared" si="82"/>
        <v>music</v>
      </c>
      <c r="T880" s="6" t="str">
        <f t="shared" si="83"/>
        <v>metal</v>
      </c>
    </row>
    <row r="881" spans="1:20" hidden="1" x14ac:dyDescent="0.3">
      <c r="A881">
        <v>879</v>
      </c>
      <c r="B881" t="s">
        <v>1790</v>
      </c>
      <c r="C881" s="3" t="s">
        <v>1791</v>
      </c>
      <c r="D881" s="6">
        <v>1000</v>
      </c>
      <c r="E881" s="6">
        <v>5438</v>
      </c>
      <c r="F881" s="4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 s="9">
        <f t="shared" si="80"/>
        <v>42788.25</v>
      </c>
      <c r="N881">
        <v>1488520800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s="6" t="str">
        <f t="shared" si="82"/>
        <v>publishing</v>
      </c>
      <c r="T881" s="6" t="str">
        <f t="shared" si="83"/>
        <v>nonfiction</v>
      </c>
    </row>
    <row r="882" spans="1:20" ht="31.2" hidden="1" x14ac:dyDescent="0.3">
      <c r="A882">
        <v>880</v>
      </c>
      <c r="B882" t="s">
        <v>1792</v>
      </c>
      <c r="C882" s="3" t="s">
        <v>1793</v>
      </c>
      <c r="D882" s="6">
        <v>84500</v>
      </c>
      <c r="E882" s="6">
        <v>193101</v>
      </c>
      <c r="F882" s="4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 s="9">
        <f t="shared" si="80"/>
        <v>43667.208333333328</v>
      </c>
      <c r="N882">
        <v>1563858000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s="6" t="str">
        <f t="shared" si="82"/>
        <v>music</v>
      </c>
      <c r="T882" s="6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 s="6">
        <v>81300</v>
      </c>
      <c r="E883" s="6">
        <v>31665</v>
      </c>
      <c r="F883" s="4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 s="9">
        <f t="shared" si="80"/>
        <v>42194.208333333328</v>
      </c>
      <c r="N883">
        <v>1438923600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s="6" t="str">
        <f t="shared" si="82"/>
        <v>theater</v>
      </c>
      <c r="T883" s="6" t="str">
        <f t="shared" si="83"/>
        <v>plays</v>
      </c>
    </row>
    <row r="884" spans="1:20" hidden="1" x14ac:dyDescent="0.3">
      <c r="A884">
        <v>882</v>
      </c>
      <c r="B884" t="s">
        <v>1796</v>
      </c>
      <c r="C884" s="3" t="s">
        <v>1797</v>
      </c>
      <c r="D884" s="6">
        <v>800</v>
      </c>
      <c r="E884" s="6">
        <v>2960</v>
      </c>
      <c r="F884" s="4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 s="9">
        <f t="shared" si="80"/>
        <v>42025.25</v>
      </c>
      <c r="N884">
        <v>1422165600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s="6" t="str">
        <f t="shared" si="82"/>
        <v>theater</v>
      </c>
      <c r="T884" s="6" t="str">
        <f t="shared" si="83"/>
        <v>plays</v>
      </c>
    </row>
    <row r="885" spans="1:20" ht="31.2" hidden="1" x14ac:dyDescent="0.3">
      <c r="A885">
        <v>883</v>
      </c>
      <c r="B885" t="s">
        <v>1798</v>
      </c>
      <c r="C885" s="3" t="s">
        <v>1799</v>
      </c>
      <c r="D885" s="6">
        <v>3400</v>
      </c>
      <c r="E885" s="6">
        <v>8089</v>
      </c>
      <c r="F885" s="4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 s="9">
        <f t="shared" si="80"/>
        <v>40323.208333333336</v>
      </c>
      <c r="N885">
        <v>1277874000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s="6" t="str">
        <f t="shared" si="82"/>
        <v>film &amp; video</v>
      </c>
      <c r="T885" s="6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 s="6">
        <v>170800</v>
      </c>
      <c r="E886" s="6">
        <v>109374</v>
      </c>
      <c r="F886" s="4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 s="9">
        <f t="shared" si="80"/>
        <v>41763.208333333336</v>
      </c>
      <c r="N886">
        <v>1399352400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s="6" t="str">
        <f t="shared" si="82"/>
        <v>theater</v>
      </c>
      <c r="T886" s="6" t="str">
        <f t="shared" si="83"/>
        <v>plays</v>
      </c>
    </row>
    <row r="887" spans="1:20" hidden="1" x14ac:dyDescent="0.3">
      <c r="A887">
        <v>885</v>
      </c>
      <c r="B887" t="s">
        <v>1802</v>
      </c>
      <c r="C887" s="3" t="s">
        <v>1803</v>
      </c>
      <c r="D887" s="6">
        <v>1800</v>
      </c>
      <c r="E887" s="6">
        <v>2129</v>
      </c>
      <c r="F887" s="4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 s="9">
        <f t="shared" si="80"/>
        <v>40335.208333333336</v>
      </c>
      <c r="N887">
        <v>1279083600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s="6" t="str">
        <f t="shared" si="82"/>
        <v>theater</v>
      </c>
      <c r="T887" s="6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 s="6">
        <v>150600</v>
      </c>
      <c r="E888" s="6">
        <v>127745</v>
      </c>
      <c r="F888" s="4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 s="9">
        <f t="shared" si="80"/>
        <v>40416.208333333336</v>
      </c>
      <c r="N888">
        <v>1284354000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s="6" t="str">
        <f t="shared" si="82"/>
        <v>music</v>
      </c>
      <c r="T888" s="6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 s="6">
        <v>7800</v>
      </c>
      <c r="E889" s="6">
        <v>2289</v>
      </c>
      <c r="F889" s="4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 s="9">
        <f t="shared" si="80"/>
        <v>42202.208333333328</v>
      </c>
      <c r="N889">
        <v>1441170000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s="6" t="str">
        <f t="shared" si="82"/>
        <v>theater</v>
      </c>
      <c r="T889" s="6" t="str">
        <f t="shared" si="83"/>
        <v>plays</v>
      </c>
    </row>
    <row r="890" spans="1:20" ht="31.2" hidden="1" x14ac:dyDescent="0.3">
      <c r="A890">
        <v>888</v>
      </c>
      <c r="B890" t="s">
        <v>1808</v>
      </c>
      <c r="C890" s="3" t="s">
        <v>1809</v>
      </c>
      <c r="D890" s="6">
        <v>5800</v>
      </c>
      <c r="E890" s="6">
        <v>12174</v>
      </c>
      <c r="F890" s="4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 s="9">
        <f t="shared" si="80"/>
        <v>42836.208333333328</v>
      </c>
      <c r="N890">
        <v>1493528400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s="6" t="str">
        <f t="shared" si="82"/>
        <v>theater</v>
      </c>
      <c r="T890" s="6" t="str">
        <f t="shared" si="83"/>
        <v>plays</v>
      </c>
    </row>
    <row r="891" spans="1:20" hidden="1" x14ac:dyDescent="0.3">
      <c r="A891">
        <v>889</v>
      </c>
      <c r="B891" t="s">
        <v>1810</v>
      </c>
      <c r="C891" s="3" t="s">
        <v>1811</v>
      </c>
      <c r="D891" s="6">
        <v>5600</v>
      </c>
      <c r="E891" s="6">
        <v>9508</v>
      </c>
      <c r="F891" s="4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 s="9">
        <f t="shared" si="80"/>
        <v>41710.208333333336</v>
      </c>
      <c r="N891">
        <v>1395205200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s="6" t="str">
        <f t="shared" si="82"/>
        <v>music</v>
      </c>
      <c r="T891" s="6" t="str">
        <f t="shared" si="83"/>
        <v>electric music</v>
      </c>
    </row>
    <row r="892" spans="1:20" hidden="1" x14ac:dyDescent="0.3">
      <c r="A892">
        <v>890</v>
      </c>
      <c r="B892" t="s">
        <v>1812</v>
      </c>
      <c r="C892" s="3" t="s">
        <v>1813</v>
      </c>
      <c r="D892" s="6">
        <v>134400</v>
      </c>
      <c r="E892" s="6">
        <v>155849</v>
      </c>
      <c r="F892" s="4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 s="9">
        <f t="shared" si="80"/>
        <v>43640.208333333328</v>
      </c>
      <c r="N892">
        <v>1561438800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s="6" t="str">
        <f t="shared" si="82"/>
        <v>music</v>
      </c>
      <c r="T892" s="6" t="str">
        <f t="shared" si="83"/>
        <v>indie rock</v>
      </c>
    </row>
    <row r="893" spans="1:20" ht="31.2" hidden="1" x14ac:dyDescent="0.3">
      <c r="A893">
        <v>891</v>
      </c>
      <c r="B893" t="s">
        <v>1814</v>
      </c>
      <c r="C893" s="3" t="s">
        <v>1815</v>
      </c>
      <c r="D893" s="6">
        <v>3000</v>
      </c>
      <c r="E893" s="6">
        <v>7758</v>
      </c>
      <c r="F893" s="4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 s="9">
        <f t="shared" si="80"/>
        <v>40880.25</v>
      </c>
      <c r="N893">
        <v>1326693600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s="6" t="str">
        <f t="shared" si="82"/>
        <v>film &amp; video</v>
      </c>
      <c r="T893" s="6" t="str">
        <f t="shared" si="83"/>
        <v>documentary</v>
      </c>
    </row>
    <row r="894" spans="1:20" hidden="1" x14ac:dyDescent="0.3">
      <c r="A894">
        <v>892</v>
      </c>
      <c r="B894" t="s">
        <v>1816</v>
      </c>
      <c r="C894" s="3" t="s">
        <v>1817</v>
      </c>
      <c r="D894" s="6">
        <v>6000</v>
      </c>
      <c r="E894" s="6">
        <v>13835</v>
      </c>
      <c r="F894" s="4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 s="9">
        <f t="shared" si="80"/>
        <v>40319.208333333336</v>
      </c>
      <c r="N894">
        <v>1277960400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s="6" t="str">
        <f t="shared" si="82"/>
        <v>publishing</v>
      </c>
      <c r="T894" s="6" t="str">
        <f t="shared" si="83"/>
        <v>translations</v>
      </c>
    </row>
    <row r="895" spans="1:20" hidden="1" x14ac:dyDescent="0.3">
      <c r="A895">
        <v>893</v>
      </c>
      <c r="B895" t="s">
        <v>1818</v>
      </c>
      <c r="C895" s="3" t="s">
        <v>1819</v>
      </c>
      <c r="D895" s="6">
        <v>8400</v>
      </c>
      <c r="E895" s="6">
        <v>10770</v>
      </c>
      <c r="F895" s="4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 s="9">
        <f t="shared" si="80"/>
        <v>42170.208333333328</v>
      </c>
      <c r="N895">
        <v>1434690000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s="6" t="str">
        <f t="shared" si="82"/>
        <v>film &amp; video</v>
      </c>
      <c r="T895" s="6" t="str">
        <f t="shared" si="83"/>
        <v>documentary</v>
      </c>
    </row>
    <row r="896" spans="1:20" hidden="1" x14ac:dyDescent="0.3">
      <c r="A896">
        <v>894</v>
      </c>
      <c r="B896" t="s">
        <v>1820</v>
      </c>
      <c r="C896" s="3" t="s">
        <v>1821</v>
      </c>
      <c r="D896" s="6">
        <v>1700</v>
      </c>
      <c r="E896" s="6">
        <v>3208</v>
      </c>
      <c r="F896" s="4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 s="9">
        <f t="shared" si="80"/>
        <v>41466.208333333336</v>
      </c>
      <c r="N896">
        <v>1376110800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s="6" t="str">
        <f t="shared" si="82"/>
        <v>film &amp; video</v>
      </c>
      <c r="T896" s="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 s="6">
        <v>159800</v>
      </c>
      <c r="E897" s="6">
        <v>11108</v>
      </c>
      <c r="F897" s="4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 s="9">
        <f t="shared" si="80"/>
        <v>43134.25</v>
      </c>
      <c r="N897">
        <v>1518415200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s="6" t="str">
        <f t="shared" si="82"/>
        <v>theater</v>
      </c>
      <c r="T897" s="6" t="str">
        <f t="shared" si="83"/>
        <v>plays</v>
      </c>
    </row>
    <row r="898" spans="1:20" ht="31.2" hidden="1" x14ac:dyDescent="0.3">
      <c r="A898">
        <v>896</v>
      </c>
      <c r="B898" t="s">
        <v>1824</v>
      </c>
      <c r="C898" s="3" t="s">
        <v>1825</v>
      </c>
      <c r="D898" s="6">
        <v>19800</v>
      </c>
      <c r="E898" s="6">
        <v>153338</v>
      </c>
      <c r="F898" s="4">
        <f t="shared" si="78"/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 s="9">
        <f t="shared" si="80"/>
        <v>40738.208333333336</v>
      </c>
      <c r="N898">
        <v>1310878800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s="6" t="str">
        <f t="shared" si="82"/>
        <v>food</v>
      </c>
      <c r="T898" s="6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 s="6">
        <v>8800</v>
      </c>
      <c r="E899" s="6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 s="6">
        <f t="shared" ref="I899:I962" si="85">IFERROR(E899/H899,0)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86">(((L899/60)/60)/24)+DATE(1970,1,1)</f>
        <v>43583.208333333328</v>
      </c>
      <c r="N899">
        <v>1556600400</v>
      </c>
      <c r="O899" s="9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s="6" t="str">
        <f t="shared" ref="S899:S962" si="88">_xlfn.TEXTBEFORE(R899,"/")</f>
        <v>theater</v>
      </c>
      <c r="T899" s="6" t="str">
        <f t="shared" ref="T899:T962" si="89">_xlfn.TEXTAFTER(R899,"/")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 s="6">
        <v>179100</v>
      </c>
      <c r="E900" s="6">
        <v>93991</v>
      </c>
      <c r="F900" s="4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 s="9">
        <f t="shared" si="86"/>
        <v>43815.25</v>
      </c>
      <c r="N900">
        <v>1576994400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s="6" t="str">
        <f t="shared" si="88"/>
        <v>film &amp; video</v>
      </c>
      <c r="T900" s="6" t="str">
        <f t="shared" si="89"/>
        <v>documentary</v>
      </c>
    </row>
    <row r="901" spans="1:20" hidden="1" x14ac:dyDescent="0.3">
      <c r="A901">
        <v>899</v>
      </c>
      <c r="B901" t="s">
        <v>1830</v>
      </c>
      <c r="C901" s="3" t="s">
        <v>1831</v>
      </c>
      <c r="D901" s="6">
        <v>3100</v>
      </c>
      <c r="E901" s="6">
        <v>12620</v>
      </c>
      <c r="F901" s="4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 s="9">
        <f t="shared" si="86"/>
        <v>41554.208333333336</v>
      </c>
      <c r="N901">
        <v>1382677200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s="6" t="str">
        <f t="shared" si="88"/>
        <v>music</v>
      </c>
      <c r="T901" s="6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 s="6">
        <v>100</v>
      </c>
      <c r="E902" s="6">
        <v>2</v>
      </c>
      <c r="F902" s="4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 s="9">
        <f t="shared" si="86"/>
        <v>41901.208333333336</v>
      </c>
      <c r="N902">
        <v>1411189200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s="6" t="str">
        <f t="shared" si="88"/>
        <v>technology</v>
      </c>
      <c r="T902" s="6" t="str">
        <f t="shared" si="89"/>
        <v>web</v>
      </c>
    </row>
    <row r="903" spans="1:20" hidden="1" x14ac:dyDescent="0.3">
      <c r="A903">
        <v>901</v>
      </c>
      <c r="B903" t="s">
        <v>1834</v>
      </c>
      <c r="C903" s="3" t="s">
        <v>1835</v>
      </c>
      <c r="D903" s="6">
        <v>5600</v>
      </c>
      <c r="E903" s="6">
        <v>8746</v>
      </c>
      <c r="F903" s="4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 s="9">
        <f t="shared" si="86"/>
        <v>43298.208333333328</v>
      </c>
      <c r="N903">
        <v>1534654800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s="6" t="str">
        <f t="shared" si="88"/>
        <v>music</v>
      </c>
      <c r="T903" s="6" t="str">
        <f t="shared" si="89"/>
        <v>rock</v>
      </c>
    </row>
    <row r="904" spans="1:20" hidden="1" x14ac:dyDescent="0.3">
      <c r="A904">
        <v>902</v>
      </c>
      <c r="B904" t="s">
        <v>1836</v>
      </c>
      <c r="C904" s="3" t="s">
        <v>1837</v>
      </c>
      <c r="D904" s="6">
        <v>1400</v>
      </c>
      <c r="E904" s="6">
        <v>3534</v>
      </c>
      <c r="F904" s="4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 s="9">
        <f t="shared" si="86"/>
        <v>42399.25</v>
      </c>
      <c r="N904">
        <v>1457762400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s="6" t="str">
        <f t="shared" si="88"/>
        <v>technology</v>
      </c>
      <c r="T904" s="6" t="str">
        <f t="shared" si="89"/>
        <v>web</v>
      </c>
    </row>
    <row r="905" spans="1:20" ht="31.2" hidden="1" x14ac:dyDescent="0.3">
      <c r="A905">
        <v>903</v>
      </c>
      <c r="B905" t="s">
        <v>1838</v>
      </c>
      <c r="C905" s="3" t="s">
        <v>1839</v>
      </c>
      <c r="D905" s="6">
        <v>41000</v>
      </c>
      <c r="E905" s="6">
        <v>709</v>
      </c>
      <c r="F905" s="4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 s="9">
        <f t="shared" si="86"/>
        <v>41034.208333333336</v>
      </c>
      <c r="N905">
        <v>1337490000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s="6" t="str">
        <f t="shared" si="88"/>
        <v>publishing</v>
      </c>
      <c r="T905" s="6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 s="6">
        <v>6500</v>
      </c>
      <c r="E906" s="6">
        <v>795</v>
      </c>
      <c r="F906" s="4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 s="9">
        <f t="shared" si="86"/>
        <v>41186.208333333336</v>
      </c>
      <c r="N906">
        <v>1349672400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s="6" t="str">
        <f t="shared" si="88"/>
        <v>publishing</v>
      </c>
      <c r="T906" s="6" t="str">
        <f t="shared" si="89"/>
        <v>radio &amp; podcasts</v>
      </c>
    </row>
    <row r="907" spans="1:20" hidden="1" x14ac:dyDescent="0.3">
      <c r="A907">
        <v>905</v>
      </c>
      <c r="B907" t="s">
        <v>1842</v>
      </c>
      <c r="C907" s="3" t="s">
        <v>1843</v>
      </c>
      <c r="D907" s="6">
        <v>7900</v>
      </c>
      <c r="E907" s="6">
        <v>12955</v>
      </c>
      <c r="F907" s="4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 s="9">
        <f t="shared" si="86"/>
        <v>41536.208333333336</v>
      </c>
      <c r="N907">
        <v>1379826000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s="6" t="str">
        <f t="shared" si="88"/>
        <v>theater</v>
      </c>
      <c r="T907" s="6" t="str">
        <f t="shared" si="89"/>
        <v>plays</v>
      </c>
    </row>
    <row r="908" spans="1:20" ht="31.2" hidden="1" x14ac:dyDescent="0.3">
      <c r="A908">
        <v>906</v>
      </c>
      <c r="B908" t="s">
        <v>1844</v>
      </c>
      <c r="C908" s="3" t="s">
        <v>1845</v>
      </c>
      <c r="D908" s="6">
        <v>5500</v>
      </c>
      <c r="E908" s="6">
        <v>8964</v>
      </c>
      <c r="F908" s="4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 s="9">
        <f t="shared" si="86"/>
        <v>42868.208333333328</v>
      </c>
      <c r="N908">
        <v>1497762000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s="6" t="str">
        <f t="shared" si="88"/>
        <v>film &amp; video</v>
      </c>
      <c r="T908" s="6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 s="6">
        <v>9100</v>
      </c>
      <c r="E909" s="6">
        <v>1843</v>
      </c>
      <c r="F909" s="4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 s="9">
        <f t="shared" si="86"/>
        <v>40660.208333333336</v>
      </c>
      <c r="N909">
        <v>1304485200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s="6" t="str">
        <f t="shared" si="88"/>
        <v>theater</v>
      </c>
      <c r="T909" s="6" t="str">
        <f t="shared" si="89"/>
        <v>plays</v>
      </c>
    </row>
    <row r="910" spans="1:20" hidden="1" x14ac:dyDescent="0.3">
      <c r="A910">
        <v>908</v>
      </c>
      <c r="B910" t="s">
        <v>1848</v>
      </c>
      <c r="C910" s="3" t="s">
        <v>1849</v>
      </c>
      <c r="D910" s="6">
        <v>38200</v>
      </c>
      <c r="E910" s="6">
        <v>121950</v>
      </c>
      <c r="F910" s="4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 s="9">
        <f t="shared" si="86"/>
        <v>41031.208333333336</v>
      </c>
      <c r="N910">
        <v>1336885200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s="6" t="str">
        <f t="shared" si="88"/>
        <v>games</v>
      </c>
      <c r="T910" s="6" t="str">
        <f t="shared" si="89"/>
        <v>video games</v>
      </c>
    </row>
    <row r="911" spans="1:20" hidden="1" x14ac:dyDescent="0.3">
      <c r="A911">
        <v>909</v>
      </c>
      <c r="B911" t="s">
        <v>1850</v>
      </c>
      <c r="C911" s="3" t="s">
        <v>1851</v>
      </c>
      <c r="D911" s="6">
        <v>1800</v>
      </c>
      <c r="E911" s="6">
        <v>8621</v>
      </c>
      <c r="F911" s="4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 s="9">
        <f t="shared" si="86"/>
        <v>43255.208333333328</v>
      </c>
      <c r="N911">
        <v>1530421200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s="6" t="str">
        <f t="shared" si="88"/>
        <v>theater</v>
      </c>
      <c r="T911" s="6" t="str">
        <f t="shared" si="89"/>
        <v>plays</v>
      </c>
    </row>
    <row r="912" spans="1:20" hidden="1" x14ac:dyDescent="0.3">
      <c r="A912">
        <v>910</v>
      </c>
      <c r="B912" t="s">
        <v>1852</v>
      </c>
      <c r="C912" s="3" t="s">
        <v>1853</v>
      </c>
      <c r="D912" s="6">
        <v>154500</v>
      </c>
      <c r="E912" s="6">
        <v>30215</v>
      </c>
      <c r="F912" s="4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 s="9">
        <f t="shared" si="86"/>
        <v>42026.25</v>
      </c>
      <c r="N912">
        <v>1421992800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s="6" t="str">
        <f t="shared" si="88"/>
        <v>theater</v>
      </c>
      <c r="T912" s="6" t="str">
        <f t="shared" si="89"/>
        <v>plays</v>
      </c>
    </row>
    <row r="913" spans="1:20" hidden="1" x14ac:dyDescent="0.3">
      <c r="A913">
        <v>911</v>
      </c>
      <c r="B913" t="s">
        <v>1854</v>
      </c>
      <c r="C913" s="3" t="s">
        <v>1855</v>
      </c>
      <c r="D913" s="6">
        <v>5800</v>
      </c>
      <c r="E913" s="6">
        <v>11539</v>
      </c>
      <c r="F913" s="4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 s="9">
        <f t="shared" si="86"/>
        <v>43717.208333333328</v>
      </c>
      <c r="N913">
        <v>1568178000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s="6" t="str">
        <f t="shared" si="88"/>
        <v>technology</v>
      </c>
      <c r="T913" s="6" t="str">
        <f t="shared" si="89"/>
        <v>web</v>
      </c>
    </row>
    <row r="914" spans="1:20" hidden="1" x14ac:dyDescent="0.3">
      <c r="A914">
        <v>912</v>
      </c>
      <c r="B914" t="s">
        <v>1856</v>
      </c>
      <c r="C914" s="3" t="s">
        <v>1857</v>
      </c>
      <c r="D914" s="6">
        <v>1800</v>
      </c>
      <c r="E914" s="6">
        <v>14310</v>
      </c>
      <c r="F914" s="4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 s="9">
        <f t="shared" si="86"/>
        <v>41157.208333333336</v>
      </c>
      <c r="N914">
        <v>1347944400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s="6" t="str">
        <f t="shared" si="88"/>
        <v>film &amp; video</v>
      </c>
      <c r="T914" s="6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 s="6">
        <v>70200</v>
      </c>
      <c r="E915" s="6">
        <v>35536</v>
      </c>
      <c r="F915" s="4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 s="9">
        <f t="shared" si="86"/>
        <v>43597.208333333328</v>
      </c>
      <c r="N915">
        <v>1558760400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s="6" t="str">
        <f t="shared" si="88"/>
        <v>film &amp; video</v>
      </c>
      <c r="T915" s="6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 s="6">
        <v>6400</v>
      </c>
      <c r="E916" s="6">
        <v>3676</v>
      </c>
      <c r="F916" s="4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 s="9">
        <f t="shared" si="86"/>
        <v>41490.208333333336</v>
      </c>
      <c r="N916">
        <v>1376629200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s="6" t="str">
        <f t="shared" si="88"/>
        <v>theater</v>
      </c>
      <c r="T916" s="6" t="str">
        <f t="shared" si="89"/>
        <v>plays</v>
      </c>
    </row>
    <row r="917" spans="1:20" ht="31.2" hidden="1" x14ac:dyDescent="0.3">
      <c r="A917">
        <v>915</v>
      </c>
      <c r="B917" t="s">
        <v>1862</v>
      </c>
      <c r="C917" s="3" t="s">
        <v>1863</v>
      </c>
      <c r="D917" s="6">
        <v>125900</v>
      </c>
      <c r="E917" s="6">
        <v>195936</v>
      </c>
      <c r="F917" s="4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 s="9">
        <f t="shared" si="86"/>
        <v>42976.208333333328</v>
      </c>
      <c r="N917">
        <v>1504760400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s="6" t="str">
        <f t="shared" si="88"/>
        <v>film &amp; video</v>
      </c>
      <c r="T917" s="6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 s="6">
        <v>3700</v>
      </c>
      <c r="E918" s="6">
        <v>1343</v>
      </c>
      <c r="F918" s="4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 s="9">
        <f t="shared" si="86"/>
        <v>41991.25</v>
      </c>
      <c r="N918">
        <v>1419660000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s="6" t="str">
        <f t="shared" si="88"/>
        <v>photography</v>
      </c>
      <c r="T918" s="6" t="str">
        <f t="shared" si="89"/>
        <v>photography books</v>
      </c>
    </row>
    <row r="919" spans="1:20" hidden="1" x14ac:dyDescent="0.3">
      <c r="A919">
        <v>917</v>
      </c>
      <c r="B919" t="s">
        <v>1866</v>
      </c>
      <c r="C919" s="3" t="s">
        <v>1867</v>
      </c>
      <c r="D919" s="6">
        <v>3600</v>
      </c>
      <c r="E919" s="6">
        <v>2097</v>
      </c>
      <c r="F919" s="4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 s="9">
        <f t="shared" si="86"/>
        <v>40722.208333333336</v>
      </c>
      <c r="N919">
        <v>1311310800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s="6" t="str">
        <f t="shared" si="88"/>
        <v>film &amp; video</v>
      </c>
      <c r="T919" s="6" t="str">
        <f t="shared" si="89"/>
        <v>shorts</v>
      </c>
    </row>
    <row r="920" spans="1:20" hidden="1" x14ac:dyDescent="0.3">
      <c r="A920">
        <v>918</v>
      </c>
      <c r="B920" t="s">
        <v>1868</v>
      </c>
      <c r="C920" s="3" t="s">
        <v>1869</v>
      </c>
      <c r="D920" s="6">
        <v>3800</v>
      </c>
      <c r="E920" s="6">
        <v>9021</v>
      </c>
      <c r="F920" s="4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 s="9">
        <f t="shared" si="86"/>
        <v>41117.208333333336</v>
      </c>
      <c r="N920">
        <v>1344315600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s="6" t="str">
        <f t="shared" si="88"/>
        <v>publishing</v>
      </c>
      <c r="T920" s="6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 s="6">
        <v>35600</v>
      </c>
      <c r="E921" s="6">
        <v>20915</v>
      </c>
      <c r="F921" s="4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 s="9">
        <f t="shared" si="86"/>
        <v>43022.208333333328</v>
      </c>
      <c r="N921">
        <v>1510725600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s="6" t="str">
        <f t="shared" si="88"/>
        <v>theater</v>
      </c>
      <c r="T921" s="6" t="str">
        <f t="shared" si="89"/>
        <v>plays</v>
      </c>
    </row>
    <row r="922" spans="1:20" hidden="1" x14ac:dyDescent="0.3">
      <c r="A922">
        <v>920</v>
      </c>
      <c r="B922" t="s">
        <v>1872</v>
      </c>
      <c r="C922" s="3" t="s">
        <v>1873</v>
      </c>
      <c r="D922" s="6">
        <v>5300</v>
      </c>
      <c r="E922" s="6">
        <v>9676</v>
      </c>
      <c r="F922" s="4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 s="9">
        <f t="shared" si="86"/>
        <v>43503.25</v>
      </c>
      <c r="N922">
        <v>1551247200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s="6" t="str">
        <f t="shared" si="88"/>
        <v>film &amp; video</v>
      </c>
      <c r="T922" s="6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 s="6">
        <v>160400</v>
      </c>
      <c r="E923" s="6">
        <v>1210</v>
      </c>
      <c r="F923" s="4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 s="9">
        <f t="shared" si="86"/>
        <v>40951.25</v>
      </c>
      <c r="N923">
        <v>1330236000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s="6" t="str">
        <f t="shared" si="88"/>
        <v>technology</v>
      </c>
      <c r="T923" s="6" t="str">
        <f t="shared" si="89"/>
        <v>web</v>
      </c>
    </row>
    <row r="924" spans="1:20" hidden="1" x14ac:dyDescent="0.3">
      <c r="A924">
        <v>922</v>
      </c>
      <c r="B924" t="s">
        <v>1876</v>
      </c>
      <c r="C924" s="3" t="s">
        <v>1877</v>
      </c>
      <c r="D924" s="6">
        <v>51400</v>
      </c>
      <c r="E924" s="6">
        <v>90440</v>
      </c>
      <c r="F924" s="4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 s="9">
        <f t="shared" si="86"/>
        <v>43443.25</v>
      </c>
      <c r="N924">
        <v>1545112800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s="6" t="str">
        <f t="shared" si="88"/>
        <v>music</v>
      </c>
      <c r="T924" s="6" t="str">
        <f t="shared" si="89"/>
        <v>world music</v>
      </c>
    </row>
    <row r="925" spans="1:20" hidden="1" x14ac:dyDescent="0.3">
      <c r="A925">
        <v>923</v>
      </c>
      <c r="B925" t="s">
        <v>1878</v>
      </c>
      <c r="C925" s="3" t="s">
        <v>1879</v>
      </c>
      <c r="D925" s="6">
        <v>1700</v>
      </c>
      <c r="E925" s="6">
        <v>4044</v>
      </c>
      <c r="F925" s="4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 s="9">
        <f t="shared" si="86"/>
        <v>40373.208333333336</v>
      </c>
      <c r="N925">
        <v>1279170000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s="6" t="str">
        <f t="shared" si="88"/>
        <v>theater</v>
      </c>
      <c r="T925" s="6" t="str">
        <f t="shared" si="89"/>
        <v>plays</v>
      </c>
    </row>
    <row r="926" spans="1:20" hidden="1" x14ac:dyDescent="0.3">
      <c r="A926">
        <v>924</v>
      </c>
      <c r="B926" t="s">
        <v>1880</v>
      </c>
      <c r="C926" s="3" t="s">
        <v>1881</v>
      </c>
      <c r="D926" s="6">
        <v>39400</v>
      </c>
      <c r="E926" s="6">
        <v>192292</v>
      </c>
      <c r="F926" s="4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 s="9">
        <f t="shared" si="86"/>
        <v>43769.208333333328</v>
      </c>
      <c r="N926">
        <v>1573452000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s="6" t="str">
        <f t="shared" si="88"/>
        <v>theater</v>
      </c>
      <c r="T926" s="6" t="str">
        <f t="shared" si="89"/>
        <v>plays</v>
      </c>
    </row>
    <row r="927" spans="1:20" ht="31.2" hidden="1" x14ac:dyDescent="0.3">
      <c r="A927">
        <v>925</v>
      </c>
      <c r="B927" t="s">
        <v>1882</v>
      </c>
      <c r="C927" s="3" t="s">
        <v>1883</v>
      </c>
      <c r="D927" s="6">
        <v>3000</v>
      </c>
      <c r="E927" s="6">
        <v>6722</v>
      </c>
      <c r="F927" s="4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 s="9">
        <f t="shared" si="86"/>
        <v>43000.208333333328</v>
      </c>
      <c r="N927">
        <v>1507093200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s="6" t="str">
        <f t="shared" si="88"/>
        <v>theater</v>
      </c>
      <c r="T927" s="6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 s="6">
        <v>8700</v>
      </c>
      <c r="E928" s="6">
        <v>1577</v>
      </c>
      <c r="F928" s="4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 s="9">
        <f t="shared" si="86"/>
        <v>42502.208333333328</v>
      </c>
      <c r="N928">
        <v>1463374800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s="6" t="str">
        <f t="shared" si="88"/>
        <v>food</v>
      </c>
      <c r="T928" s="6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 s="6">
        <v>7200</v>
      </c>
      <c r="E929" s="6">
        <v>3301</v>
      </c>
      <c r="F929" s="4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 s="9">
        <f t="shared" si="86"/>
        <v>41102.208333333336</v>
      </c>
      <c r="N929">
        <v>1344574800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s="6" t="str">
        <f t="shared" si="88"/>
        <v>theater</v>
      </c>
      <c r="T929" s="6" t="str">
        <f t="shared" si="89"/>
        <v>plays</v>
      </c>
    </row>
    <row r="930" spans="1:20" hidden="1" x14ac:dyDescent="0.3">
      <c r="A930">
        <v>928</v>
      </c>
      <c r="B930" t="s">
        <v>1888</v>
      </c>
      <c r="C930" s="3" t="s">
        <v>1889</v>
      </c>
      <c r="D930" s="6">
        <v>167400</v>
      </c>
      <c r="E930" s="6">
        <v>196386</v>
      </c>
      <c r="F930" s="4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 s="9">
        <f t="shared" si="86"/>
        <v>41637.25</v>
      </c>
      <c r="N930">
        <v>1389074400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s="6" t="str">
        <f t="shared" si="88"/>
        <v>technology</v>
      </c>
      <c r="T930" s="6" t="str">
        <f t="shared" si="89"/>
        <v>web</v>
      </c>
    </row>
    <row r="931" spans="1:20" hidden="1" x14ac:dyDescent="0.3">
      <c r="A931">
        <v>929</v>
      </c>
      <c r="B931" t="s">
        <v>1890</v>
      </c>
      <c r="C931" s="3" t="s">
        <v>1891</v>
      </c>
      <c r="D931" s="6">
        <v>5500</v>
      </c>
      <c r="E931" s="6">
        <v>11952</v>
      </c>
      <c r="F931" s="4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 s="9">
        <f t="shared" si="86"/>
        <v>42858.208333333328</v>
      </c>
      <c r="N931">
        <v>1494997200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s="6" t="str">
        <f t="shared" si="88"/>
        <v>theater</v>
      </c>
      <c r="T931" s="6" t="str">
        <f t="shared" si="89"/>
        <v>plays</v>
      </c>
    </row>
    <row r="932" spans="1:20" hidden="1" x14ac:dyDescent="0.3">
      <c r="A932">
        <v>930</v>
      </c>
      <c r="B932" t="s">
        <v>1892</v>
      </c>
      <c r="C932" s="3" t="s">
        <v>1893</v>
      </c>
      <c r="D932" s="6">
        <v>3500</v>
      </c>
      <c r="E932" s="6">
        <v>3930</v>
      </c>
      <c r="F932" s="4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 s="9">
        <f t="shared" si="86"/>
        <v>42060.25</v>
      </c>
      <c r="N932">
        <v>1425448800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s="6" t="str">
        <f t="shared" si="88"/>
        <v>theater</v>
      </c>
      <c r="T932" s="6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 s="6">
        <v>7900</v>
      </c>
      <c r="E933" s="6">
        <v>5729</v>
      </c>
      <c r="F933" s="4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 s="9">
        <f t="shared" si="86"/>
        <v>41818.208333333336</v>
      </c>
      <c r="N933">
        <v>1404104400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s="6" t="str">
        <f t="shared" si="88"/>
        <v>theater</v>
      </c>
      <c r="T933" s="6" t="str">
        <f t="shared" si="89"/>
        <v>plays</v>
      </c>
    </row>
    <row r="934" spans="1:20" hidden="1" x14ac:dyDescent="0.3">
      <c r="A934">
        <v>932</v>
      </c>
      <c r="B934" t="s">
        <v>1896</v>
      </c>
      <c r="C934" s="3" t="s">
        <v>1897</v>
      </c>
      <c r="D934" s="6">
        <v>2300</v>
      </c>
      <c r="E934" s="6">
        <v>4883</v>
      </c>
      <c r="F934" s="4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 s="9">
        <f t="shared" si="86"/>
        <v>41709.208333333336</v>
      </c>
      <c r="N934">
        <v>1394773200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s="6" t="str">
        <f t="shared" si="88"/>
        <v>music</v>
      </c>
      <c r="T934" s="6" t="str">
        <f t="shared" si="89"/>
        <v>rock</v>
      </c>
    </row>
    <row r="935" spans="1:20" hidden="1" x14ac:dyDescent="0.3">
      <c r="A935">
        <v>933</v>
      </c>
      <c r="B935" t="s">
        <v>1898</v>
      </c>
      <c r="C935" s="3" t="s">
        <v>1899</v>
      </c>
      <c r="D935" s="6">
        <v>73000</v>
      </c>
      <c r="E935" s="6">
        <v>175015</v>
      </c>
      <c r="F935" s="4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 s="9">
        <f t="shared" si="86"/>
        <v>41372.208333333336</v>
      </c>
      <c r="N935">
        <v>1366520400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s="6" t="str">
        <f t="shared" si="88"/>
        <v>theater</v>
      </c>
      <c r="T935" s="6" t="str">
        <f t="shared" si="89"/>
        <v>plays</v>
      </c>
    </row>
    <row r="936" spans="1:20" hidden="1" x14ac:dyDescent="0.3">
      <c r="A936">
        <v>934</v>
      </c>
      <c r="B936" t="s">
        <v>1900</v>
      </c>
      <c r="C936" s="3" t="s">
        <v>1901</v>
      </c>
      <c r="D936" s="6">
        <v>6200</v>
      </c>
      <c r="E936" s="6">
        <v>11280</v>
      </c>
      <c r="F936" s="4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 s="9">
        <f t="shared" si="86"/>
        <v>42422.25</v>
      </c>
      <c r="N936">
        <v>1456639200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s="6" t="str">
        <f t="shared" si="88"/>
        <v>theater</v>
      </c>
      <c r="T936" s="6" t="str">
        <f t="shared" si="89"/>
        <v>plays</v>
      </c>
    </row>
    <row r="937" spans="1:20" ht="31.2" hidden="1" x14ac:dyDescent="0.3">
      <c r="A937">
        <v>935</v>
      </c>
      <c r="B937" t="s">
        <v>1902</v>
      </c>
      <c r="C937" s="3" t="s">
        <v>1903</v>
      </c>
      <c r="D937" s="6">
        <v>6100</v>
      </c>
      <c r="E937" s="6">
        <v>10012</v>
      </c>
      <c r="F937" s="4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 s="9">
        <f t="shared" si="86"/>
        <v>42209.208333333328</v>
      </c>
      <c r="N937">
        <v>1438318800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s="6" t="str">
        <f t="shared" si="88"/>
        <v>theater</v>
      </c>
      <c r="T937" s="6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 s="6">
        <v>103200</v>
      </c>
      <c r="E938" s="6">
        <v>1690</v>
      </c>
      <c r="F938" s="4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 s="9">
        <f t="shared" si="86"/>
        <v>43668.208333333328</v>
      </c>
      <c r="N938">
        <v>1564030800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s="6" t="str">
        <f t="shared" si="88"/>
        <v>theater</v>
      </c>
      <c r="T938" s="6" t="str">
        <f t="shared" si="89"/>
        <v>plays</v>
      </c>
    </row>
    <row r="939" spans="1:20" hidden="1" x14ac:dyDescent="0.3">
      <c r="A939">
        <v>937</v>
      </c>
      <c r="B939" t="s">
        <v>1905</v>
      </c>
      <c r="C939" s="3" t="s">
        <v>1906</v>
      </c>
      <c r="D939" s="6">
        <v>171000</v>
      </c>
      <c r="E939" s="6">
        <v>84891</v>
      </c>
      <c r="F939" s="4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 s="9">
        <f t="shared" si="86"/>
        <v>42334.25</v>
      </c>
      <c r="N939">
        <v>1449295200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s="6" t="str">
        <f t="shared" si="88"/>
        <v>film &amp; video</v>
      </c>
      <c r="T939" s="6" t="str">
        <f t="shared" si="89"/>
        <v>documentary</v>
      </c>
    </row>
    <row r="940" spans="1:20" hidden="1" x14ac:dyDescent="0.3">
      <c r="A940">
        <v>938</v>
      </c>
      <c r="B940" t="s">
        <v>1907</v>
      </c>
      <c r="C940" s="3" t="s">
        <v>1908</v>
      </c>
      <c r="D940" s="6">
        <v>9200</v>
      </c>
      <c r="E940" s="6">
        <v>10093</v>
      </c>
      <c r="F940" s="4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 s="9">
        <f t="shared" si="86"/>
        <v>43263.208333333328</v>
      </c>
      <c r="N940">
        <v>1531890000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s="6" t="str">
        <f t="shared" si="88"/>
        <v>publishing</v>
      </c>
      <c r="T940" s="6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 s="6">
        <v>7800</v>
      </c>
      <c r="E941" s="6">
        <v>3839</v>
      </c>
      <c r="F941" s="4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 s="9">
        <f t="shared" si="86"/>
        <v>40670.208333333336</v>
      </c>
      <c r="N941">
        <v>1306213200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s="6" t="str">
        <f t="shared" si="88"/>
        <v>games</v>
      </c>
      <c r="T941" s="6" t="str">
        <f t="shared" si="89"/>
        <v>video games</v>
      </c>
    </row>
    <row r="942" spans="1:20" hidden="1" x14ac:dyDescent="0.3">
      <c r="A942">
        <v>940</v>
      </c>
      <c r="B942" t="s">
        <v>1911</v>
      </c>
      <c r="C942" s="3" t="s">
        <v>1912</v>
      </c>
      <c r="D942" s="6">
        <v>9900</v>
      </c>
      <c r="E942" s="6">
        <v>6161</v>
      </c>
      <c r="F942" s="4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 s="9">
        <f t="shared" si="86"/>
        <v>41244.25</v>
      </c>
      <c r="N942">
        <v>1356242400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s="6" t="str">
        <f t="shared" si="88"/>
        <v>technology</v>
      </c>
      <c r="T942" s="6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 s="6">
        <v>43000</v>
      </c>
      <c r="E943" s="6">
        <v>5615</v>
      </c>
      <c r="F943" s="4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 s="9">
        <f t="shared" si="86"/>
        <v>40552.25</v>
      </c>
      <c r="N943">
        <v>1297576800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s="6" t="str">
        <f t="shared" si="88"/>
        <v>theater</v>
      </c>
      <c r="T943" s="6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 s="6">
        <v>9600</v>
      </c>
      <c r="E944" s="6">
        <v>6205</v>
      </c>
      <c r="F944" s="4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 s="9">
        <f t="shared" si="86"/>
        <v>40568.25</v>
      </c>
      <c r="N944">
        <v>1296194400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s="6" t="str">
        <f t="shared" si="88"/>
        <v>theater</v>
      </c>
      <c r="T944" s="6" t="str">
        <f t="shared" si="89"/>
        <v>plays</v>
      </c>
    </row>
    <row r="945" spans="1:20" hidden="1" x14ac:dyDescent="0.3">
      <c r="A945">
        <v>943</v>
      </c>
      <c r="B945" t="s">
        <v>1916</v>
      </c>
      <c r="C945" s="3" t="s">
        <v>1917</v>
      </c>
      <c r="D945" s="6">
        <v>7500</v>
      </c>
      <c r="E945" s="6">
        <v>11969</v>
      </c>
      <c r="F945" s="4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 s="9">
        <f t="shared" si="86"/>
        <v>41906.208333333336</v>
      </c>
      <c r="N945">
        <v>1414558800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s="6" t="str">
        <f t="shared" si="88"/>
        <v>food</v>
      </c>
      <c r="T945" s="6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 s="6">
        <v>10000</v>
      </c>
      <c r="E946" s="6">
        <v>8142</v>
      </c>
      <c r="F946" s="4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 s="9">
        <f t="shared" si="86"/>
        <v>42776.25</v>
      </c>
      <c r="N946">
        <v>1488348000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s="6" t="str">
        <f t="shared" si="88"/>
        <v>photography</v>
      </c>
      <c r="T946" s="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 s="6">
        <v>172000</v>
      </c>
      <c r="E947" s="6">
        <v>55805</v>
      </c>
      <c r="F947" s="4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 s="9">
        <f t="shared" si="86"/>
        <v>41004.208333333336</v>
      </c>
      <c r="N947">
        <v>1334898000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s="6" t="str">
        <f t="shared" si="88"/>
        <v>photography</v>
      </c>
      <c r="T947" s="6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 s="6">
        <v>153700</v>
      </c>
      <c r="E948" s="6">
        <v>15238</v>
      </c>
      <c r="F948" s="4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 s="9">
        <f t="shared" si="86"/>
        <v>40710.208333333336</v>
      </c>
      <c r="N948">
        <v>1308373200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s="6" t="str">
        <f t="shared" si="88"/>
        <v>theater</v>
      </c>
      <c r="T948" s="6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 s="6">
        <v>3600</v>
      </c>
      <c r="E949" s="6">
        <v>961</v>
      </c>
      <c r="F949" s="4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 s="9">
        <f t="shared" si="86"/>
        <v>41908.208333333336</v>
      </c>
      <c r="N949">
        <v>1412312400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s="6" t="str">
        <f t="shared" si="88"/>
        <v>theater</v>
      </c>
      <c r="T949" s="6" t="str">
        <f t="shared" si="89"/>
        <v>plays</v>
      </c>
    </row>
    <row r="950" spans="1:20" hidden="1" x14ac:dyDescent="0.3">
      <c r="A950">
        <v>948</v>
      </c>
      <c r="B950" t="s">
        <v>1926</v>
      </c>
      <c r="C950" s="3" t="s">
        <v>1927</v>
      </c>
      <c r="D950" s="6">
        <v>9400</v>
      </c>
      <c r="E950" s="6">
        <v>5918</v>
      </c>
      <c r="F950" s="4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 s="9">
        <f t="shared" si="86"/>
        <v>41985.25</v>
      </c>
      <c r="N950">
        <v>1419228000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s="6" t="str">
        <f t="shared" si="88"/>
        <v>film &amp; video</v>
      </c>
      <c r="T950" s="6" t="str">
        <f t="shared" si="89"/>
        <v>documentary</v>
      </c>
    </row>
    <row r="951" spans="1:20" ht="31.2" hidden="1" x14ac:dyDescent="0.3">
      <c r="A951">
        <v>949</v>
      </c>
      <c r="B951" t="s">
        <v>1928</v>
      </c>
      <c r="C951" s="3" t="s">
        <v>1929</v>
      </c>
      <c r="D951" s="6">
        <v>5900</v>
      </c>
      <c r="E951" s="6">
        <v>9520</v>
      </c>
      <c r="F951" s="4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 s="9">
        <f t="shared" si="86"/>
        <v>42112.208333333328</v>
      </c>
      <c r="N951">
        <v>1430974800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s="6" t="str">
        <f t="shared" si="88"/>
        <v>technology</v>
      </c>
      <c r="T951" s="6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 s="6">
        <v>100</v>
      </c>
      <c r="E952" s="6">
        <v>5</v>
      </c>
      <c r="F952" s="4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 s="9">
        <f t="shared" si="86"/>
        <v>43571.208333333328</v>
      </c>
      <c r="N952">
        <v>1555822800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s="6" t="str">
        <f t="shared" si="88"/>
        <v>theater</v>
      </c>
      <c r="T952" s="6" t="str">
        <f t="shared" si="89"/>
        <v>plays</v>
      </c>
    </row>
    <row r="953" spans="1:20" hidden="1" x14ac:dyDescent="0.3">
      <c r="A953">
        <v>951</v>
      </c>
      <c r="B953" t="s">
        <v>1932</v>
      </c>
      <c r="C953" s="3" t="s">
        <v>1933</v>
      </c>
      <c r="D953" s="6">
        <v>14500</v>
      </c>
      <c r="E953" s="6">
        <v>159056</v>
      </c>
      <c r="F953" s="4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 s="9">
        <f t="shared" si="86"/>
        <v>42730.25</v>
      </c>
      <c r="N953">
        <v>1482818400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s="6" t="str">
        <f t="shared" si="88"/>
        <v>music</v>
      </c>
      <c r="T953" s="6" t="str">
        <f t="shared" si="89"/>
        <v>rock</v>
      </c>
    </row>
    <row r="954" spans="1:20" hidden="1" x14ac:dyDescent="0.3">
      <c r="A954">
        <v>952</v>
      </c>
      <c r="B954" t="s">
        <v>1934</v>
      </c>
      <c r="C954" s="3" t="s">
        <v>1935</v>
      </c>
      <c r="D954" s="6">
        <v>145500</v>
      </c>
      <c r="E954" s="6">
        <v>101987</v>
      </c>
      <c r="F954" s="4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 s="9">
        <f t="shared" si="86"/>
        <v>42591.208333333328</v>
      </c>
      <c r="N954">
        <v>1471928400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s="6" t="str">
        <f t="shared" si="88"/>
        <v>film &amp; video</v>
      </c>
      <c r="T954" s="6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 s="6">
        <v>3300</v>
      </c>
      <c r="E955" s="6">
        <v>1980</v>
      </c>
      <c r="F955" s="4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 s="9">
        <f t="shared" si="86"/>
        <v>42358.25</v>
      </c>
      <c r="N955">
        <v>1453701600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s="6" t="str">
        <f t="shared" si="88"/>
        <v>film &amp; video</v>
      </c>
      <c r="T955" s="6" t="str">
        <f t="shared" si="89"/>
        <v>science fiction</v>
      </c>
    </row>
    <row r="956" spans="1:20" hidden="1" x14ac:dyDescent="0.3">
      <c r="A956">
        <v>954</v>
      </c>
      <c r="B956" t="s">
        <v>1938</v>
      </c>
      <c r="C956" s="3" t="s">
        <v>1939</v>
      </c>
      <c r="D956" s="6">
        <v>42600</v>
      </c>
      <c r="E956" s="6">
        <v>156384</v>
      </c>
      <c r="F956" s="4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 s="9">
        <f t="shared" si="86"/>
        <v>41174.208333333336</v>
      </c>
      <c r="N956">
        <v>1350363600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s="6" t="str">
        <f t="shared" si="88"/>
        <v>technology</v>
      </c>
      <c r="T956" s="6" t="str">
        <f t="shared" si="89"/>
        <v>web</v>
      </c>
    </row>
    <row r="957" spans="1:20" ht="31.2" hidden="1" x14ac:dyDescent="0.3">
      <c r="A957">
        <v>955</v>
      </c>
      <c r="B957" t="s">
        <v>1940</v>
      </c>
      <c r="C957" s="3" t="s">
        <v>1941</v>
      </c>
      <c r="D957" s="6">
        <v>700</v>
      </c>
      <c r="E957" s="6">
        <v>7763</v>
      </c>
      <c r="F957" s="4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 s="9">
        <f t="shared" si="86"/>
        <v>41238.25</v>
      </c>
      <c r="N957">
        <v>1353996000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s="6" t="str">
        <f t="shared" si="88"/>
        <v>theater</v>
      </c>
      <c r="T957" s="6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 s="6">
        <v>187600</v>
      </c>
      <c r="E958" s="6">
        <v>35698</v>
      </c>
      <c r="F958" s="4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 s="9">
        <f t="shared" si="86"/>
        <v>42360.25</v>
      </c>
      <c r="N958">
        <v>1451109600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s="6" t="str">
        <f t="shared" si="88"/>
        <v>film &amp; video</v>
      </c>
      <c r="T958" s="6" t="str">
        <f t="shared" si="89"/>
        <v>science fiction</v>
      </c>
    </row>
    <row r="959" spans="1:20" hidden="1" x14ac:dyDescent="0.3">
      <c r="A959">
        <v>957</v>
      </c>
      <c r="B959" t="s">
        <v>1944</v>
      </c>
      <c r="C959" s="3" t="s">
        <v>1945</v>
      </c>
      <c r="D959" s="6">
        <v>9800</v>
      </c>
      <c r="E959" s="6">
        <v>12434</v>
      </c>
      <c r="F959" s="4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 s="9">
        <f t="shared" si="86"/>
        <v>40955.25</v>
      </c>
      <c r="N959">
        <v>1329631200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s="6" t="str">
        <f t="shared" si="88"/>
        <v>theater</v>
      </c>
      <c r="T959" s="6" t="str">
        <f t="shared" si="89"/>
        <v>plays</v>
      </c>
    </row>
    <row r="960" spans="1:20" ht="31.2" hidden="1" x14ac:dyDescent="0.3">
      <c r="A960">
        <v>958</v>
      </c>
      <c r="B960" t="s">
        <v>1946</v>
      </c>
      <c r="C960" s="3" t="s">
        <v>1947</v>
      </c>
      <c r="D960" s="6">
        <v>1100</v>
      </c>
      <c r="E960" s="6">
        <v>8081</v>
      </c>
      <c r="F960" s="4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 s="9">
        <f t="shared" si="86"/>
        <v>40350.208333333336</v>
      </c>
      <c r="N960">
        <v>1278997200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s="6" t="str">
        <f t="shared" si="88"/>
        <v>film &amp; video</v>
      </c>
      <c r="T960" s="6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 s="6">
        <v>145000</v>
      </c>
      <c r="E961" s="6">
        <v>6631</v>
      </c>
      <c r="F961" s="4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 s="9">
        <f t="shared" si="86"/>
        <v>40357.208333333336</v>
      </c>
      <c r="N961">
        <v>1280120400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s="6" t="str">
        <f t="shared" si="88"/>
        <v>publishing</v>
      </c>
      <c r="T961" s="6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 s="6">
        <v>5500</v>
      </c>
      <c r="E962" s="6">
        <v>4678</v>
      </c>
      <c r="F962" s="4">
        <f t="shared" si="84"/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 s="9">
        <f t="shared" si="86"/>
        <v>42408.25</v>
      </c>
      <c r="N962">
        <v>1458104400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s="6" t="str">
        <f t="shared" si="88"/>
        <v>technology</v>
      </c>
      <c r="T962" s="6" t="str">
        <f t="shared" si="89"/>
        <v>web</v>
      </c>
    </row>
    <row r="963" spans="1:20" ht="31.2" hidden="1" x14ac:dyDescent="0.3">
      <c r="A963">
        <v>961</v>
      </c>
      <c r="B963" t="s">
        <v>1952</v>
      </c>
      <c r="C963" s="3" t="s">
        <v>1953</v>
      </c>
      <c r="D963" s="6">
        <v>5700</v>
      </c>
      <c r="E963" s="6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 s="6">
        <f t="shared" ref="I963:I1001" si="91">IFERROR(E963/H963,0)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92">(((L963/60)/60)/24)+DATE(1970,1,1)</f>
        <v>40591.25</v>
      </c>
      <c r="N963">
        <v>1298268000</v>
      </c>
      <c r="O963" s="9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s="6" t="str">
        <f t="shared" ref="S963:S1001" si="94">_xlfn.TEXTBEFORE(R963,"/")</f>
        <v>publishing</v>
      </c>
      <c r="T963" s="6" t="str">
        <f t="shared" ref="T963:T1001" si="95">_xlfn.TEXTAFTER(R963,"/")</f>
        <v>translations</v>
      </c>
    </row>
    <row r="964" spans="1:20" hidden="1" x14ac:dyDescent="0.3">
      <c r="A964">
        <v>962</v>
      </c>
      <c r="B964" t="s">
        <v>1954</v>
      </c>
      <c r="C964" s="3" t="s">
        <v>1955</v>
      </c>
      <c r="D964" s="6">
        <v>3600</v>
      </c>
      <c r="E964" s="6">
        <v>10657</v>
      </c>
      <c r="F964" s="4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 s="9">
        <f t="shared" si="92"/>
        <v>41592.25</v>
      </c>
      <c r="N964">
        <v>1386223200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s="6" t="str">
        <f t="shared" si="94"/>
        <v>food</v>
      </c>
      <c r="T964" s="6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 s="6">
        <v>5900</v>
      </c>
      <c r="E965" s="6">
        <v>4997</v>
      </c>
      <c r="F965" s="4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 s="9">
        <f t="shared" si="92"/>
        <v>40607.25</v>
      </c>
      <c r="N965">
        <v>1299823200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s="6" t="str">
        <f t="shared" si="94"/>
        <v>photography</v>
      </c>
      <c r="T965" s="6" t="str">
        <f t="shared" si="95"/>
        <v>photography books</v>
      </c>
    </row>
    <row r="966" spans="1:20" hidden="1" x14ac:dyDescent="0.3">
      <c r="A966">
        <v>964</v>
      </c>
      <c r="B966" t="s">
        <v>1958</v>
      </c>
      <c r="C966" s="3" t="s">
        <v>1959</v>
      </c>
      <c r="D966" s="6">
        <v>3700</v>
      </c>
      <c r="E966" s="6">
        <v>13164</v>
      </c>
      <c r="F966" s="4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 s="9">
        <f t="shared" si="92"/>
        <v>42135.208333333328</v>
      </c>
      <c r="N966">
        <v>1431752400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s="6" t="str">
        <f t="shared" si="94"/>
        <v>theater</v>
      </c>
      <c r="T966" s="6" t="str">
        <f t="shared" si="95"/>
        <v>plays</v>
      </c>
    </row>
    <row r="967" spans="1:20" hidden="1" x14ac:dyDescent="0.3">
      <c r="A967">
        <v>965</v>
      </c>
      <c r="B967" t="s">
        <v>1960</v>
      </c>
      <c r="C967" s="3" t="s">
        <v>1961</v>
      </c>
      <c r="D967" s="6">
        <v>2200</v>
      </c>
      <c r="E967" s="6">
        <v>8501</v>
      </c>
      <c r="F967" s="4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 s="9">
        <f t="shared" si="92"/>
        <v>40203.25</v>
      </c>
      <c r="N967">
        <v>1267855200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s="6" t="str">
        <f t="shared" si="94"/>
        <v>music</v>
      </c>
      <c r="T967" s="6" t="str">
        <f t="shared" si="95"/>
        <v>rock</v>
      </c>
    </row>
    <row r="968" spans="1:20" hidden="1" x14ac:dyDescent="0.3">
      <c r="A968">
        <v>966</v>
      </c>
      <c r="B968" t="s">
        <v>878</v>
      </c>
      <c r="C968" s="3" t="s">
        <v>1962</v>
      </c>
      <c r="D968" s="6">
        <v>1700</v>
      </c>
      <c r="E968" s="6">
        <v>13468</v>
      </c>
      <c r="F968" s="4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 s="9">
        <f t="shared" si="92"/>
        <v>42901.208333333328</v>
      </c>
      <c r="N968">
        <v>1497675600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s="6" t="str">
        <f t="shared" si="94"/>
        <v>theater</v>
      </c>
      <c r="T968" s="6" t="str">
        <f t="shared" si="95"/>
        <v>plays</v>
      </c>
    </row>
    <row r="969" spans="1:20" hidden="1" x14ac:dyDescent="0.3">
      <c r="A969">
        <v>967</v>
      </c>
      <c r="B969" t="s">
        <v>1963</v>
      </c>
      <c r="C969" s="3" t="s">
        <v>1964</v>
      </c>
      <c r="D969" s="6">
        <v>88400</v>
      </c>
      <c r="E969" s="6">
        <v>121138</v>
      </c>
      <c r="F969" s="4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 s="9">
        <f t="shared" si="92"/>
        <v>41005.208333333336</v>
      </c>
      <c r="N969">
        <v>1336885200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s="6" t="str">
        <f t="shared" si="94"/>
        <v>music</v>
      </c>
      <c r="T969" s="6" t="str">
        <f t="shared" si="95"/>
        <v>world music</v>
      </c>
    </row>
    <row r="970" spans="1:20" ht="31.2" hidden="1" x14ac:dyDescent="0.3">
      <c r="A970">
        <v>968</v>
      </c>
      <c r="B970" t="s">
        <v>1965</v>
      </c>
      <c r="C970" s="3" t="s">
        <v>1966</v>
      </c>
      <c r="D970" s="6">
        <v>2400</v>
      </c>
      <c r="E970" s="6">
        <v>8117</v>
      </c>
      <c r="F970" s="4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 s="9">
        <f t="shared" si="92"/>
        <v>40544.25</v>
      </c>
      <c r="N970">
        <v>1295157600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s="6" t="str">
        <f t="shared" si="94"/>
        <v>food</v>
      </c>
      <c r="T970" s="6" t="str">
        <f t="shared" si="95"/>
        <v>food trucks</v>
      </c>
    </row>
    <row r="971" spans="1:20" hidden="1" x14ac:dyDescent="0.3">
      <c r="A971">
        <v>969</v>
      </c>
      <c r="B971" t="s">
        <v>1967</v>
      </c>
      <c r="C971" s="3" t="s">
        <v>1968</v>
      </c>
      <c r="D971" s="6">
        <v>7900</v>
      </c>
      <c r="E971" s="6">
        <v>8550</v>
      </c>
      <c r="F971" s="4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 s="9">
        <f t="shared" si="92"/>
        <v>43821.25</v>
      </c>
      <c r="N971">
        <v>1577599200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s="6" t="str">
        <f t="shared" si="94"/>
        <v>theater</v>
      </c>
      <c r="T971" s="6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 s="6">
        <v>94900</v>
      </c>
      <c r="E972" s="6">
        <v>57659</v>
      </c>
      <c r="F972" s="4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 s="9">
        <f t="shared" si="92"/>
        <v>40672.208333333336</v>
      </c>
      <c r="N972">
        <v>1305003600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s="6" t="str">
        <f t="shared" si="94"/>
        <v>theater</v>
      </c>
      <c r="T972" s="6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 s="6">
        <v>5100</v>
      </c>
      <c r="E973" s="6">
        <v>1414</v>
      </c>
      <c r="F973" s="4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 s="9">
        <f t="shared" si="92"/>
        <v>41555.208333333336</v>
      </c>
      <c r="N973">
        <v>1381726800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s="6" t="str">
        <f t="shared" si="94"/>
        <v>film &amp; video</v>
      </c>
      <c r="T973" s="6" t="str">
        <f t="shared" si="95"/>
        <v>television</v>
      </c>
    </row>
    <row r="974" spans="1:20" ht="31.2" hidden="1" x14ac:dyDescent="0.3">
      <c r="A974">
        <v>972</v>
      </c>
      <c r="B974" t="s">
        <v>1973</v>
      </c>
      <c r="C974" s="3" t="s">
        <v>1974</v>
      </c>
      <c r="D974" s="6">
        <v>42700</v>
      </c>
      <c r="E974" s="6">
        <v>97524</v>
      </c>
      <c r="F974" s="4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 s="9">
        <f t="shared" si="92"/>
        <v>41792.208333333336</v>
      </c>
      <c r="N974">
        <v>1402462800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s="6" t="str">
        <f t="shared" si="94"/>
        <v>technology</v>
      </c>
      <c r="T974" s="6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 s="6">
        <v>121100</v>
      </c>
      <c r="E975" s="6">
        <v>26176</v>
      </c>
      <c r="F975" s="4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 s="9">
        <f t="shared" si="92"/>
        <v>40522.25</v>
      </c>
      <c r="N975">
        <v>1292133600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s="6" t="str">
        <f t="shared" si="94"/>
        <v>theater</v>
      </c>
      <c r="T975" s="6" t="str">
        <f t="shared" si="95"/>
        <v>plays</v>
      </c>
    </row>
    <row r="976" spans="1:20" hidden="1" x14ac:dyDescent="0.3">
      <c r="A976">
        <v>974</v>
      </c>
      <c r="B976" t="s">
        <v>1977</v>
      </c>
      <c r="C976" s="3" t="s">
        <v>1978</v>
      </c>
      <c r="D976" s="6">
        <v>800</v>
      </c>
      <c r="E976" s="6">
        <v>2991</v>
      </c>
      <c r="F976" s="4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 s="9">
        <f t="shared" si="92"/>
        <v>41412.208333333336</v>
      </c>
      <c r="N976">
        <v>1368939600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s="6" t="str">
        <f t="shared" si="94"/>
        <v>music</v>
      </c>
      <c r="T976" s="6" t="str">
        <f t="shared" si="95"/>
        <v>indie rock</v>
      </c>
    </row>
    <row r="977" spans="1:20" hidden="1" x14ac:dyDescent="0.3">
      <c r="A977">
        <v>975</v>
      </c>
      <c r="B977" t="s">
        <v>1979</v>
      </c>
      <c r="C977" s="3" t="s">
        <v>1980</v>
      </c>
      <c r="D977" s="6">
        <v>5400</v>
      </c>
      <c r="E977" s="6">
        <v>8366</v>
      </c>
      <c r="F977" s="4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 s="9">
        <f t="shared" si="92"/>
        <v>42337.25</v>
      </c>
      <c r="N977">
        <v>1452146400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s="6" t="str">
        <f t="shared" si="94"/>
        <v>theater</v>
      </c>
      <c r="T977" s="6" t="str">
        <f t="shared" si="95"/>
        <v>plays</v>
      </c>
    </row>
    <row r="978" spans="1:20" ht="31.2" hidden="1" x14ac:dyDescent="0.3">
      <c r="A978">
        <v>976</v>
      </c>
      <c r="B978" t="s">
        <v>1981</v>
      </c>
      <c r="C978" s="3" t="s">
        <v>1982</v>
      </c>
      <c r="D978" s="6">
        <v>4000</v>
      </c>
      <c r="E978" s="6">
        <v>12886</v>
      </c>
      <c r="F978" s="4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 s="9">
        <f t="shared" si="92"/>
        <v>40571.25</v>
      </c>
      <c r="N978">
        <v>1296712800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s="6" t="str">
        <f t="shared" si="94"/>
        <v>theater</v>
      </c>
      <c r="T978" s="6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 s="6">
        <v>7000</v>
      </c>
      <c r="E979" s="6">
        <v>5177</v>
      </c>
      <c r="F979" s="4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 s="9">
        <f t="shared" si="92"/>
        <v>43138.25</v>
      </c>
      <c r="N979">
        <v>1520748000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s="6" t="str">
        <f t="shared" si="94"/>
        <v>food</v>
      </c>
      <c r="T979" s="6" t="str">
        <f t="shared" si="95"/>
        <v>food trucks</v>
      </c>
    </row>
    <row r="980" spans="1:20" hidden="1" x14ac:dyDescent="0.3">
      <c r="A980">
        <v>978</v>
      </c>
      <c r="B980" t="s">
        <v>1984</v>
      </c>
      <c r="C980" s="3" t="s">
        <v>1985</v>
      </c>
      <c r="D980" s="6">
        <v>1000</v>
      </c>
      <c r="E980" s="6">
        <v>8641</v>
      </c>
      <c r="F980" s="4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 s="9">
        <f t="shared" si="92"/>
        <v>42686.25</v>
      </c>
      <c r="N980">
        <v>1480831200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s="6" t="str">
        <f t="shared" si="94"/>
        <v>games</v>
      </c>
      <c r="T980" s="6" t="str">
        <f t="shared" si="95"/>
        <v>video games</v>
      </c>
    </row>
    <row r="981" spans="1:20" hidden="1" x14ac:dyDescent="0.3">
      <c r="A981">
        <v>979</v>
      </c>
      <c r="B981" t="s">
        <v>1986</v>
      </c>
      <c r="C981" s="3" t="s">
        <v>1987</v>
      </c>
      <c r="D981" s="6">
        <v>60200</v>
      </c>
      <c r="E981" s="6">
        <v>86244</v>
      </c>
      <c r="F981" s="4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 s="9">
        <f t="shared" si="92"/>
        <v>42078.208333333328</v>
      </c>
      <c r="N981">
        <v>1426914000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s="6" t="str">
        <f t="shared" si="94"/>
        <v>theater</v>
      </c>
      <c r="T981" s="6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 s="6">
        <v>195200</v>
      </c>
      <c r="E982" s="6">
        <v>78630</v>
      </c>
      <c r="F982" s="4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 s="9">
        <f t="shared" si="92"/>
        <v>42307.208333333328</v>
      </c>
      <c r="N982">
        <v>1446616800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s="6" t="str">
        <f t="shared" si="94"/>
        <v>publishing</v>
      </c>
      <c r="T982" s="6" t="str">
        <f t="shared" si="95"/>
        <v>nonfiction</v>
      </c>
    </row>
    <row r="983" spans="1:20" hidden="1" x14ac:dyDescent="0.3">
      <c r="A983">
        <v>981</v>
      </c>
      <c r="B983" t="s">
        <v>1990</v>
      </c>
      <c r="C983" s="3" t="s">
        <v>1991</v>
      </c>
      <c r="D983" s="6">
        <v>6700</v>
      </c>
      <c r="E983" s="6">
        <v>11941</v>
      </c>
      <c r="F983" s="4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 s="9">
        <f t="shared" si="92"/>
        <v>43094.25</v>
      </c>
      <c r="N983">
        <v>1517032800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s="6" t="str">
        <f t="shared" si="94"/>
        <v>technology</v>
      </c>
      <c r="T983" s="6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 s="6">
        <v>7200</v>
      </c>
      <c r="E984" s="6">
        <v>6115</v>
      </c>
      <c r="F984" s="4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 s="9">
        <f t="shared" si="92"/>
        <v>40743.208333333336</v>
      </c>
      <c r="N984">
        <v>1311224400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s="6" t="str">
        <f t="shared" si="94"/>
        <v>film &amp; video</v>
      </c>
      <c r="T984" s="6" t="str">
        <f t="shared" si="95"/>
        <v>documentary</v>
      </c>
    </row>
    <row r="985" spans="1:20" hidden="1" x14ac:dyDescent="0.3">
      <c r="A985">
        <v>983</v>
      </c>
      <c r="B985" t="s">
        <v>1994</v>
      </c>
      <c r="C985" s="3" t="s">
        <v>1995</v>
      </c>
      <c r="D985" s="6">
        <v>129100</v>
      </c>
      <c r="E985" s="6">
        <v>188404</v>
      </c>
      <c r="F985" s="4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 s="9">
        <f t="shared" si="92"/>
        <v>43681.208333333328</v>
      </c>
      <c r="N985">
        <v>1566190800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s="6" t="str">
        <f t="shared" si="94"/>
        <v>film &amp; video</v>
      </c>
      <c r="T985" s="6" t="str">
        <f t="shared" si="95"/>
        <v>documentary</v>
      </c>
    </row>
    <row r="986" spans="1:20" ht="31.2" hidden="1" x14ac:dyDescent="0.3">
      <c r="A986">
        <v>984</v>
      </c>
      <c r="B986" t="s">
        <v>1996</v>
      </c>
      <c r="C986" s="3" t="s">
        <v>1997</v>
      </c>
      <c r="D986" s="6">
        <v>6500</v>
      </c>
      <c r="E986" s="6">
        <v>9910</v>
      </c>
      <c r="F986" s="4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 s="9">
        <f t="shared" si="92"/>
        <v>43716.208333333328</v>
      </c>
      <c r="N986">
        <v>1570165200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s="6" t="str">
        <f t="shared" si="94"/>
        <v>theater</v>
      </c>
      <c r="T986" s="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 s="6">
        <v>170600</v>
      </c>
      <c r="E987" s="6">
        <v>114523</v>
      </c>
      <c r="F987" s="4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 s="9">
        <f t="shared" si="92"/>
        <v>41614.25</v>
      </c>
      <c r="N987">
        <v>1388556000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s="6" t="str">
        <f t="shared" si="94"/>
        <v>music</v>
      </c>
      <c r="T987" s="6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 s="6">
        <v>7800</v>
      </c>
      <c r="E988" s="6">
        <v>3144</v>
      </c>
      <c r="F988" s="4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 s="9">
        <f t="shared" si="92"/>
        <v>40638.208333333336</v>
      </c>
      <c r="N988">
        <v>1303189200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s="6" t="str">
        <f t="shared" si="94"/>
        <v>music</v>
      </c>
      <c r="T988" s="6" t="str">
        <f t="shared" si="95"/>
        <v>rock</v>
      </c>
    </row>
    <row r="989" spans="1:20" hidden="1" x14ac:dyDescent="0.3">
      <c r="A989">
        <v>987</v>
      </c>
      <c r="B989" t="s">
        <v>2002</v>
      </c>
      <c r="C989" s="3" t="s">
        <v>2003</v>
      </c>
      <c r="D989" s="6">
        <v>6200</v>
      </c>
      <c r="E989" s="6">
        <v>13441</v>
      </c>
      <c r="F989" s="4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 s="9">
        <f t="shared" si="92"/>
        <v>42852.208333333328</v>
      </c>
      <c r="N989">
        <v>1494478800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s="6" t="str">
        <f t="shared" si="94"/>
        <v>film &amp; video</v>
      </c>
      <c r="T989" s="6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 s="6">
        <v>9400</v>
      </c>
      <c r="E990" s="6">
        <v>4899</v>
      </c>
      <c r="F990" s="4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 s="9">
        <f t="shared" si="92"/>
        <v>42686.25</v>
      </c>
      <c r="N990">
        <v>1480744800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s="6" t="str">
        <f t="shared" si="94"/>
        <v>publishing</v>
      </c>
      <c r="T990" s="6" t="str">
        <f t="shared" si="95"/>
        <v>radio &amp; podcasts</v>
      </c>
    </row>
    <row r="991" spans="1:20" hidden="1" x14ac:dyDescent="0.3">
      <c r="A991">
        <v>989</v>
      </c>
      <c r="B991" t="s">
        <v>2006</v>
      </c>
      <c r="C991" s="3" t="s">
        <v>2007</v>
      </c>
      <c r="D991" s="6">
        <v>2400</v>
      </c>
      <c r="E991" s="6">
        <v>11990</v>
      </c>
      <c r="F991" s="4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 s="9">
        <f t="shared" si="92"/>
        <v>43571.208333333328</v>
      </c>
      <c r="N991">
        <v>1555822800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s="6" t="str">
        <f t="shared" si="94"/>
        <v>publishing</v>
      </c>
      <c r="T991" s="6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 s="6">
        <v>7800</v>
      </c>
      <c r="E992" s="6">
        <v>6839</v>
      </c>
      <c r="F992" s="4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 s="9">
        <f t="shared" si="92"/>
        <v>42432.25</v>
      </c>
      <c r="N992">
        <v>1458882000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s="6" t="str">
        <f t="shared" si="94"/>
        <v>film &amp; video</v>
      </c>
      <c r="T992" s="6" t="str">
        <f t="shared" si="95"/>
        <v>drama</v>
      </c>
    </row>
    <row r="993" spans="1:20" hidden="1" x14ac:dyDescent="0.3">
      <c r="A993">
        <v>991</v>
      </c>
      <c r="B993" t="s">
        <v>1080</v>
      </c>
      <c r="C993" s="3" t="s">
        <v>2010</v>
      </c>
      <c r="D993" s="6">
        <v>9800</v>
      </c>
      <c r="E993" s="6">
        <v>11091</v>
      </c>
      <c r="F993" s="4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 s="9">
        <f t="shared" si="92"/>
        <v>41907.208333333336</v>
      </c>
      <c r="N993">
        <v>1411966800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s="6" t="str">
        <f t="shared" si="94"/>
        <v>music</v>
      </c>
      <c r="T993" s="6" t="str">
        <f t="shared" si="95"/>
        <v>rock</v>
      </c>
    </row>
    <row r="994" spans="1:20" hidden="1" x14ac:dyDescent="0.3">
      <c r="A994">
        <v>992</v>
      </c>
      <c r="B994" t="s">
        <v>2011</v>
      </c>
      <c r="C994" s="3" t="s">
        <v>2012</v>
      </c>
      <c r="D994" s="6">
        <v>3100</v>
      </c>
      <c r="E994" s="6">
        <v>13223</v>
      </c>
      <c r="F994" s="4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 s="9">
        <f t="shared" si="92"/>
        <v>43227.208333333328</v>
      </c>
      <c r="N994">
        <v>1526878800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s="6" t="str">
        <f t="shared" si="94"/>
        <v>film &amp; video</v>
      </c>
      <c r="T994" s="6" t="str">
        <f t="shared" si="95"/>
        <v>drama</v>
      </c>
    </row>
    <row r="995" spans="1:20" hidden="1" x14ac:dyDescent="0.3">
      <c r="A995">
        <v>993</v>
      </c>
      <c r="B995" t="s">
        <v>2013</v>
      </c>
      <c r="C995" s="3" t="s">
        <v>2014</v>
      </c>
      <c r="D995" s="6">
        <v>9800</v>
      </c>
      <c r="E995" s="6">
        <v>7608</v>
      </c>
      <c r="F995" s="4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 s="9">
        <f t="shared" si="92"/>
        <v>42362.25</v>
      </c>
      <c r="N995">
        <v>1452405600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s="6" t="str">
        <f t="shared" si="94"/>
        <v>photography</v>
      </c>
      <c r="T995" s="6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 s="6">
        <v>141100</v>
      </c>
      <c r="E996" s="6">
        <v>74073</v>
      </c>
      <c r="F996" s="4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 s="9">
        <f t="shared" si="92"/>
        <v>41929.208333333336</v>
      </c>
      <c r="N996">
        <v>1414040400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s="6" t="str">
        <f t="shared" si="94"/>
        <v>publishing</v>
      </c>
      <c r="T996" s="6" t="str">
        <f t="shared" si="95"/>
        <v>translations</v>
      </c>
    </row>
    <row r="997" spans="1:20" hidden="1" x14ac:dyDescent="0.3">
      <c r="A997">
        <v>995</v>
      </c>
      <c r="B997" t="s">
        <v>2017</v>
      </c>
      <c r="C997" s="3" t="s">
        <v>2018</v>
      </c>
      <c r="D997" s="6">
        <v>97300</v>
      </c>
      <c r="E997" s="6">
        <v>153216</v>
      </c>
      <c r="F997" s="4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 s="9">
        <f t="shared" si="92"/>
        <v>43408.208333333328</v>
      </c>
      <c r="N997">
        <v>1543816800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s="6" t="str">
        <f t="shared" si="94"/>
        <v>food</v>
      </c>
      <c r="T997" s="6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 s="6">
        <v>6600</v>
      </c>
      <c r="E998" s="6">
        <v>4814</v>
      </c>
      <c r="F998" s="4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 s="9">
        <f t="shared" si="92"/>
        <v>41276.25</v>
      </c>
      <c r="N998">
        <v>1359698400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s="6" t="str">
        <f t="shared" si="94"/>
        <v>theater</v>
      </c>
      <c r="T998" s="6" t="str">
        <f t="shared" si="95"/>
        <v>plays</v>
      </c>
    </row>
    <row r="999" spans="1:20" hidden="1" x14ac:dyDescent="0.3">
      <c r="A999">
        <v>997</v>
      </c>
      <c r="B999" t="s">
        <v>2021</v>
      </c>
      <c r="C999" s="3" t="s">
        <v>2022</v>
      </c>
      <c r="D999" s="6">
        <v>7600</v>
      </c>
      <c r="E999" s="6">
        <v>4603</v>
      </c>
      <c r="F999" s="4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 s="9">
        <f t="shared" si="92"/>
        <v>41659.25</v>
      </c>
      <c r="N999">
        <v>1390629600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s="6" t="str">
        <f t="shared" si="94"/>
        <v>theater</v>
      </c>
      <c r="T999" s="6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 s="6">
        <v>66600</v>
      </c>
      <c r="E1000" s="6">
        <v>37823</v>
      </c>
      <c r="F1000" s="4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 s="9">
        <f t="shared" si="92"/>
        <v>40220.25</v>
      </c>
      <c r="N1000">
        <v>1267077600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s="6" t="str">
        <f t="shared" si="94"/>
        <v>music</v>
      </c>
      <c r="T1000" s="6" t="str">
        <f t="shared" si="95"/>
        <v>indie rock</v>
      </c>
    </row>
    <row r="1001" spans="1:20" hidden="1" x14ac:dyDescent="0.3">
      <c r="A1001">
        <v>999</v>
      </c>
      <c r="B1001" t="s">
        <v>2025</v>
      </c>
      <c r="C1001" s="3" t="s">
        <v>2026</v>
      </c>
      <c r="D1001" s="6">
        <v>111100</v>
      </c>
      <c r="E1001" s="6">
        <v>62819</v>
      </c>
      <c r="F1001" s="4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 s="9">
        <f t="shared" si="92"/>
        <v>42550.208333333328</v>
      </c>
      <c r="N1001">
        <v>1467781200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s="6" t="str">
        <f t="shared" si="94"/>
        <v>food</v>
      </c>
      <c r="T1001" s="6" t="str">
        <f t="shared" si="95"/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Pivot</vt:lpstr>
      <vt:lpstr>Sub-cat Pivt</vt:lpstr>
      <vt:lpstr>Parent_Years pivt</vt:lpstr>
      <vt:lpstr>Sheet5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Kennatha Williams</cp:lastModifiedBy>
  <dcterms:created xsi:type="dcterms:W3CDTF">2021-09-29T18:52:28Z</dcterms:created>
  <dcterms:modified xsi:type="dcterms:W3CDTF">2023-03-08T20:39:48Z</dcterms:modified>
</cp:coreProperties>
</file>