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nez\KR\Programação\Excel\"/>
    </mc:Choice>
  </mc:AlternateContent>
  <xr:revisionPtr revIDLastSave="0" documentId="8_{769B7A44-4777-441B-BD88-C5FCB47F5023}" xr6:coauthVersionLast="47" xr6:coauthVersionMax="47" xr10:uidLastSave="{00000000-0000-0000-0000-000000000000}"/>
  <bookViews>
    <workbookView xWindow="1152" yWindow="1152" windowWidth="17280" windowHeight="9420" firstSheet="2" activeTab="3" xr2:uid="{F6D97A53-F63B-4272-A181-44B26E0B790F}"/>
  </bookViews>
  <sheets>
    <sheet name="Meu Gráfico" sheetId="6" state="hidden" r:id="rId1"/>
    <sheet name="Planilha3" sheetId="5" state="hidden" r:id="rId2"/>
    <sheet name="Produtos" sheetId="1" r:id="rId3"/>
    <sheet name="Indicadores" sheetId="8" r:id="rId4"/>
    <sheet name="Filtro avançado" sheetId="7" state="hidden" r:id="rId5"/>
    <sheet name="Produtos (Com Tabela)" sheetId="2" state="hidden" r:id="rId6"/>
  </sheets>
  <definedNames>
    <definedName name="_xlnm._FilterDatabase" localSheetId="2" hidden="1">Produtos!$A$3:$G$42</definedName>
    <definedName name="_xlnm.Extract" localSheetId="4">'Filtro avançado'!$B$6:$H$6</definedName>
    <definedName name="_xlnm.Print_Area" localSheetId="2">Produtos!$A$1:$I$44</definedName>
    <definedName name="_xlnm.Criteria" localSheetId="4">'Filtro avançado'!$B$2:$C$3</definedName>
    <definedName name="int_nome_prod">Produtos!$A$4:$A$42</definedName>
    <definedName name="int_qtd">Produtos!$F$4:$F$42</definedName>
    <definedName name="Produtos">Produtos!$A$3:$A$42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8" l="1"/>
  <c r="H4" i="8"/>
  <c r="D4" i="8"/>
  <c r="F4" i="8"/>
  <c r="C4" i="8"/>
  <c r="B4" i="8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9" i="2"/>
  <c r="G39" i="2" s="1"/>
  <c r="E40" i="2"/>
  <c r="G40" i="2" s="1"/>
  <c r="E41" i="2"/>
  <c r="G41" i="2" s="1"/>
  <c r="E16" i="1"/>
  <c r="G16" i="1" s="1"/>
  <c r="E31" i="1"/>
  <c r="G31" i="1" s="1"/>
  <c r="E34" i="1"/>
  <c r="G34" i="1" s="1"/>
  <c r="E9" i="2"/>
  <c r="G9" i="2" s="1"/>
  <c r="E8" i="2"/>
  <c r="G8" i="2" s="1"/>
  <c r="E7" i="2"/>
  <c r="G7" i="2" s="1"/>
  <c r="E38" i="1"/>
  <c r="G38" i="1" s="1"/>
  <c r="E41" i="1"/>
  <c r="G41" i="1" s="1"/>
  <c r="E10" i="1"/>
  <c r="G10" i="1" s="1"/>
  <c r="E11" i="2"/>
  <c r="G11" i="2" s="1"/>
  <c r="E10" i="2"/>
  <c r="G10" i="2" s="1"/>
  <c r="E4" i="1"/>
  <c r="G4" i="1" s="1"/>
  <c r="E22" i="1"/>
  <c r="G22" i="1" s="1"/>
  <c r="E43" i="2"/>
  <c r="E42" i="2"/>
  <c r="G42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6" i="2"/>
  <c r="G6" i="2" s="1"/>
  <c r="E5" i="2"/>
  <c r="G5" i="2" s="1"/>
  <c r="E4" i="2"/>
  <c r="G4" i="2" s="1"/>
  <c r="E20" i="1"/>
  <c r="G20" i="1" s="1"/>
  <c r="E23" i="1"/>
  <c r="G23" i="1" s="1"/>
  <c r="E18" i="1"/>
  <c r="G18" i="1" s="1"/>
  <c r="E28" i="1"/>
  <c r="G28" i="1" s="1"/>
  <c r="E7" i="1"/>
  <c r="G7" i="1" s="1"/>
  <c r="E32" i="1"/>
  <c r="G32" i="1" s="1"/>
  <c r="E25" i="1"/>
  <c r="G25" i="1" s="1"/>
  <c r="E26" i="1"/>
  <c r="G26" i="1" s="1"/>
  <c r="E29" i="1"/>
  <c r="G29" i="1" s="1"/>
  <c r="E33" i="1"/>
  <c r="G33" i="1" s="1"/>
  <c r="E36" i="1"/>
  <c r="G36" i="1" s="1"/>
  <c r="E27" i="1"/>
  <c r="G27" i="1" s="1"/>
  <c r="E9" i="1"/>
  <c r="G9" i="1" s="1"/>
  <c r="E13" i="1"/>
  <c r="G13" i="1" s="1"/>
  <c r="E12" i="1"/>
  <c r="G12" i="1" s="1"/>
  <c r="E11" i="1" l="1"/>
  <c r="G11" i="1" s="1"/>
  <c r="E42" i="1"/>
  <c r="G42" i="1" s="1"/>
  <c r="E39" i="1"/>
  <c r="G39" i="1" s="1"/>
  <c r="E30" i="1"/>
  <c r="G30" i="1" s="1"/>
  <c r="E21" i="1"/>
  <c r="G21" i="1" s="1"/>
  <c r="E24" i="1"/>
  <c r="G24" i="1" s="1"/>
  <c r="E19" i="1"/>
  <c r="G19" i="1" s="1"/>
  <c r="E40" i="1"/>
  <c r="G40" i="1" s="1"/>
  <c r="E35" i="1"/>
  <c r="G35" i="1" s="1"/>
  <c r="E37" i="1"/>
  <c r="G37" i="1" s="1"/>
  <c r="E6" i="1"/>
  <c r="G6" i="1" s="1"/>
  <c r="E17" i="1"/>
  <c r="G17" i="1" s="1"/>
  <c r="E5" i="1"/>
  <c r="G5" i="1" s="1"/>
  <c r="E15" i="1"/>
  <c r="G15" i="1" s="1"/>
  <c r="E8" i="1"/>
  <c r="G8" i="1" s="1"/>
  <c r="E14" i="1"/>
  <c r="G14" i="1" s="1"/>
  <c r="D43" i="2"/>
  <c r="F43" i="2"/>
  <c r="G43" i="2"/>
  <c r="F44" i="1"/>
  <c r="D44" i="1"/>
  <c r="G44" i="1" l="1"/>
  <c r="E44" i="1"/>
</calcChain>
</file>

<file path=xl/sharedStrings.xml><?xml version="1.0" encoding="utf-8"?>
<sst xmlns="http://schemas.openxmlformats.org/spreadsheetml/2006/main" count="306" uniqueCount="44">
  <si>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</si>
  <si>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</si>
  <si>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</si>
  <si>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</si>
  <si>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</si>
  <si>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</si>
  <si>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</si>
  <si>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</si>
  <si>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</si>
  <si>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</si>
  <si>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</si>
  <si>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</si>
  <si>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</si>
  <si>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</si>
  <si>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</si>
  <si>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</si>
  <si>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</si>
  <si>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</si>
  <si>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</si>
  <si>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</si>
  <si>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</si>
  <si>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</si>
  <si>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</si>
  <si>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>Preço C/ Desconto</t>
  </si>
  <si>
    <t xml:space="preserve">Camiseta Lisa </t>
  </si>
  <si>
    <t>Calça jeans</t>
  </si>
  <si>
    <t>Calça legging</t>
  </si>
  <si>
    <t>Vestido longo</t>
  </si>
  <si>
    <t>Vestido curto</t>
  </si>
  <si>
    <t>Jaqueta jeans</t>
  </si>
  <si>
    <t>Jaqueta couro</t>
  </si>
  <si>
    <t>Bolsa de couro</t>
  </si>
  <si>
    <t>Bolsa coringa</t>
  </si>
  <si>
    <t>Óculos redondo</t>
  </si>
  <si>
    <t>Óculos quadrado</t>
  </si>
  <si>
    <t>Camiseta Estampada</t>
  </si>
  <si>
    <t>Tênis Nika</t>
  </si>
  <si>
    <t>Tênis Atitas</t>
  </si>
  <si>
    <t>&lt;12</t>
  </si>
  <si>
    <t>Contagem de Produtos</t>
  </si>
  <si>
    <t>Soma Qtd em Estoque</t>
  </si>
  <si>
    <t>Todos os produtos</t>
  </si>
  <si>
    <t>Média de Qtd em Estoque</t>
  </si>
  <si>
    <t>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</si>
</sst>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8" fillId="3" borderId="0" applyNumberFormat="0" applyBorder="0" applyAlignment="0" applyProtection="0">
      <alignment horizontal="center"/>
    </xf>
    <xf numFmtId="0" fontId="3" fillId="4" borderId="10" applyNumberFormat="0" applyBorder="0" applyAlignment="0" applyProtection="0">
      <alignment horizontal="center"/>
    </xf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0" fontId="3" fillId="4" borderId="10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" xfId="3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8" fillId="3" borderId="1" xfId="2" applyBorder="1" applyAlignment="1">
      <alignment horizontal="center"/>
    </xf>
    <xf numFmtId="0" fontId="9" fillId="0" borderId="0" xfId="0" applyFont="1" applyAlignment="1">
      <alignment horizontal="center" vertical="center"/>
    </xf>
  </cellXfs>
  <cellStyles count="4">
    <cellStyle name="Cabeçalho Meteora" xfId="3" xr:uid="{CFDC84BE-8B1F-43B6-9691-232057E3B275}"/>
    <cellStyle name="Normal" xfId="0" builtinId="0"/>
    <cellStyle name="Porcentagem" xfId="1" builtinId="5"/>
    <cellStyle name="Titulo Meteora" xfId="2" xr:uid="{A39F5BB7-3DC0-4199-A6F5-FCFB8E39A06D}"/>
  </cellStyles>
  <dxfs count="13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[2 - Meteora Ecommerce.xlsx]Planilha3!Tabela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Jaqueta jeans</c:v>
                </c:pt>
                <c:pt idx="6">
                  <c:v>Jaqueta couro</c:v>
                </c:pt>
                <c:pt idx="7">
                  <c:v>Calça jeans</c:v>
                </c:pt>
                <c:pt idx="8">
                  <c:v>Vestido longo</c:v>
                </c:pt>
                <c:pt idx="9">
                  <c:v>Vestido curto</c:v>
                </c:pt>
                <c:pt idx="10">
                  <c:v>Calça legging</c:v>
                </c:pt>
                <c:pt idx="11">
                  <c:v>Bolsa de couro</c:v>
                </c:pt>
                <c:pt idx="12">
                  <c:v>Bolsa coringa</c:v>
                </c:pt>
                <c:pt idx="13">
                  <c:v>Óculos redondo</c:v>
                </c:pt>
                <c:pt idx="14">
                  <c:v>Óculos quadrado</c:v>
                </c:pt>
                <c:pt idx="15">
                  <c:v>Camiseta Estampada</c:v>
                </c:pt>
                <c:pt idx="16">
                  <c:v>Tênis Nika</c:v>
                </c:pt>
                <c:pt idx="17">
                  <c:v>Tênis Atitas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4</c:v>
                </c:pt>
                <c:pt idx="6">
                  <c:v>4</c:v>
                </c:pt>
                <c:pt idx="7">
                  <c:v>19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28</c:v>
                </c:pt>
                <c:pt idx="16">
                  <c:v>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94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383" cy="59987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92.427483217594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Camiseta Lisa "/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1"/>
    <s v="G"/>
    <s v="Vestuário"/>
    <n v="32.9"/>
    <n v="29.61"/>
    <n v="6"/>
    <n v="177.66"/>
  </r>
  <r>
    <x v="2"/>
    <s v="P"/>
    <s v="Vestuário"/>
    <n v="39.9"/>
    <n v="35.909999999999997"/>
    <n v="12"/>
    <n v="430.91999999999996"/>
  </r>
  <r>
    <x v="2"/>
    <s v="M"/>
    <s v="Vestuário"/>
    <n v="39.9"/>
    <n v="35.909999999999997"/>
    <n v="10"/>
    <n v="359.09999999999997"/>
  </r>
  <r>
    <x v="2"/>
    <s v="G"/>
    <s v="Vestuário"/>
    <n v="42.5"/>
    <n v="38.25"/>
    <n v="6"/>
    <n v="229.5"/>
  </r>
  <r>
    <x v="3"/>
    <s v="Único"/>
    <s v="Acessórios"/>
    <n v="399.9"/>
    <n v="359.90999999999997"/>
    <n v="3"/>
    <n v="1079.73"/>
  </r>
  <r>
    <x v="4"/>
    <s v="Único"/>
    <s v="Acessórios"/>
    <n v="349.9"/>
    <n v="314.90999999999997"/>
    <n v="0"/>
    <n v="0"/>
  </r>
  <r>
    <x v="5"/>
    <s v="P"/>
    <s v="Vestuário"/>
    <n v="249.9"/>
    <n v="224.91"/>
    <n v="1"/>
    <n v="224.91"/>
  </r>
  <r>
    <x v="5"/>
    <s v="M"/>
    <s v="Vestuário"/>
    <n v="259.89999999999998"/>
    <n v="233.90999999999997"/>
    <n v="2"/>
    <n v="467.81999999999994"/>
  </r>
  <r>
    <x v="5"/>
    <s v="G"/>
    <s v="Vestuário"/>
    <n v="299.89999999999998"/>
    <n v="269.90999999999997"/>
    <n v="1"/>
    <n v="269.90999999999997"/>
  </r>
  <r>
    <x v="6"/>
    <s v="P"/>
    <s v="Vestuário"/>
    <n v="300"/>
    <n v="270"/>
    <n v="1"/>
    <n v="270"/>
  </r>
  <r>
    <x v="6"/>
    <s v="M"/>
    <s v="Vestuário"/>
    <n v="302.89999999999998"/>
    <n v="272.60999999999996"/>
    <n v="2"/>
    <n v="545.21999999999991"/>
  </r>
  <r>
    <x v="6"/>
    <s v="G"/>
    <s v="Vestuário"/>
    <n v="299.89999999999998"/>
    <n v="269.90999999999997"/>
    <n v="1"/>
    <n v="269.90999999999997"/>
  </r>
  <r>
    <x v="7"/>
    <s v="P"/>
    <s v="Vestuário"/>
    <n v="85.9"/>
    <n v="77.31"/>
    <n v="8"/>
    <n v="618.48"/>
  </r>
  <r>
    <x v="7"/>
    <s v="M"/>
    <s v="Vestuário"/>
    <n v="89.9"/>
    <n v="80.910000000000011"/>
    <n v="5"/>
    <n v="404.55000000000007"/>
  </r>
  <r>
    <x v="7"/>
    <s v="G"/>
    <s v="Vestuário"/>
    <n v="92.9"/>
    <n v="83.61"/>
    <n v="6"/>
    <n v="501.65999999999997"/>
  </r>
  <r>
    <x v="8"/>
    <s v="P"/>
    <s v="Vestuário"/>
    <n v="140"/>
    <n v="126"/>
    <n v="2"/>
    <n v="252"/>
  </r>
  <r>
    <x v="8"/>
    <s v="M"/>
    <s v="Vestuário"/>
    <n v="142.9"/>
    <n v="128.61000000000001"/>
    <n v="2"/>
    <n v="257.22000000000003"/>
  </r>
  <r>
    <x v="8"/>
    <s v="G"/>
    <s v="Vestuário"/>
    <n v="146"/>
    <n v="131.4"/>
    <n v="2"/>
    <n v="262.8"/>
  </r>
  <r>
    <x v="9"/>
    <s v="P"/>
    <s v="Vestuário"/>
    <n v="89.9"/>
    <n v="80.910000000000011"/>
    <n v="3"/>
    <n v="242.73000000000002"/>
  </r>
  <r>
    <x v="9"/>
    <s v="M"/>
    <s v="Vestuário"/>
    <n v="91.4"/>
    <n v="82.26"/>
    <n v="0"/>
    <n v="0"/>
  </r>
  <r>
    <x v="9"/>
    <s v="G"/>
    <s v="Vestuário"/>
    <n v="93.5"/>
    <n v="84.15"/>
    <n v="2"/>
    <n v="168.3"/>
  </r>
  <r>
    <x v="10"/>
    <s v="P"/>
    <s v="Vestuário"/>
    <n v="65.900000000000006"/>
    <n v="59.31"/>
    <n v="12"/>
    <n v="711.72"/>
  </r>
  <r>
    <x v="10"/>
    <s v="M"/>
    <s v="Vestuário"/>
    <n v="69.900000000000006"/>
    <n v="62.910000000000004"/>
    <n v="15"/>
    <n v="943.65000000000009"/>
  </r>
  <r>
    <x v="10"/>
    <s v="G"/>
    <s v="Vestuário"/>
    <n v="70.900000000000006"/>
    <n v="63.81"/>
    <n v="13"/>
    <n v="829.53"/>
  </r>
  <r>
    <x v="11"/>
    <s v="P"/>
    <s v="Vestuário"/>
    <n v="44.9"/>
    <n v="40.409999999999997"/>
    <n v="5"/>
    <n v="202.04999999999998"/>
  </r>
  <r>
    <x v="11"/>
    <s v="M"/>
    <s v="Vestuário"/>
    <n v="46.9"/>
    <n v="42.21"/>
    <n v="3"/>
    <n v="126.63"/>
  </r>
  <r>
    <x v="11"/>
    <s v="G"/>
    <s v="Vestuário"/>
    <n v="48.9"/>
    <n v="44.01"/>
    <n v="2"/>
    <n v="88.02"/>
  </r>
  <r>
    <x v="12"/>
    <n v="36"/>
    <s v="Calçado"/>
    <n v="199.9"/>
    <n v="179.91"/>
    <n v="0"/>
    <n v="0"/>
  </r>
  <r>
    <x v="12"/>
    <n v="37"/>
    <s v="Calçado"/>
    <n v="249.9"/>
    <n v="224.91"/>
    <n v="1"/>
    <n v="224.91"/>
  </r>
  <r>
    <x v="12"/>
    <n v="38"/>
    <s v="Calçado"/>
    <n v="259.89999999999998"/>
    <n v="233.90999999999997"/>
    <n v="0"/>
    <n v="0"/>
  </r>
  <r>
    <x v="13"/>
    <n v="36"/>
    <s v="Calçado"/>
    <n v="249.9"/>
    <n v="224.91"/>
    <n v="5"/>
    <n v="1124.55"/>
  </r>
  <r>
    <x v="13"/>
    <n v="37"/>
    <s v="Calçado"/>
    <n v="255"/>
    <n v="229.5"/>
    <n v="3"/>
    <n v="688.5"/>
  </r>
  <r>
    <x v="13"/>
    <n v="38"/>
    <s v="Calçado"/>
    <n v="259.89999999999998"/>
    <n v="233.90999999999997"/>
    <n v="1"/>
    <n v="233.90999999999997"/>
  </r>
  <r>
    <x v="14"/>
    <s v="Único"/>
    <s v="Acessórios"/>
    <n v="259.89999999999998"/>
    <n v="233.90999999999997"/>
    <n v="1"/>
    <n v="233.90999999999997"/>
  </r>
  <r>
    <x v="15"/>
    <s v="Único"/>
    <s v="Acessórios"/>
    <n v="145"/>
    <n v="130.5"/>
    <n v="2"/>
    <n v="261"/>
  </r>
  <r>
    <x v="16"/>
    <s v="Único"/>
    <s v="Acessórios"/>
    <n v="39.9"/>
    <n v="35.909999999999997"/>
    <n v="11"/>
    <n v="395.01"/>
  </r>
  <r>
    <x v="17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10"/>
        <item m="1" x="18"/>
        <item x="16"/>
        <item m="1" x="19"/>
        <item x="1"/>
        <item x="17"/>
        <item m="1" x="22"/>
        <item m="1" x="20"/>
        <item m="1" x="23"/>
        <item m="1" x="21"/>
        <item x="0"/>
        <item x="5"/>
        <item x="6"/>
        <item x="7"/>
        <item x="8"/>
        <item x="9"/>
        <item x="11"/>
        <item x="14"/>
        <item x="15"/>
        <item x="3"/>
        <item x="4"/>
        <item x="2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43" totalsRowCount="1" headerRowDxfId="12">
  <autoFilter ref="A3:G42" xr:uid="{9DDBCA65-023C-4EC1-98AB-9D3EFD52E7AF}">
    <filterColumn colId="0">
      <filters>
        <filter val="Camiseta Estampada"/>
        <filter val="Camiseta Lisa"/>
      </filters>
    </filterColumn>
  </autoFilter>
  <tableColumns count="7">
    <tableColumn id="1" xr3:uid="{0DC906EA-AFD4-4719-8B69-33FF19C2D8D0}" name="Produtos" totalsRowLabel="Total" dataDxfId="11"/>
    <tableColumn id="2" xr3:uid="{5868626F-6538-4792-A504-C58671A675E4}" name="Tamanho" dataDxfId="10" totalsRowDxfId="9"/>
    <tableColumn id="3" xr3:uid="{D4BC101A-97D8-4654-894F-A95A0763ECFC}" name="Categoria" dataDxfId="8"/>
    <tableColumn id="4" xr3:uid="{34BA93BF-7C06-4A74-819A-029EE57FACDA}" name="Preço Unitário" totalsRowFunction="sum" dataDxfId="7" totalsRowDxfId="6"/>
    <tableColumn id="9" xr3:uid="{3CA4AA1E-2190-41D4-A447-52A35EAB57D4}" name="Preço C/ Desconto" totalsRowFunction="sum" dataDxfId="5" totalsRowDxfId="4">
      <calculatedColumnFormula>D4-(D4*$I$4)</calculatedColumnFormula>
    </tableColumn>
    <tableColumn id="5" xr3:uid="{79E8B5D8-9831-45EA-85F5-D3CD7A1F217D}" name="Qtd" totalsRowFunction="sum" dataDxfId="3" totalsRowDxfId="2"/>
    <tableColumn id="8" xr3:uid="{2CA96BD7-CFF7-47D2-9AA7-C3CD559334C6}" name="Valor Total" totalsRowFunction="sum" dataDxfId="1" totalsRowDxfId="0">
      <calculatedColumnFormula>E4*F4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E4" sqref="E4"/>
    </sheetView>
  </sheetViews>
  <sheetFormatPr defaultRowHeight="14.4" x14ac:dyDescent="0.3"/>
  <cols>
    <col min="1" max="1" width="18.21875" bestFit="1" customWidth="1"/>
    <col min="2" max="2" width="11.88671875" bestFit="1" customWidth="1"/>
  </cols>
  <sheetData>
    <row r="3" spans="1:2" x14ac:dyDescent="0.3">
      <c r="A3" s="31" t="s">
        <v>0</v>
      </c>
      <c r="B3" t="s">
        <v>21</v>
      </c>
    </row>
    <row r="4" spans="1:2" x14ac:dyDescent="0.3">
      <c r="A4" t="s">
        <v>5</v>
      </c>
      <c r="B4">
        <v>40</v>
      </c>
    </row>
    <row r="5" spans="1:2" x14ac:dyDescent="0.3">
      <c r="A5" t="s">
        <v>6</v>
      </c>
      <c r="B5">
        <v>11</v>
      </c>
    </row>
    <row r="6" spans="1:2" x14ac:dyDescent="0.3">
      <c r="A6" t="s">
        <v>9</v>
      </c>
      <c r="B6">
        <v>6</v>
      </c>
    </row>
    <row r="7" spans="1:2" x14ac:dyDescent="0.3">
      <c r="A7" t="s">
        <v>7</v>
      </c>
      <c r="B7">
        <v>21</v>
      </c>
    </row>
    <row r="8" spans="1:2" x14ac:dyDescent="0.3">
      <c r="A8" t="s">
        <v>24</v>
      </c>
      <c r="B8">
        <v>22</v>
      </c>
    </row>
    <row r="9" spans="1:2" x14ac:dyDescent="0.3">
      <c r="A9" t="s">
        <v>29</v>
      </c>
      <c r="B9">
        <v>4</v>
      </c>
    </row>
    <row r="10" spans="1:2" x14ac:dyDescent="0.3">
      <c r="A10" t="s">
        <v>30</v>
      </c>
      <c r="B10">
        <v>4</v>
      </c>
    </row>
    <row r="11" spans="1:2" x14ac:dyDescent="0.3">
      <c r="A11" t="s">
        <v>25</v>
      </c>
      <c r="B11">
        <v>19</v>
      </c>
    </row>
    <row r="12" spans="1:2" x14ac:dyDescent="0.3">
      <c r="A12" t="s">
        <v>27</v>
      </c>
      <c r="B12">
        <v>6</v>
      </c>
    </row>
    <row r="13" spans="1:2" x14ac:dyDescent="0.3">
      <c r="A13" t="s">
        <v>28</v>
      </c>
      <c r="B13">
        <v>5</v>
      </c>
    </row>
    <row r="14" spans="1:2" x14ac:dyDescent="0.3">
      <c r="A14" t="s">
        <v>26</v>
      </c>
      <c r="B14">
        <v>10</v>
      </c>
    </row>
    <row r="15" spans="1:2" x14ac:dyDescent="0.3">
      <c r="A15" t="s">
        <v>31</v>
      </c>
      <c r="B15">
        <v>1</v>
      </c>
    </row>
    <row r="16" spans="1:2" x14ac:dyDescent="0.3">
      <c r="A16" t="s">
        <v>32</v>
      </c>
      <c r="B16">
        <v>2</v>
      </c>
    </row>
    <row r="17" spans="1:2" x14ac:dyDescent="0.3">
      <c r="A17" t="s">
        <v>33</v>
      </c>
      <c r="B17">
        <v>3</v>
      </c>
    </row>
    <row r="18" spans="1:2" x14ac:dyDescent="0.3">
      <c r="A18" t="s">
        <v>34</v>
      </c>
      <c r="B18">
        <v>0</v>
      </c>
    </row>
    <row r="19" spans="1:2" x14ac:dyDescent="0.3">
      <c r="A19" t="s">
        <v>35</v>
      </c>
      <c r="B19">
        <v>28</v>
      </c>
    </row>
    <row r="20" spans="1:2" x14ac:dyDescent="0.3">
      <c r="A20" t="s">
        <v>36</v>
      </c>
      <c r="B20">
        <v>1</v>
      </c>
    </row>
    <row r="21" spans="1:2" x14ac:dyDescent="0.3">
      <c r="A21" t="s">
        <v>37</v>
      </c>
      <c r="B2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zoomScale="85" zoomScaleNormal="85" zoomScaleSheetLayoutView="91" workbookViewId="0">
      <pane ySplit="3" topLeftCell="A11" activePane="bottomLeft" state="frozen"/>
      <selection pane="bottomLeft" activeCell="F4" sqref="F4:F42"/>
    </sheetView>
  </sheetViews>
  <sheetFormatPr defaultRowHeight="14.4" x14ac:dyDescent="0.3"/>
  <cols>
    <col min="1" max="1" width="18.5546875" bestFit="1" customWidth="1"/>
    <col min="2" max="2" width="11.5546875" style="1" bestFit="1" customWidth="1"/>
    <col min="3" max="3" width="12.109375" bestFit="1" customWidth="1"/>
    <col min="4" max="4" width="17.88671875" bestFit="1" customWidth="1"/>
    <col min="5" max="5" width="22.33203125" bestFit="1" customWidth="1"/>
    <col min="6" max="6" width="12" style="1" customWidth="1"/>
    <col min="7" max="7" width="17.88671875" bestFit="1" customWidth="1"/>
    <col min="9" max="9" width="12.44140625" customWidth="1"/>
  </cols>
  <sheetData>
    <row r="1" spans="1:9" ht="21" x14ac:dyDescent="0.4">
      <c r="A1" s="41" t="s">
        <v>15</v>
      </c>
      <c r="B1" s="41"/>
      <c r="C1" s="41"/>
      <c r="D1" s="41"/>
      <c r="E1" s="41"/>
      <c r="F1" s="41"/>
      <c r="G1" s="41"/>
    </row>
    <row r="2" spans="1:9" ht="4.5" customHeight="1" thickBot="1" x14ac:dyDescent="0.45">
      <c r="A2" s="3"/>
      <c r="B2" s="3"/>
      <c r="C2" s="3"/>
      <c r="D2" s="3"/>
      <c r="E2" s="3"/>
      <c r="F2" s="3"/>
      <c r="G2" s="3"/>
    </row>
    <row r="3" spans="1:9" s="2" customFormat="1" ht="18.600000000000001" thickBot="1" x14ac:dyDescent="0.4">
      <c r="A3" s="32" t="s">
        <v>0</v>
      </c>
      <c r="B3" s="33" t="s">
        <v>1</v>
      </c>
      <c r="C3" s="33" t="s">
        <v>10</v>
      </c>
      <c r="D3" s="33" t="s">
        <v>11</v>
      </c>
      <c r="E3" s="33" t="s">
        <v>22</v>
      </c>
      <c r="F3" s="34" t="s">
        <v>16</v>
      </c>
      <c r="G3" s="33" t="s">
        <v>18</v>
      </c>
      <c r="I3" s="29" t="s">
        <v>20</v>
      </c>
    </row>
    <row r="4" spans="1:9" ht="15" thickBot="1" x14ac:dyDescent="0.35">
      <c r="A4" s="10" t="s">
        <v>34</v>
      </c>
      <c r="B4" s="11" t="s">
        <v>8</v>
      </c>
      <c r="C4" s="12" t="s">
        <v>13</v>
      </c>
      <c r="D4" s="19">
        <v>349.9</v>
      </c>
      <c r="E4" s="19">
        <f t="shared" ref="E4:E42" si="0">D4-(D4*$I$4)</f>
        <v>314.90999999999997</v>
      </c>
      <c r="F4" s="20">
        <v>0</v>
      </c>
      <c r="G4" s="19">
        <f t="shared" ref="G4:G42" si="1">E4*F4</f>
        <v>0</v>
      </c>
      <c r="I4" s="30">
        <v>0.1</v>
      </c>
    </row>
    <row r="5" spans="1:9" x14ac:dyDescent="0.3">
      <c r="A5" s="6" t="s">
        <v>36</v>
      </c>
      <c r="B5" s="5">
        <v>38</v>
      </c>
      <c r="C5" s="4" t="s">
        <v>14</v>
      </c>
      <c r="D5" s="17">
        <v>259.89999999999998</v>
      </c>
      <c r="E5" s="17">
        <f t="shared" si="0"/>
        <v>233.90999999999997</v>
      </c>
      <c r="F5" s="21">
        <v>0</v>
      </c>
      <c r="G5" s="17">
        <f t="shared" si="1"/>
        <v>0</v>
      </c>
    </row>
    <row r="6" spans="1:9" x14ac:dyDescent="0.3">
      <c r="A6" s="6" t="s">
        <v>36</v>
      </c>
      <c r="B6" s="5">
        <v>36</v>
      </c>
      <c r="C6" s="4" t="s">
        <v>14</v>
      </c>
      <c r="D6" s="17">
        <v>199.9</v>
      </c>
      <c r="E6" s="17">
        <f t="shared" si="0"/>
        <v>179.91</v>
      </c>
      <c r="F6" s="21">
        <v>0</v>
      </c>
      <c r="G6" s="17">
        <f t="shared" si="1"/>
        <v>0</v>
      </c>
    </row>
    <row r="7" spans="1:9" x14ac:dyDescent="0.3">
      <c r="A7" s="10" t="s">
        <v>28</v>
      </c>
      <c r="B7" s="11" t="s">
        <v>3</v>
      </c>
      <c r="C7" s="12" t="s">
        <v>12</v>
      </c>
      <c r="D7" s="19">
        <v>91.4</v>
      </c>
      <c r="E7" s="19">
        <f t="shared" si="0"/>
        <v>82.26</v>
      </c>
      <c r="F7" s="20">
        <v>0</v>
      </c>
      <c r="G7" s="19">
        <f t="shared" si="1"/>
        <v>0</v>
      </c>
    </row>
    <row r="8" spans="1:9" x14ac:dyDescent="0.3">
      <c r="A8" s="10" t="s">
        <v>6</v>
      </c>
      <c r="B8" s="5" t="s">
        <v>8</v>
      </c>
      <c r="C8" s="4" t="s">
        <v>13</v>
      </c>
      <c r="D8" s="17">
        <v>39.9</v>
      </c>
      <c r="E8" s="17">
        <f t="shared" si="0"/>
        <v>35.909999999999997</v>
      </c>
      <c r="F8" s="21">
        <v>11</v>
      </c>
      <c r="G8" s="17">
        <f t="shared" si="1"/>
        <v>395.01</v>
      </c>
    </row>
    <row r="9" spans="1:9" x14ac:dyDescent="0.3">
      <c r="A9" s="10" t="s">
        <v>5</v>
      </c>
      <c r="B9" s="5" t="s">
        <v>2</v>
      </c>
      <c r="C9" s="4" t="s">
        <v>12</v>
      </c>
      <c r="D9" s="17">
        <v>65.900000000000006</v>
      </c>
      <c r="E9" s="17">
        <f t="shared" si="0"/>
        <v>59.31</v>
      </c>
      <c r="F9" s="21">
        <v>12</v>
      </c>
      <c r="G9" s="17">
        <f t="shared" si="1"/>
        <v>711.72</v>
      </c>
    </row>
    <row r="10" spans="1:9" x14ac:dyDescent="0.3">
      <c r="A10" s="6" t="s">
        <v>35</v>
      </c>
      <c r="B10" s="5" t="s">
        <v>2</v>
      </c>
      <c r="C10" s="4" t="s">
        <v>12</v>
      </c>
      <c r="D10" s="17">
        <v>39.9</v>
      </c>
      <c r="E10" s="17">
        <f t="shared" si="0"/>
        <v>35.909999999999997</v>
      </c>
      <c r="F10" s="21">
        <v>12</v>
      </c>
      <c r="G10" s="17">
        <f t="shared" si="1"/>
        <v>430.91999999999996</v>
      </c>
    </row>
    <row r="11" spans="1:9" x14ac:dyDescent="0.3">
      <c r="A11" s="6" t="s">
        <v>24</v>
      </c>
      <c r="B11" s="5" t="s">
        <v>2</v>
      </c>
      <c r="C11" s="4" t="s">
        <v>12</v>
      </c>
      <c r="D11" s="17">
        <v>25.9</v>
      </c>
      <c r="E11" s="17">
        <f t="shared" si="0"/>
        <v>23.31</v>
      </c>
      <c r="F11" s="21">
        <v>12</v>
      </c>
      <c r="G11" s="17">
        <f t="shared" si="1"/>
        <v>279.71999999999997</v>
      </c>
    </row>
    <row r="12" spans="1:9" x14ac:dyDescent="0.3">
      <c r="A12" s="6" t="s">
        <v>5</v>
      </c>
      <c r="B12" s="5" t="s">
        <v>4</v>
      </c>
      <c r="C12" s="4" t="s">
        <v>12</v>
      </c>
      <c r="D12" s="17">
        <v>70.900000000000006</v>
      </c>
      <c r="E12" s="17">
        <f t="shared" si="0"/>
        <v>63.81</v>
      </c>
      <c r="F12" s="21">
        <v>13</v>
      </c>
      <c r="G12" s="17">
        <f t="shared" si="1"/>
        <v>829.53</v>
      </c>
    </row>
    <row r="13" spans="1:9" x14ac:dyDescent="0.3">
      <c r="A13" s="6" t="s">
        <v>5</v>
      </c>
      <c r="B13" s="5" t="s">
        <v>3</v>
      </c>
      <c r="C13" s="4" t="s">
        <v>12</v>
      </c>
      <c r="D13" s="17">
        <v>69.900000000000006</v>
      </c>
      <c r="E13" s="17">
        <f t="shared" si="0"/>
        <v>62.910000000000004</v>
      </c>
      <c r="F13" s="21">
        <v>15</v>
      </c>
      <c r="G13" s="17">
        <f t="shared" si="1"/>
        <v>943.65000000000009</v>
      </c>
    </row>
    <row r="14" spans="1:9" x14ac:dyDescent="0.3">
      <c r="A14" s="6" t="s">
        <v>7</v>
      </c>
      <c r="B14" s="5" t="s">
        <v>8</v>
      </c>
      <c r="C14" s="4" t="s">
        <v>13</v>
      </c>
      <c r="D14" s="17">
        <v>49.9</v>
      </c>
      <c r="E14" s="17">
        <f t="shared" si="0"/>
        <v>44.91</v>
      </c>
      <c r="F14" s="21">
        <v>21</v>
      </c>
      <c r="G14" s="17">
        <f t="shared" si="1"/>
        <v>943.1099999999999</v>
      </c>
    </row>
    <row r="15" spans="1:9" x14ac:dyDescent="0.3">
      <c r="A15" s="6" t="s">
        <v>31</v>
      </c>
      <c r="B15" s="5" t="s">
        <v>8</v>
      </c>
      <c r="C15" s="4" t="s">
        <v>13</v>
      </c>
      <c r="D15" s="17">
        <v>259.89999999999998</v>
      </c>
      <c r="E15" s="17">
        <f t="shared" si="0"/>
        <v>233.90999999999997</v>
      </c>
      <c r="F15" s="21">
        <v>1</v>
      </c>
      <c r="G15" s="17">
        <f t="shared" si="1"/>
        <v>233.90999999999997</v>
      </c>
    </row>
    <row r="16" spans="1:9" x14ac:dyDescent="0.3">
      <c r="A16" s="6" t="s">
        <v>37</v>
      </c>
      <c r="B16" s="5">
        <v>38</v>
      </c>
      <c r="C16" s="4" t="s">
        <v>14</v>
      </c>
      <c r="D16" s="17">
        <v>259.89999999999998</v>
      </c>
      <c r="E16" s="17">
        <f t="shared" si="0"/>
        <v>233.90999999999997</v>
      </c>
      <c r="F16" s="21">
        <v>1</v>
      </c>
      <c r="G16" s="17">
        <f t="shared" si="1"/>
        <v>233.90999999999997</v>
      </c>
    </row>
    <row r="17" spans="1:7" x14ac:dyDescent="0.3">
      <c r="A17" s="6" t="s">
        <v>36</v>
      </c>
      <c r="B17" s="5">
        <v>37</v>
      </c>
      <c r="C17" s="4" t="s">
        <v>14</v>
      </c>
      <c r="D17" s="17">
        <v>249.9</v>
      </c>
      <c r="E17" s="17">
        <f t="shared" si="0"/>
        <v>224.91</v>
      </c>
      <c r="F17" s="21">
        <v>1</v>
      </c>
      <c r="G17" s="17">
        <f t="shared" si="1"/>
        <v>224.91</v>
      </c>
    </row>
    <row r="18" spans="1:7" x14ac:dyDescent="0.3">
      <c r="A18" s="6" t="s">
        <v>30</v>
      </c>
      <c r="B18" s="5" t="s">
        <v>2</v>
      </c>
      <c r="C18" s="4" t="s">
        <v>12</v>
      </c>
      <c r="D18" s="17">
        <v>300</v>
      </c>
      <c r="E18" s="17">
        <f t="shared" si="0"/>
        <v>270</v>
      </c>
      <c r="F18" s="21">
        <v>1</v>
      </c>
      <c r="G18" s="17">
        <f t="shared" si="1"/>
        <v>270</v>
      </c>
    </row>
    <row r="19" spans="1:7" x14ac:dyDescent="0.3">
      <c r="A19" s="6" t="s">
        <v>29</v>
      </c>
      <c r="B19" s="5" t="s">
        <v>4</v>
      </c>
      <c r="C19" s="4" t="s">
        <v>12</v>
      </c>
      <c r="D19" s="17">
        <v>299.89999999999998</v>
      </c>
      <c r="E19" s="17">
        <f t="shared" si="0"/>
        <v>269.90999999999997</v>
      </c>
      <c r="F19" s="21">
        <v>1</v>
      </c>
      <c r="G19" s="17">
        <f t="shared" si="1"/>
        <v>269.90999999999997</v>
      </c>
    </row>
    <row r="20" spans="1:7" x14ac:dyDescent="0.3">
      <c r="A20" s="6" t="s">
        <v>30</v>
      </c>
      <c r="B20" s="5" t="s">
        <v>4</v>
      </c>
      <c r="C20" s="4" t="s">
        <v>12</v>
      </c>
      <c r="D20" s="17">
        <v>299.89999999999998</v>
      </c>
      <c r="E20" s="17">
        <f t="shared" si="0"/>
        <v>269.90999999999997</v>
      </c>
      <c r="F20" s="21">
        <v>1</v>
      </c>
      <c r="G20" s="17">
        <f t="shared" si="1"/>
        <v>269.90999999999997</v>
      </c>
    </row>
    <row r="21" spans="1:7" x14ac:dyDescent="0.3">
      <c r="A21" s="6" t="s">
        <v>29</v>
      </c>
      <c r="B21" s="5" t="s">
        <v>2</v>
      </c>
      <c r="C21" s="4" t="s">
        <v>12</v>
      </c>
      <c r="D21" s="17">
        <v>249.9</v>
      </c>
      <c r="E21" s="17">
        <f t="shared" si="0"/>
        <v>224.91</v>
      </c>
      <c r="F21" s="21">
        <v>1</v>
      </c>
      <c r="G21" s="17">
        <f t="shared" si="1"/>
        <v>224.91</v>
      </c>
    </row>
    <row r="22" spans="1:7" x14ac:dyDescent="0.3">
      <c r="A22" s="6" t="s">
        <v>32</v>
      </c>
      <c r="B22" s="5" t="s">
        <v>8</v>
      </c>
      <c r="C22" s="4" t="s">
        <v>13</v>
      </c>
      <c r="D22" s="17">
        <v>145</v>
      </c>
      <c r="E22" s="17">
        <f t="shared" si="0"/>
        <v>130.5</v>
      </c>
      <c r="F22" s="21">
        <v>2</v>
      </c>
      <c r="G22" s="17">
        <f t="shared" si="1"/>
        <v>261</v>
      </c>
    </row>
    <row r="23" spans="1:7" x14ac:dyDescent="0.3">
      <c r="A23" s="6" t="s">
        <v>30</v>
      </c>
      <c r="B23" s="5" t="s">
        <v>3</v>
      </c>
      <c r="C23" s="4" t="s">
        <v>12</v>
      </c>
      <c r="D23" s="17">
        <v>302.89999999999998</v>
      </c>
      <c r="E23" s="17">
        <f t="shared" si="0"/>
        <v>272.60999999999996</v>
      </c>
      <c r="F23" s="21">
        <v>2</v>
      </c>
      <c r="G23" s="17">
        <f t="shared" si="1"/>
        <v>545.21999999999991</v>
      </c>
    </row>
    <row r="24" spans="1:7" x14ac:dyDescent="0.3">
      <c r="A24" s="6" t="s">
        <v>29</v>
      </c>
      <c r="B24" s="5" t="s">
        <v>3</v>
      </c>
      <c r="C24" s="4" t="s">
        <v>12</v>
      </c>
      <c r="D24" s="17">
        <v>259.89999999999998</v>
      </c>
      <c r="E24" s="17">
        <f t="shared" si="0"/>
        <v>233.90999999999997</v>
      </c>
      <c r="F24" s="21">
        <v>2</v>
      </c>
      <c r="G24" s="17">
        <f t="shared" si="1"/>
        <v>467.81999999999994</v>
      </c>
    </row>
    <row r="25" spans="1:7" x14ac:dyDescent="0.3">
      <c r="A25" s="6" t="s">
        <v>27</v>
      </c>
      <c r="B25" s="5" t="s">
        <v>4</v>
      </c>
      <c r="C25" s="4" t="s">
        <v>12</v>
      </c>
      <c r="D25" s="17">
        <v>146</v>
      </c>
      <c r="E25" s="17">
        <f t="shared" si="0"/>
        <v>131.4</v>
      </c>
      <c r="F25" s="21">
        <v>2</v>
      </c>
      <c r="G25" s="17">
        <f t="shared" si="1"/>
        <v>262.8</v>
      </c>
    </row>
    <row r="26" spans="1:7" x14ac:dyDescent="0.3">
      <c r="A26" s="6" t="s">
        <v>27</v>
      </c>
      <c r="B26" s="5" t="s">
        <v>3</v>
      </c>
      <c r="C26" s="4" t="s">
        <v>12</v>
      </c>
      <c r="D26" s="17">
        <v>142.9</v>
      </c>
      <c r="E26" s="17">
        <f t="shared" si="0"/>
        <v>128.61000000000001</v>
      </c>
      <c r="F26" s="21">
        <v>2</v>
      </c>
      <c r="G26" s="17">
        <f t="shared" si="1"/>
        <v>257.22000000000003</v>
      </c>
    </row>
    <row r="27" spans="1:7" x14ac:dyDescent="0.3">
      <c r="A27" s="6" t="s">
        <v>27</v>
      </c>
      <c r="B27" s="5" t="s">
        <v>2</v>
      </c>
      <c r="C27" s="4" t="s">
        <v>12</v>
      </c>
      <c r="D27" s="17">
        <v>140</v>
      </c>
      <c r="E27" s="17">
        <f t="shared" si="0"/>
        <v>126</v>
      </c>
      <c r="F27" s="21">
        <v>2</v>
      </c>
      <c r="G27" s="17">
        <f t="shared" si="1"/>
        <v>252</v>
      </c>
    </row>
    <row r="28" spans="1:7" x14ac:dyDescent="0.3">
      <c r="A28" s="6" t="s">
        <v>28</v>
      </c>
      <c r="B28" s="5" t="s">
        <v>4</v>
      </c>
      <c r="C28" s="4" t="s">
        <v>12</v>
      </c>
      <c r="D28" s="17">
        <v>93.5</v>
      </c>
      <c r="E28" s="17">
        <f t="shared" si="0"/>
        <v>84.15</v>
      </c>
      <c r="F28" s="21">
        <v>2</v>
      </c>
      <c r="G28" s="17">
        <f t="shared" si="1"/>
        <v>168.3</v>
      </c>
    </row>
    <row r="29" spans="1:7" x14ac:dyDescent="0.3">
      <c r="A29" s="6" t="s">
        <v>26</v>
      </c>
      <c r="B29" s="5" t="s">
        <v>4</v>
      </c>
      <c r="C29" s="4" t="s">
        <v>12</v>
      </c>
      <c r="D29" s="17">
        <v>48.9</v>
      </c>
      <c r="E29" s="17">
        <f t="shared" si="0"/>
        <v>44.01</v>
      </c>
      <c r="F29" s="21">
        <v>2</v>
      </c>
      <c r="G29" s="17">
        <f t="shared" si="1"/>
        <v>88.02</v>
      </c>
    </row>
    <row r="30" spans="1:7" x14ac:dyDescent="0.3">
      <c r="A30" s="6" t="s">
        <v>33</v>
      </c>
      <c r="B30" s="5" t="s">
        <v>8</v>
      </c>
      <c r="C30" s="4" t="s">
        <v>13</v>
      </c>
      <c r="D30" s="17">
        <v>399.9</v>
      </c>
      <c r="E30" s="17">
        <f t="shared" si="0"/>
        <v>359.90999999999997</v>
      </c>
      <c r="F30" s="21">
        <v>3</v>
      </c>
      <c r="G30" s="17">
        <f t="shared" si="1"/>
        <v>1079.73</v>
      </c>
    </row>
    <row r="31" spans="1:7" x14ac:dyDescent="0.3">
      <c r="A31" s="6" t="s">
        <v>37</v>
      </c>
      <c r="B31" s="5">
        <v>37</v>
      </c>
      <c r="C31" s="4" t="s">
        <v>14</v>
      </c>
      <c r="D31" s="17">
        <v>255</v>
      </c>
      <c r="E31" s="17">
        <f t="shared" si="0"/>
        <v>229.5</v>
      </c>
      <c r="F31" s="21">
        <v>3</v>
      </c>
      <c r="G31" s="17">
        <f t="shared" si="1"/>
        <v>688.5</v>
      </c>
    </row>
    <row r="32" spans="1:7" x14ac:dyDescent="0.3">
      <c r="A32" s="6" t="s">
        <v>28</v>
      </c>
      <c r="B32" s="5" t="s">
        <v>2</v>
      </c>
      <c r="C32" s="4" t="s">
        <v>12</v>
      </c>
      <c r="D32" s="17">
        <v>89.9</v>
      </c>
      <c r="E32" s="17">
        <f t="shared" si="0"/>
        <v>80.910000000000011</v>
      </c>
      <c r="F32" s="21">
        <v>3</v>
      </c>
      <c r="G32" s="17">
        <f t="shared" si="1"/>
        <v>242.73000000000002</v>
      </c>
    </row>
    <row r="33" spans="1:7" x14ac:dyDescent="0.3">
      <c r="A33" s="6" t="s">
        <v>26</v>
      </c>
      <c r="B33" s="5" t="s">
        <v>3</v>
      </c>
      <c r="C33" s="4" t="s">
        <v>12</v>
      </c>
      <c r="D33" s="17">
        <v>46.9</v>
      </c>
      <c r="E33" s="17">
        <f t="shared" si="0"/>
        <v>42.21</v>
      </c>
      <c r="F33" s="21">
        <v>3</v>
      </c>
      <c r="G33" s="17">
        <f t="shared" si="1"/>
        <v>126.63</v>
      </c>
    </row>
    <row r="34" spans="1:7" x14ac:dyDescent="0.3">
      <c r="A34" s="6" t="s">
        <v>37</v>
      </c>
      <c r="B34" s="5">
        <v>36</v>
      </c>
      <c r="C34" s="4" t="s">
        <v>14</v>
      </c>
      <c r="D34" s="17">
        <v>249.9</v>
      </c>
      <c r="E34" s="17">
        <f t="shared" si="0"/>
        <v>224.91</v>
      </c>
      <c r="F34" s="21">
        <v>5</v>
      </c>
      <c r="G34" s="17">
        <f t="shared" si="1"/>
        <v>1124.55</v>
      </c>
    </row>
    <row r="35" spans="1:7" x14ac:dyDescent="0.3">
      <c r="A35" s="6" t="s">
        <v>25</v>
      </c>
      <c r="B35" s="5" t="s">
        <v>3</v>
      </c>
      <c r="C35" s="4" t="s">
        <v>12</v>
      </c>
      <c r="D35" s="17">
        <v>89.9</v>
      </c>
      <c r="E35" s="17">
        <f t="shared" si="0"/>
        <v>80.910000000000011</v>
      </c>
      <c r="F35" s="21">
        <v>5</v>
      </c>
      <c r="G35" s="17">
        <f t="shared" si="1"/>
        <v>404.55000000000007</v>
      </c>
    </row>
    <row r="36" spans="1:7" x14ac:dyDescent="0.3">
      <c r="A36" s="6" t="s">
        <v>26</v>
      </c>
      <c r="B36" s="5" t="s">
        <v>2</v>
      </c>
      <c r="C36" s="4" t="s">
        <v>12</v>
      </c>
      <c r="D36" s="17">
        <v>44.9</v>
      </c>
      <c r="E36" s="17">
        <f t="shared" si="0"/>
        <v>40.409999999999997</v>
      </c>
      <c r="F36" s="21">
        <v>5</v>
      </c>
      <c r="G36" s="17">
        <f t="shared" si="1"/>
        <v>202.04999999999998</v>
      </c>
    </row>
    <row r="37" spans="1:7" x14ac:dyDescent="0.3">
      <c r="A37" s="6" t="s">
        <v>25</v>
      </c>
      <c r="B37" s="5" t="s">
        <v>4</v>
      </c>
      <c r="C37" s="4" t="s">
        <v>12</v>
      </c>
      <c r="D37" s="17">
        <v>92.9</v>
      </c>
      <c r="E37" s="17">
        <f t="shared" si="0"/>
        <v>83.61</v>
      </c>
      <c r="F37" s="21">
        <v>6</v>
      </c>
      <c r="G37" s="17">
        <f t="shared" si="1"/>
        <v>501.65999999999997</v>
      </c>
    </row>
    <row r="38" spans="1:7" x14ac:dyDescent="0.3">
      <c r="A38" s="6" t="s">
        <v>35</v>
      </c>
      <c r="B38" s="5" t="s">
        <v>4</v>
      </c>
      <c r="C38" s="4" t="s">
        <v>12</v>
      </c>
      <c r="D38" s="17">
        <v>42.5</v>
      </c>
      <c r="E38" s="17">
        <f t="shared" si="0"/>
        <v>38.25</v>
      </c>
      <c r="F38" s="21">
        <v>6</v>
      </c>
      <c r="G38" s="17">
        <f t="shared" si="1"/>
        <v>229.5</v>
      </c>
    </row>
    <row r="39" spans="1:7" x14ac:dyDescent="0.3">
      <c r="A39" s="6" t="s">
        <v>9</v>
      </c>
      <c r="B39" s="5" t="s">
        <v>4</v>
      </c>
      <c r="C39" s="4" t="s">
        <v>12</v>
      </c>
      <c r="D39" s="17">
        <v>32.9</v>
      </c>
      <c r="E39" s="17">
        <f t="shared" si="0"/>
        <v>29.61</v>
      </c>
      <c r="F39" s="21">
        <v>6</v>
      </c>
      <c r="G39" s="17">
        <f t="shared" si="1"/>
        <v>177.66</v>
      </c>
    </row>
    <row r="40" spans="1:7" x14ac:dyDescent="0.3">
      <c r="A40" s="6" t="s">
        <v>25</v>
      </c>
      <c r="B40" s="5" t="s">
        <v>2</v>
      </c>
      <c r="C40" s="4" t="s">
        <v>12</v>
      </c>
      <c r="D40" s="17">
        <v>85.9</v>
      </c>
      <c r="E40" s="17">
        <f t="shared" si="0"/>
        <v>77.31</v>
      </c>
      <c r="F40" s="21">
        <v>8</v>
      </c>
      <c r="G40" s="17">
        <f t="shared" si="1"/>
        <v>618.48</v>
      </c>
    </row>
    <row r="41" spans="1:7" x14ac:dyDescent="0.3">
      <c r="A41" s="6" t="s">
        <v>35</v>
      </c>
      <c r="B41" s="5" t="s">
        <v>3</v>
      </c>
      <c r="C41" s="4" t="s">
        <v>12</v>
      </c>
      <c r="D41" s="17">
        <v>39.9</v>
      </c>
      <c r="E41" s="17">
        <f t="shared" si="0"/>
        <v>35.909999999999997</v>
      </c>
      <c r="F41" s="21">
        <v>10</v>
      </c>
      <c r="G41" s="17">
        <f t="shared" si="1"/>
        <v>359.09999999999997</v>
      </c>
    </row>
    <row r="42" spans="1:7" ht="15" thickBot="1" x14ac:dyDescent="0.35">
      <c r="A42" s="7" t="s">
        <v>24</v>
      </c>
      <c r="B42" s="8" t="s">
        <v>3</v>
      </c>
      <c r="C42" s="9" t="s">
        <v>12</v>
      </c>
      <c r="D42" s="18">
        <v>29.9</v>
      </c>
      <c r="E42" s="18">
        <f t="shared" si="0"/>
        <v>26.909999999999997</v>
      </c>
      <c r="F42" s="22">
        <v>10</v>
      </c>
      <c r="G42" s="18">
        <f t="shared" si="1"/>
        <v>269.09999999999997</v>
      </c>
    </row>
    <row r="43" spans="1:7" ht="4.5" customHeight="1" thickBot="1" x14ac:dyDescent="0.45">
      <c r="A43" s="3"/>
      <c r="B43" s="3"/>
      <c r="C43" s="3"/>
      <c r="D43" s="3"/>
      <c r="E43" s="3"/>
      <c r="F43" s="3"/>
      <c r="G43" s="3"/>
    </row>
    <row r="44" spans="1:7" ht="18.600000000000001" thickBot="1" x14ac:dyDescent="0.4">
      <c r="A44" s="38" t="s">
        <v>19</v>
      </c>
      <c r="B44" s="39"/>
      <c r="C44" s="40"/>
      <c r="D44" s="24">
        <f>SUM(D4:D42)</f>
        <v>5962.2999999999965</v>
      </c>
      <c r="E44" s="26">
        <f>SUM(E4:E42)</f>
        <v>5366.0699999999988</v>
      </c>
      <c r="F44" s="25">
        <f>SUM(F4:F42)</f>
        <v>192</v>
      </c>
      <c r="G44" s="26">
        <f>SUM(G4:G42)</f>
        <v>14587.739999999996</v>
      </c>
    </row>
  </sheetData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81E0-75EA-4A09-9B65-7D2667CEEC60}">
  <dimension ref="A1:H4"/>
  <sheetViews>
    <sheetView tabSelected="1" zoomScale="67" zoomScaleNormal="67" workbookViewId="0">
      <selection activeCell="F26" sqref="F26"/>
    </sheetView>
  </sheetViews>
  <sheetFormatPr defaultRowHeight="14.4" x14ac:dyDescent="0.3"/>
  <cols>
    <col min="2" max="2" width="16.109375" customWidth="1"/>
    <col min="3" max="4" width="17.44140625" customWidth="1"/>
    <col min="5" max="5" width="4.109375" customWidth="1"/>
    <col min="6" max="6" width="15.77734375" customWidth="1"/>
    <col min="7" max="8" width="17.77734375" customWidth="1"/>
  </cols>
  <sheetData>
    <row r="1" spans="1:8" ht="22.2" customHeight="1" x14ac:dyDescent="0.3">
      <c r="A1" s="43" t="s">
        <v>43</v>
      </c>
      <c r="B1" s="43"/>
      <c r="C1" s="43"/>
      <c r="D1" s="43"/>
      <c r="E1" s="43"/>
      <c r="F1" s="43"/>
      <c r="G1" s="43"/>
      <c r="H1" s="43"/>
    </row>
    <row r="2" spans="1:8" ht="23.4" customHeight="1" x14ac:dyDescent="0.4">
      <c r="B2" s="42" t="s">
        <v>41</v>
      </c>
      <c r="C2" s="42"/>
      <c r="D2" s="42"/>
      <c r="F2" s="42" t="s">
        <v>35</v>
      </c>
      <c r="G2" s="42"/>
      <c r="H2" s="42"/>
    </row>
    <row r="3" spans="1:8" ht="40.049999999999997" customHeight="1" x14ac:dyDescent="0.3">
      <c r="B3" s="35" t="s">
        <v>39</v>
      </c>
      <c r="C3" s="35" t="s">
        <v>40</v>
      </c>
      <c r="D3" s="35" t="s">
        <v>42</v>
      </c>
      <c r="F3" s="35" t="s">
        <v>39</v>
      </c>
      <c r="G3" s="35" t="s">
        <v>40</v>
      </c>
      <c r="H3" s="35" t="s">
        <v>42</v>
      </c>
    </row>
    <row r="4" spans="1:8" ht="40.049999999999997" customHeight="1" x14ac:dyDescent="0.3">
      <c r="B4" s="36">
        <f>COUNTIF(Produtos!F4:F42,"&gt;0")</f>
        <v>35</v>
      </c>
      <c r="C4" s="36">
        <f>SUM(Produtos!F4:F42)</f>
        <v>192</v>
      </c>
      <c r="D4" s="37">
        <f>AVERAGE(([0]!int_qtd))</f>
        <v>4.9230769230769234</v>
      </c>
      <c r="F4" s="36">
        <f>COUNTIF(int_nome_prod,F2)</f>
        <v>3</v>
      </c>
      <c r="G4" s="36">
        <f>SUMIF(int_nome_prod,F2,int_qtd)</f>
        <v>28</v>
      </c>
      <c r="H4" s="37">
        <f>AVERAGEIF(int_nome_prod,F2,int_qtd)</f>
        <v>9.3333333333333339</v>
      </c>
    </row>
  </sheetData>
  <mergeCells count="3">
    <mergeCell ref="F2:H2"/>
    <mergeCell ref="B2:D2"/>
    <mergeCell ref="A1:H1"/>
  </mergeCells>
  <dataValidations count="2">
    <dataValidation allowBlank="1" showInputMessage="1" showErrorMessage="1" promptTitle="Erro de Digitação" prompt="Este produto não está listado na tabela original." sqref="J9" xr:uid="{64082A45-4132-4FF3-9D1C-8104862C0EE2}"/>
    <dataValidation type="list" showInputMessage="1" showErrorMessage="1" errorTitle="Erro de digitação" error="Produto inexistente na tabela original" sqref="F2" xr:uid="{C6292109-D6E9-4036-B0E0-2624CF6A847D}">
      <formula1>int_nome_prod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1435-4DD2-44A0-8B22-92FB7300639D}">
  <dimension ref="B1:H14"/>
  <sheetViews>
    <sheetView workbookViewId="0">
      <selection activeCell="E4" sqref="E4"/>
    </sheetView>
  </sheetViews>
  <sheetFormatPr defaultRowHeight="14.4" x14ac:dyDescent="0.3"/>
  <cols>
    <col min="2" max="2" width="15.5546875" customWidth="1"/>
    <col min="5" max="5" width="14.5546875" customWidth="1"/>
    <col min="6" max="6" width="16.5546875" customWidth="1"/>
    <col min="8" max="8" width="14.33203125" customWidth="1"/>
  </cols>
  <sheetData>
    <row r="1" spans="2:8" ht="15" thickBot="1" x14ac:dyDescent="0.35"/>
    <row r="2" spans="2:8" ht="18.600000000000001" thickBot="1" x14ac:dyDescent="0.4">
      <c r="B2" s="14" t="s">
        <v>1</v>
      </c>
      <c r="C2" s="15" t="s">
        <v>16</v>
      </c>
    </row>
    <row r="3" spans="2:8" x14ac:dyDescent="0.3">
      <c r="B3" s="11" t="s">
        <v>4</v>
      </c>
      <c r="C3" s="20" t="s">
        <v>38</v>
      </c>
    </row>
    <row r="5" spans="2:8" ht="15" thickBot="1" x14ac:dyDescent="0.35"/>
    <row r="6" spans="2:8" ht="18.600000000000001" thickBot="1" x14ac:dyDescent="0.4">
      <c r="B6" s="13" t="s">
        <v>0</v>
      </c>
      <c r="C6" s="14" t="s">
        <v>1</v>
      </c>
      <c r="D6" s="14" t="s">
        <v>10</v>
      </c>
      <c r="E6" s="14" t="s">
        <v>11</v>
      </c>
      <c r="F6" s="14" t="s">
        <v>22</v>
      </c>
      <c r="G6" s="15" t="s">
        <v>16</v>
      </c>
      <c r="H6" s="14" t="s">
        <v>18</v>
      </c>
    </row>
    <row r="7" spans="2:8" x14ac:dyDescent="0.3">
      <c r="B7" s="6" t="s">
        <v>29</v>
      </c>
      <c r="C7" s="5" t="s">
        <v>4</v>
      </c>
      <c r="D7" s="4" t="s">
        <v>12</v>
      </c>
      <c r="E7" s="17">
        <v>299.89999999999998</v>
      </c>
      <c r="F7" s="17">
        <v>269.90999999999997</v>
      </c>
      <c r="G7" s="21">
        <v>1</v>
      </c>
      <c r="H7" s="17">
        <v>269.90999999999997</v>
      </c>
    </row>
    <row r="8" spans="2:8" x14ac:dyDescent="0.3">
      <c r="B8" s="6" t="s">
        <v>30</v>
      </c>
      <c r="C8" s="5" t="s">
        <v>4</v>
      </c>
      <c r="D8" s="4" t="s">
        <v>12</v>
      </c>
      <c r="E8" s="17">
        <v>299.89999999999998</v>
      </c>
      <c r="F8" s="17">
        <v>269.90999999999997</v>
      </c>
      <c r="G8" s="21">
        <v>1</v>
      </c>
      <c r="H8" s="17">
        <v>269.90999999999997</v>
      </c>
    </row>
    <row r="9" spans="2:8" x14ac:dyDescent="0.3">
      <c r="B9" s="6" t="s">
        <v>27</v>
      </c>
      <c r="C9" s="5" t="s">
        <v>4</v>
      </c>
      <c r="D9" s="4" t="s">
        <v>12</v>
      </c>
      <c r="E9" s="17">
        <v>146</v>
      </c>
      <c r="F9" s="17">
        <v>131.4</v>
      </c>
      <c r="G9" s="21">
        <v>2</v>
      </c>
      <c r="H9" s="17">
        <v>262.8</v>
      </c>
    </row>
    <row r="10" spans="2:8" x14ac:dyDescent="0.3">
      <c r="B10" s="6" t="s">
        <v>28</v>
      </c>
      <c r="C10" s="5" t="s">
        <v>4</v>
      </c>
      <c r="D10" s="4" t="s">
        <v>12</v>
      </c>
      <c r="E10" s="17">
        <v>93.5</v>
      </c>
      <c r="F10" s="17">
        <v>84.15</v>
      </c>
      <c r="G10" s="21">
        <v>2</v>
      </c>
      <c r="H10" s="17">
        <v>168.3</v>
      </c>
    </row>
    <row r="11" spans="2:8" x14ac:dyDescent="0.3">
      <c r="B11" s="6" t="s">
        <v>26</v>
      </c>
      <c r="C11" s="5" t="s">
        <v>4</v>
      </c>
      <c r="D11" s="4" t="s">
        <v>12</v>
      </c>
      <c r="E11" s="17">
        <v>48.9</v>
      </c>
      <c r="F11" s="17">
        <v>44.01</v>
      </c>
      <c r="G11" s="21">
        <v>2</v>
      </c>
      <c r="H11" s="17">
        <v>88.02</v>
      </c>
    </row>
    <row r="12" spans="2:8" x14ac:dyDescent="0.3">
      <c r="B12" s="6" t="s">
        <v>25</v>
      </c>
      <c r="C12" s="5" t="s">
        <v>4</v>
      </c>
      <c r="D12" s="4" t="s">
        <v>12</v>
      </c>
      <c r="E12" s="17">
        <v>92.9</v>
      </c>
      <c r="F12" s="17">
        <v>83.61</v>
      </c>
      <c r="G12" s="21">
        <v>6</v>
      </c>
      <c r="H12" s="17">
        <v>501.65999999999997</v>
      </c>
    </row>
    <row r="13" spans="2:8" x14ac:dyDescent="0.3">
      <c r="B13" s="6" t="s">
        <v>35</v>
      </c>
      <c r="C13" s="5" t="s">
        <v>4</v>
      </c>
      <c r="D13" s="4" t="s">
        <v>12</v>
      </c>
      <c r="E13" s="17">
        <v>42.5</v>
      </c>
      <c r="F13" s="17">
        <v>38.25</v>
      </c>
      <c r="G13" s="21">
        <v>6</v>
      </c>
      <c r="H13" s="17">
        <v>229.5</v>
      </c>
    </row>
    <row r="14" spans="2:8" x14ac:dyDescent="0.3">
      <c r="B14" s="6" t="s">
        <v>9</v>
      </c>
      <c r="C14" s="5" t="s">
        <v>4</v>
      </c>
      <c r="D14" s="4" t="s">
        <v>12</v>
      </c>
      <c r="E14" s="17">
        <v>32.9</v>
      </c>
      <c r="F14" s="17">
        <v>29.61</v>
      </c>
      <c r="G14" s="21">
        <v>6</v>
      </c>
      <c r="H14" s="17">
        <v>177.66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43"/>
  <sheetViews>
    <sheetView topLeftCell="B9" zoomScale="85" zoomScaleNormal="85" workbookViewId="0">
      <selection activeCell="E4" sqref="E4"/>
    </sheetView>
  </sheetViews>
  <sheetFormatPr defaultRowHeight="14.4" x14ac:dyDescent="0.3"/>
  <cols>
    <col min="1" max="1" width="16.88671875" customWidth="1"/>
    <col min="2" max="2" width="15.88671875" style="1" bestFit="1" customWidth="1"/>
    <col min="3" max="3" width="12.109375" bestFit="1" customWidth="1"/>
    <col min="4" max="4" width="17.88671875" bestFit="1" customWidth="1"/>
    <col min="5" max="5" width="25.33203125" customWidth="1"/>
    <col min="6" max="6" width="13.6640625" style="1" customWidth="1"/>
    <col min="7" max="7" width="18.109375" customWidth="1"/>
    <col min="9" max="9" width="15" customWidth="1"/>
    <col min="10" max="10" width="12.44140625" customWidth="1"/>
  </cols>
  <sheetData>
    <row r="1" spans="1:9" ht="21" x14ac:dyDescent="0.4">
      <c r="A1" s="41" t="s">
        <v>15</v>
      </c>
      <c r="B1" s="41"/>
      <c r="C1" s="41"/>
      <c r="D1" s="41"/>
      <c r="E1" s="41"/>
      <c r="F1" s="41"/>
      <c r="G1" s="41"/>
    </row>
    <row r="2" spans="1:9" ht="4.5" customHeight="1" thickBot="1" x14ac:dyDescent="0.45">
      <c r="A2" s="3"/>
      <c r="B2" s="3"/>
      <c r="C2" s="3"/>
      <c r="D2" s="3"/>
      <c r="E2" s="23"/>
      <c r="F2" s="23"/>
      <c r="G2" s="23"/>
    </row>
    <row r="3" spans="1:9" s="2" customFormat="1" ht="18" x14ac:dyDescent="0.35">
      <c r="A3" s="2" t="s">
        <v>0</v>
      </c>
      <c r="B3" s="2" t="s">
        <v>1</v>
      </c>
      <c r="C3" s="2" t="s">
        <v>10</v>
      </c>
      <c r="D3" s="2" t="s">
        <v>11</v>
      </c>
      <c r="E3" s="2" t="s">
        <v>23</v>
      </c>
      <c r="F3" s="2" t="s">
        <v>16</v>
      </c>
      <c r="G3" s="2" t="s">
        <v>18</v>
      </c>
      <c r="I3" s="27" t="s">
        <v>20</v>
      </c>
    </row>
    <row r="4" spans="1:9" ht="15" thickBot="1" x14ac:dyDescent="0.35">
      <c r="A4" s="10" t="s">
        <v>24</v>
      </c>
      <c r="B4" s="11" t="s">
        <v>2</v>
      </c>
      <c r="C4" s="12" t="s">
        <v>12</v>
      </c>
      <c r="D4" s="19">
        <v>25.9</v>
      </c>
      <c r="E4" s="19">
        <f t="shared" ref="E4:E42" si="0">D4-(D4*$I$4)</f>
        <v>23.31</v>
      </c>
      <c r="F4" s="20">
        <v>12</v>
      </c>
      <c r="G4" s="19">
        <f>E4*F4</f>
        <v>279.71999999999997</v>
      </c>
      <c r="I4" s="28">
        <v>0.1</v>
      </c>
    </row>
    <row r="5" spans="1:9" x14ac:dyDescent="0.3">
      <c r="A5" s="6" t="s">
        <v>24</v>
      </c>
      <c r="B5" s="5" t="s">
        <v>3</v>
      </c>
      <c r="C5" s="4" t="s">
        <v>12</v>
      </c>
      <c r="D5" s="17">
        <v>29.9</v>
      </c>
      <c r="E5" s="17">
        <f t="shared" si="0"/>
        <v>26.909999999999997</v>
      </c>
      <c r="F5" s="21">
        <v>10</v>
      </c>
      <c r="G5" s="17">
        <f t="shared" ref="G5:G42" si="1">E5*F5</f>
        <v>269.09999999999997</v>
      </c>
    </row>
    <row r="6" spans="1:9" x14ac:dyDescent="0.3">
      <c r="A6" s="6" t="s">
        <v>9</v>
      </c>
      <c r="B6" s="5" t="s">
        <v>4</v>
      </c>
      <c r="C6" s="4" t="s">
        <v>12</v>
      </c>
      <c r="D6" s="17">
        <v>32.9</v>
      </c>
      <c r="E6" s="17">
        <f t="shared" si="0"/>
        <v>29.61</v>
      </c>
      <c r="F6" s="21">
        <v>6</v>
      </c>
      <c r="G6" s="17">
        <f t="shared" si="1"/>
        <v>177.66</v>
      </c>
    </row>
    <row r="7" spans="1:9" x14ac:dyDescent="0.3">
      <c r="A7" s="10" t="s">
        <v>35</v>
      </c>
      <c r="B7" s="11" t="s">
        <v>2</v>
      </c>
      <c r="C7" s="12" t="s">
        <v>12</v>
      </c>
      <c r="D7" s="19">
        <v>39.9</v>
      </c>
      <c r="E7" s="19">
        <f t="shared" si="0"/>
        <v>35.909999999999997</v>
      </c>
      <c r="F7" s="20">
        <v>12</v>
      </c>
      <c r="G7" s="19">
        <f>E7*F7</f>
        <v>430.91999999999996</v>
      </c>
    </row>
    <row r="8" spans="1:9" x14ac:dyDescent="0.3">
      <c r="A8" s="10" t="s">
        <v>35</v>
      </c>
      <c r="B8" s="5" t="s">
        <v>3</v>
      </c>
      <c r="C8" s="4" t="s">
        <v>12</v>
      </c>
      <c r="D8" s="17">
        <v>39.9</v>
      </c>
      <c r="E8" s="17">
        <f t="shared" si="0"/>
        <v>35.909999999999997</v>
      </c>
      <c r="F8" s="21">
        <v>10</v>
      </c>
      <c r="G8" s="17">
        <f t="shared" ref="G8:G9" si="2">E8*F8</f>
        <v>359.09999999999997</v>
      </c>
    </row>
    <row r="9" spans="1:9" x14ac:dyDescent="0.3">
      <c r="A9" s="10" t="s">
        <v>35</v>
      </c>
      <c r="B9" s="5" t="s">
        <v>4</v>
      </c>
      <c r="C9" s="4" t="s">
        <v>12</v>
      </c>
      <c r="D9" s="17">
        <v>42.5</v>
      </c>
      <c r="E9" s="17">
        <f t="shared" si="0"/>
        <v>38.25</v>
      </c>
      <c r="F9" s="21">
        <v>6</v>
      </c>
      <c r="G9" s="17">
        <f t="shared" si="2"/>
        <v>229.5</v>
      </c>
    </row>
    <row r="10" spans="1:9" hidden="1" x14ac:dyDescent="0.3">
      <c r="A10" s="6" t="s">
        <v>33</v>
      </c>
      <c r="B10" s="5" t="s">
        <v>8</v>
      </c>
      <c r="C10" s="4" t="s">
        <v>13</v>
      </c>
      <c r="D10" s="17">
        <v>399.9</v>
      </c>
      <c r="E10" s="17">
        <f t="shared" si="0"/>
        <v>359.90999999999997</v>
      </c>
      <c r="F10" s="21">
        <v>3</v>
      </c>
      <c r="G10" s="17">
        <f t="shared" si="1"/>
        <v>1079.73</v>
      </c>
    </row>
    <row r="11" spans="1:9" hidden="1" x14ac:dyDescent="0.3">
      <c r="A11" s="6" t="s">
        <v>34</v>
      </c>
      <c r="B11" s="5" t="s">
        <v>8</v>
      </c>
      <c r="C11" s="4" t="s">
        <v>13</v>
      </c>
      <c r="D11" s="17">
        <v>349.9</v>
      </c>
      <c r="E11" s="17">
        <f t="shared" si="0"/>
        <v>314.90999999999997</v>
      </c>
      <c r="F11" s="21">
        <v>2</v>
      </c>
      <c r="G11" s="17">
        <f t="shared" si="1"/>
        <v>629.81999999999994</v>
      </c>
    </row>
    <row r="12" spans="1:9" hidden="1" x14ac:dyDescent="0.3">
      <c r="A12" s="6" t="s">
        <v>29</v>
      </c>
      <c r="B12" s="5" t="s">
        <v>2</v>
      </c>
      <c r="C12" s="4" t="s">
        <v>12</v>
      </c>
      <c r="D12" s="17">
        <v>249.9</v>
      </c>
      <c r="E12" s="17">
        <f t="shared" si="0"/>
        <v>224.91</v>
      </c>
      <c r="F12" s="21">
        <v>1</v>
      </c>
      <c r="G12" s="17">
        <f t="shared" si="1"/>
        <v>224.91</v>
      </c>
    </row>
    <row r="13" spans="1:9" hidden="1" x14ac:dyDescent="0.3">
      <c r="A13" s="6" t="s">
        <v>29</v>
      </c>
      <c r="B13" s="5" t="s">
        <v>3</v>
      </c>
      <c r="C13" s="4" t="s">
        <v>12</v>
      </c>
      <c r="D13" s="17">
        <v>259.89999999999998</v>
      </c>
      <c r="E13" s="17">
        <f t="shared" si="0"/>
        <v>233.90999999999997</v>
      </c>
      <c r="F13" s="21">
        <v>2</v>
      </c>
      <c r="G13" s="17">
        <f t="shared" si="1"/>
        <v>467.81999999999994</v>
      </c>
    </row>
    <row r="14" spans="1:9" hidden="1" x14ac:dyDescent="0.3">
      <c r="A14" s="6" t="s">
        <v>29</v>
      </c>
      <c r="B14" s="5" t="s">
        <v>4</v>
      </c>
      <c r="C14" s="4" t="s">
        <v>12</v>
      </c>
      <c r="D14" s="17">
        <v>299.89999999999998</v>
      </c>
      <c r="E14" s="17">
        <f t="shared" si="0"/>
        <v>269.90999999999997</v>
      </c>
      <c r="F14" s="21">
        <v>1</v>
      </c>
      <c r="G14" s="17">
        <f t="shared" si="1"/>
        <v>269.90999999999997</v>
      </c>
    </row>
    <row r="15" spans="1:9" hidden="1" x14ac:dyDescent="0.3">
      <c r="A15" s="6" t="s">
        <v>30</v>
      </c>
      <c r="B15" s="5" t="s">
        <v>2</v>
      </c>
      <c r="C15" s="4" t="s">
        <v>12</v>
      </c>
      <c r="D15" s="17">
        <v>300</v>
      </c>
      <c r="E15" s="17">
        <f t="shared" si="0"/>
        <v>270</v>
      </c>
      <c r="F15" s="21">
        <v>1</v>
      </c>
      <c r="G15" s="17">
        <f t="shared" si="1"/>
        <v>270</v>
      </c>
    </row>
    <row r="16" spans="1:9" hidden="1" x14ac:dyDescent="0.3">
      <c r="A16" s="6" t="s">
        <v>30</v>
      </c>
      <c r="B16" s="5" t="s">
        <v>3</v>
      </c>
      <c r="C16" s="4" t="s">
        <v>12</v>
      </c>
      <c r="D16" s="17">
        <v>302.89999999999998</v>
      </c>
      <c r="E16" s="17">
        <f t="shared" si="0"/>
        <v>272.60999999999996</v>
      </c>
      <c r="F16" s="21">
        <v>2</v>
      </c>
      <c r="G16" s="17">
        <f t="shared" si="1"/>
        <v>545.21999999999991</v>
      </c>
    </row>
    <row r="17" spans="1:7" hidden="1" x14ac:dyDescent="0.3">
      <c r="A17" s="6" t="s">
        <v>30</v>
      </c>
      <c r="B17" s="5" t="s">
        <v>4</v>
      </c>
      <c r="C17" s="4" t="s">
        <v>12</v>
      </c>
      <c r="D17" s="17">
        <v>299.89999999999998</v>
      </c>
      <c r="E17" s="17">
        <f t="shared" si="0"/>
        <v>269.90999999999997</v>
      </c>
      <c r="F17" s="21">
        <v>1</v>
      </c>
      <c r="G17" s="17">
        <f t="shared" si="1"/>
        <v>269.90999999999997</v>
      </c>
    </row>
    <row r="18" spans="1:7" hidden="1" x14ac:dyDescent="0.3">
      <c r="A18" s="6" t="s">
        <v>25</v>
      </c>
      <c r="B18" s="5" t="s">
        <v>2</v>
      </c>
      <c r="C18" s="4" t="s">
        <v>12</v>
      </c>
      <c r="D18" s="17">
        <v>85.9</v>
      </c>
      <c r="E18" s="17">
        <f t="shared" si="0"/>
        <v>77.31</v>
      </c>
      <c r="F18" s="21">
        <v>8</v>
      </c>
      <c r="G18" s="17">
        <f t="shared" si="1"/>
        <v>618.48</v>
      </c>
    </row>
    <row r="19" spans="1:7" hidden="1" x14ac:dyDescent="0.3">
      <c r="A19" s="6" t="s">
        <v>25</v>
      </c>
      <c r="B19" s="5" t="s">
        <v>3</v>
      </c>
      <c r="C19" s="4" t="s">
        <v>12</v>
      </c>
      <c r="D19" s="17">
        <v>89.9</v>
      </c>
      <c r="E19" s="17">
        <f t="shared" si="0"/>
        <v>80.910000000000011</v>
      </c>
      <c r="F19" s="21">
        <v>5</v>
      </c>
      <c r="G19" s="17">
        <f t="shared" si="1"/>
        <v>404.55000000000007</v>
      </c>
    </row>
    <row r="20" spans="1:7" hidden="1" x14ac:dyDescent="0.3">
      <c r="A20" s="6" t="s">
        <v>25</v>
      </c>
      <c r="B20" s="5" t="s">
        <v>4</v>
      </c>
      <c r="C20" s="4" t="s">
        <v>12</v>
      </c>
      <c r="D20" s="17">
        <v>92.9</v>
      </c>
      <c r="E20" s="17">
        <f t="shared" si="0"/>
        <v>83.61</v>
      </c>
      <c r="F20" s="21">
        <v>6</v>
      </c>
      <c r="G20" s="17">
        <f t="shared" si="1"/>
        <v>501.65999999999997</v>
      </c>
    </row>
    <row r="21" spans="1:7" hidden="1" x14ac:dyDescent="0.3">
      <c r="A21" s="6" t="s">
        <v>27</v>
      </c>
      <c r="B21" s="5" t="s">
        <v>2</v>
      </c>
      <c r="C21" s="4" t="s">
        <v>12</v>
      </c>
      <c r="D21" s="17">
        <v>140</v>
      </c>
      <c r="E21" s="17">
        <f t="shared" si="0"/>
        <v>126</v>
      </c>
      <c r="F21" s="21">
        <v>2</v>
      </c>
      <c r="G21" s="17">
        <f t="shared" si="1"/>
        <v>252</v>
      </c>
    </row>
    <row r="22" spans="1:7" hidden="1" x14ac:dyDescent="0.3">
      <c r="A22" s="6" t="s">
        <v>27</v>
      </c>
      <c r="B22" s="5" t="s">
        <v>3</v>
      </c>
      <c r="C22" s="4" t="s">
        <v>12</v>
      </c>
      <c r="D22" s="17">
        <v>142.9</v>
      </c>
      <c r="E22" s="17">
        <f t="shared" si="0"/>
        <v>128.61000000000001</v>
      </c>
      <c r="F22" s="21">
        <v>2</v>
      </c>
      <c r="G22" s="17">
        <f t="shared" si="1"/>
        <v>257.22000000000003</v>
      </c>
    </row>
    <row r="23" spans="1:7" hidden="1" x14ac:dyDescent="0.3">
      <c r="A23" s="6" t="s">
        <v>27</v>
      </c>
      <c r="B23" s="5" t="s">
        <v>4</v>
      </c>
      <c r="C23" s="4" t="s">
        <v>12</v>
      </c>
      <c r="D23" s="17">
        <v>146</v>
      </c>
      <c r="E23" s="17">
        <f t="shared" si="0"/>
        <v>131.4</v>
      </c>
      <c r="F23" s="21">
        <v>2</v>
      </c>
      <c r="G23" s="17">
        <f t="shared" si="1"/>
        <v>262.8</v>
      </c>
    </row>
    <row r="24" spans="1:7" hidden="1" x14ac:dyDescent="0.3">
      <c r="A24" s="6" t="s">
        <v>28</v>
      </c>
      <c r="B24" s="5" t="s">
        <v>2</v>
      </c>
      <c r="C24" s="4" t="s">
        <v>12</v>
      </c>
      <c r="D24" s="17">
        <v>89.9</v>
      </c>
      <c r="E24" s="17">
        <f t="shared" si="0"/>
        <v>80.910000000000011</v>
      </c>
      <c r="F24" s="21">
        <v>3</v>
      </c>
      <c r="G24" s="17">
        <f t="shared" si="1"/>
        <v>242.73000000000002</v>
      </c>
    </row>
    <row r="25" spans="1:7" hidden="1" x14ac:dyDescent="0.3">
      <c r="A25" s="6" t="s">
        <v>28</v>
      </c>
      <c r="B25" s="5" t="s">
        <v>3</v>
      </c>
      <c r="C25" s="4" t="s">
        <v>12</v>
      </c>
      <c r="D25" s="17">
        <v>91.4</v>
      </c>
      <c r="E25" s="17">
        <f t="shared" si="0"/>
        <v>82.26</v>
      </c>
      <c r="F25" s="21">
        <v>2</v>
      </c>
      <c r="G25" s="17">
        <f t="shared" si="1"/>
        <v>164.52</v>
      </c>
    </row>
    <row r="26" spans="1:7" hidden="1" x14ac:dyDescent="0.3">
      <c r="A26" s="6" t="s">
        <v>28</v>
      </c>
      <c r="B26" s="5" t="s">
        <v>4</v>
      </c>
      <c r="C26" s="4" t="s">
        <v>12</v>
      </c>
      <c r="D26" s="17">
        <v>93.5</v>
      </c>
      <c r="E26" s="17">
        <f t="shared" si="0"/>
        <v>84.15</v>
      </c>
      <c r="F26" s="21">
        <v>2</v>
      </c>
      <c r="G26" s="17">
        <f t="shared" si="1"/>
        <v>168.3</v>
      </c>
    </row>
    <row r="27" spans="1:7" hidden="1" x14ac:dyDescent="0.3">
      <c r="A27" s="6" t="s">
        <v>5</v>
      </c>
      <c r="B27" s="5" t="s">
        <v>2</v>
      </c>
      <c r="C27" s="4" t="s">
        <v>12</v>
      </c>
      <c r="D27" s="17">
        <v>65.900000000000006</v>
      </c>
      <c r="E27" s="17">
        <f t="shared" si="0"/>
        <v>59.31</v>
      </c>
      <c r="F27" s="21">
        <v>12</v>
      </c>
      <c r="G27" s="17">
        <f t="shared" si="1"/>
        <v>711.72</v>
      </c>
    </row>
    <row r="28" spans="1:7" hidden="1" x14ac:dyDescent="0.3">
      <c r="A28" s="6" t="s">
        <v>5</v>
      </c>
      <c r="B28" s="5" t="s">
        <v>3</v>
      </c>
      <c r="C28" s="4" t="s">
        <v>12</v>
      </c>
      <c r="D28" s="17">
        <v>69.900000000000006</v>
      </c>
      <c r="E28" s="17">
        <f t="shared" si="0"/>
        <v>62.910000000000004</v>
      </c>
      <c r="F28" s="21">
        <v>15</v>
      </c>
      <c r="G28" s="17">
        <f t="shared" si="1"/>
        <v>943.65000000000009</v>
      </c>
    </row>
    <row r="29" spans="1:7" hidden="1" x14ac:dyDescent="0.3">
      <c r="A29" s="6" t="s">
        <v>5</v>
      </c>
      <c r="B29" s="5" t="s">
        <v>4</v>
      </c>
      <c r="C29" s="4" t="s">
        <v>12</v>
      </c>
      <c r="D29" s="17">
        <v>70.900000000000006</v>
      </c>
      <c r="E29" s="17">
        <f t="shared" si="0"/>
        <v>63.81</v>
      </c>
      <c r="F29" s="21">
        <v>13</v>
      </c>
      <c r="G29" s="17">
        <f t="shared" si="1"/>
        <v>829.53</v>
      </c>
    </row>
    <row r="30" spans="1:7" hidden="1" x14ac:dyDescent="0.3">
      <c r="A30" s="6" t="s">
        <v>26</v>
      </c>
      <c r="B30" s="5" t="s">
        <v>2</v>
      </c>
      <c r="C30" s="4" t="s">
        <v>12</v>
      </c>
      <c r="D30" s="17">
        <v>44.9</v>
      </c>
      <c r="E30" s="17">
        <f t="shared" si="0"/>
        <v>40.409999999999997</v>
      </c>
      <c r="F30" s="21">
        <v>5</v>
      </c>
      <c r="G30" s="17">
        <f t="shared" si="1"/>
        <v>202.04999999999998</v>
      </c>
    </row>
    <row r="31" spans="1:7" hidden="1" x14ac:dyDescent="0.3">
      <c r="A31" s="6" t="s">
        <v>26</v>
      </c>
      <c r="B31" s="5" t="s">
        <v>3</v>
      </c>
      <c r="C31" s="4" t="s">
        <v>12</v>
      </c>
      <c r="D31" s="17">
        <v>46.9</v>
      </c>
      <c r="E31" s="17">
        <f t="shared" si="0"/>
        <v>42.21</v>
      </c>
      <c r="F31" s="21">
        <v>3</v>
      </c>
      <c r="G31" s="17">
        <f t="shared" si="1"/>
        <v>126.63</v>
      </c>
    </row>
    <row r="32" spans="1:7" hidden="1" x14ac:dyDescent="0.3">
      <c r="A32" s="6" t="s">
        <v>26</v>
      </c>
      <c r="B32" s="5" t="s">
        <v>4</v>
      </c>
      <c r="C32" s="4" t="s">
        <v>12</v>
      </c>
      <c r="D32" s="17">
        <v>48.9</v>
      </c>
      <c r="E32" s="17">
        <f t="shared" si="0"/>
        <v>44.01</v>
      </c>
      <c r="F32" s="21">
        <v>2</v>
      </c>
      <c r="G32" s="17">
        <f t="shared" si="1"/>
        <v>88.02</v>
      </c>
    </row>
    <row r="33" spans="1:7" hidden="1" x14ac:dyDescent="0.3">
      <c r="A33" s="6" t="s">
        <v>36</v>
      </c>
      <c r="B33" s="5">
        <v>36</v>
      </c>
      <c r="C33" s="4" t="s">
        <v>14</v>
      </c>
      <c r="D33" s="17">
        <v>199.9</v>
      </c>
      <c r="E33" s="17">
        <f t="shared" si="0"/>
        <v>179.91</v>
      </c>
      <c r="F33" s="21">
        <v>0</v>
      </c>
      <c r="G33" s="17">
        <f t="shared" si="1"/>
        <v>0</v>
      </c>
    </row>
    <row r="34" spans="1:7" hidden="1" x14ac:dyDescent="0.3">
      <c r="A34" s="6" t="s">
        <v>36</v>
      </c>
      <c r="B34" s="5">
        <v>37</v>
      </c>
      <c r="C34" s="4" t="s">
        <v>14</v>
      </c>
      <c r="D34" s="17">
        <v>249.9</v>
      </c>
      <c r="E34" s="17">
        <f t="shared" si="0"/>
        <v>224.91</v>
      </c>
      <c r="F34" s="21">
        <v>1</v>
      </c>
      <c r="G34" s="17">
        <f t="shared" si="1"/>
        <v>224.91</v>
      </c>
    </row>
    <row r="35" spans="1:7" hidden="1" x14ac:dyDescent="0.3">
      <c r="A35" s="6" t="s">
        <v>36</v>
      </c>
      <c r="B35" s="5">
        <v>38</v>
      </c>
      <c r="C35" s="4" t="s">
        <v>14</v>
      </c>
      <c r="D35" s="17">
        <v>259.89999999999998</v>
      </c>
      <c r="E35" s="17">
        <f t="shared" si="0"/>
        <v>233.90999999999997</v>
      </c>
      <c r="F35" s="21">
        <v>0</v>
      </c>
      <c r="G35" s="17">
        <f t="shared" si="1"/>
        <v>0</v>
      </c>
    </row>
    <row r="36" spans="1:7" hidden="1" x14ac:dyDescent="0.3">
      <c r="A36" s="6" t="s">
        <v>37</v>
      </c>
      <c r="B36" s="5">
        <v>36</v>
      </c>
      <c r="C36" s="4" t="s">
        <v>14</v>
      </c>
      <c r="D36" s="17">
        <v>249.9</v>
      </c>
      <c r="E36" s="17">
        <f t="shared" si="0"/>
        <v>224.91</v>
      </c>
      <c r="F36" s="21">
        <v>5</v>
      </c>
      <c r="G36" s="17">
        <f t="shared" si="1"/>
        <v>1124.55</v>
      </c>
    </row>
    <row r="37" spans="1:7" hidden="1" x14ac:dyDescent="0.3">
      <c r="A37" s="6" t="s">
        <v>37</v>
      </c>
      <c r="B37" s="5">
        <v>37</v>
      </c>
      <c r="C37" s="4" t="s">
        <v>14</v>
      </c>
      <c r="D37" s="17">
        <v>255</v>
      </c>
      <c r="E37" s="17">
        <f t="shared" si="0"/>
        <v>229.5</v>
      </c>
      <c r="F37" s="21">
        <v>3</v>
      </c>
      <c r="G37" s="17">
        <f t="shared" si="1"/>
        <v>688.5</v>
      </c>
    </row>
    <row r="38" spans="1:7" hidden="1" x14ac:dyDescent="0.3">
      <c r="A38" s="6" t="s">
        <v>37</v>
      </c>
      <c r="B38" s="5">
        <v>38</v>
      </c>
      <c r="C38" s="4" t="s">
        <v>14</v>
      </c>
      <c r="D38" s="17">
        <v>259.89999999999998</v>
      </c>
      <c r="E38" s="17">
        <f t="shared" si="0"/>
        <v>233.90999999999997</v>
      </c>
      <c r="F38" s="21">
        <v>1</v>
      </c>
      <c r="G38" s="17">
        <f t="shared" si="1"/>
        <v>233.90999999999997</v>
      </c>
    </row>
    <row r="39" spans="1:7" hidden="1" x14ac:dyDescent="0.3">
      <c r="A39" s="6" t="s">
        <v>31</v>
      </c>
      <c r="B39" s="5" t="s">
        <v>8</v>
      </c>
      <c r="C39" s="4" t="s">
        <v>13</v>
      </c>
      <c r="D39" s="17">
        <v>259.89999999999998</v>
      </c>
      <c r="E39" s="17">
        <f t="shared" si="0"/>
        <v>233.90999999999997</v>
      </c>
      <c r="F39" s="21">
        <v>1</v>
      </c>
      <c r="G39" s="17">
        <f t="shared" si="1"/>
        <v>233.90999999999997</v>
      </c>
    </row>
    <row r="40" spans="1:7" hidden="1" x14ac:dyDescent="0.3">
      <c r="A40" s="6" t="s">
        <v>32</v>
      </c>
      <c r="B40" s="5" t="s">
        <v>8</v>
      </c>
      <c r="C40" s="4" t="s">
        <v>13</v>
      </c>
      <c r="D40" s="17">
        <v>145</v>
      </c>
      <c r="E40" s="17">
        <f t="shared" si="0"/>
        <v>130.5</v>
      </c>
      <c r="F40" s="21">
        <v>2</v>
      </c>
      <c r="G40" s="17">
        <f t="shared" si="1"/>
        <v>261</v>
      </c>
    </row>
    <row r="41" spans="1:7" hidden="1" x14ac:dyDescent="0.3">
      <c r="A41" s="6" t="s">
        <v>6</v>
      </c>
      <c r="B41" s="5" t="s">
        <v>8</v>
      </c>
      <c r="C41" s="4" t="s">
        <v>13</v>
      </c>
      <c r="D41" s="17">
        <v>39.9</v>
      </c>
      <c r="E41" s="17">
        <f t="shared" si="0"/>
        <v>35.909999999999997</v>
      </c>
      <c r="F41" s="21">
        <v>11</v>
      </c>
      <c r="G41" s="17">
        <f t="shared" si="1"/>
        <v>395.01</v>
      </c>
    </row>
    <row r="42" spans="1:7" ht="15" hidden="1" thickBot="1" x14ac:dyDescent="0.35">
      <c r="A42" s="7" t="s">
        <v>7</v>
      </c>
      <c r="B42" s="8" t="s">
        <v>8</v>
      </c>
      <c r="C42" s="9" t="s">
        <v>13</v>
      </c>
      <c r="D42" s="18">
        <v>49.9</v>
      </c>
      <c r="E42" s="18">
        <f t="shared" si="0"/>
        <v>44.91</v>
      </c>
      <c r="F42" s="22">
        <v>21</v>
      </c>
      <c r="G42" s="18">
        <f t="shared" si="1"/>
        <v>943.1099999999999</v>
      </c>
    </row>
    <row r="43" spans="1:7" x14ac:dyDescent="0.3">
      <c r="A43" t="s">
        <v>17</v>
      </c>
      <c r="D43" s="16">
        <f>SUBTOTAL(109,Tabela5[Preço Unitário])</f>
        <v>211</v>
      </c>
      <c r="E43" s="16">
        <f>SUBTOTAL(109,Tabela5[Preço C/ Desconto])</f>
        <v>189.89999999999998</v>
      </c>
      <c r="F43" s="1">
        <f>SUBTOTAL(109,Tabela5[Qtd])</f>
        <v>56</v>
      </c>
      <c r="G43" s="16">
        <f>SUBTOTAL(109,Tabela5[Valor Total])</f>
        <v>1745.9999999999998</v>
      </c>
    </row>
  </sheetData>
  <mergeCells count="1">
    <mergeCell ref="A1:G1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Planilha3</vt:lpstr>
      <vt:lpstr>Produtos</vt:lpstr>
      <vt:lpstr>Indicadores</vt:lpstr>
      <vt:lpstr>Filtro avançado</vt:lpstr>
      <vt:lpstr>Produtos (Com Tabela)</vt:lpstr>
      <vt:lpstr>Meu Gráfico</vt:lpstr>
      <vt:lpstr>'Filtro avançado'!Area_de_extracao</vt:lpstr>
      <vt:lpstr>Produtos!Area_de_impressao</vt:lpstr>
      <vt:lpstr>'Filtro avançado'!Criterios</vt:lpstr>
      <vt:lpstr>int_nome_prod</vt:lpstr>
      <vt:lpstr>int_qtd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Kennedy Menezes</cp:lastModifiedBy>
  <cp:lastPrinted>2023-06-07T14:57:58Z</cp:lastPrinted>
  <dcterms:created xsi:type="dcterms:W3CDTF">2023-06-02T17:54:12Z</dcterms:created>
  <dcterms:modified xsi:type="dcterms:W3CDTF">2025-01-17T13:15:41Z</dcterms:modified>
</cp:coreProperties>
</file>