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3780" windowHeight="18900" activeTab="3"/>
  </bookViews>
  <sheets>
    <sheet name="Sheet1" sheetId="3" r:id="rId1"/>
    <sheet name="HPLC summary" sheetId="1" r:id="rId2"/>
    <sheet name="CPOM_flux_LPP_sed_OM_final_7jul" sheetId="4" r:id="rId3"/>
    <sheet name="Sheet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F18" i="3"/>
  <c r="G18" i="3"/>
  <c r="H18" i="3"/>
  <c r="F19" i="3"/>
  <c r="G19" i="3"/>
  <c r="H19" i="3"/>
  <c r="F20" i="3"/>
  <c r="G20" i="3"/>
  <c r="H20" i="3"/>
  <c r="F21" i="3"/>
  <c r="G21" i="3"/>
  <c r="H21" i="3"/>
  <c r="I21" i="3"/>
  <c r="F22" i="3"/>
  <c r="G22" i="3"/>
  <c r="H22" i="3"/>
  <c r="F23" i="3"/>
  <c r="G23" i="3"/>
  <c r="H23" i="3"/>
  <c r="F24" i="3"/>
  <c r="G24" i="3"/>
  <c r="H24" i="3"/>
  <c r="F25" i="3"/>
  <c r="G25" i="3"/>
  <c r="H25" i="3"/>
  <c r="I25" i="3"/>
  <c r="F26" i="3"/>
  <c r="G26" i="3"/>
  <c r="H26" i="3"/>
  <c r="F27" i="3"/>
  <c r="G27" i="3"/>
  <c r="H27" i="3"/>
  <c r="F28" i="3"/>
  <c r="G28" i="3"/>
  <c r="H28" i="3"/>
  <c r="F29" i="3"/>
  <c r="G29" i="3"/>
  <c r="H29" i="3"/>
  <c r="I29" i="3"/>
  <c r="F30" i="3"/>
  <c r="G30" i="3"/>
  <c r="H30" i="3"/>
  <c r="F31" i="3"/>
  <c r="G31" i="3"/>
  <c r="H31" i="3"/>
  <c r="F32" i="3"/>
  <c r="G32" i="3"/>
  <c r="H32" i="3"/>
  <c r="F33" i="3"/>
  <c r="G33" i="3"/>
  <c r="H33" i="3"/>
  <c r="I33" i="3"/>
  <c r="F12" i="3"/>
  <c r="G12" i="3"/>
  <c r="H12" i="3"/>
  <c r="F13" i="3"/>
  <c r="G13" i="3"/>
  <c r="H13" i="3"/>
  <c r="F14" i="3"/>
  <c r="G14" i="3"/>
  <c r="H14" i="3"/>
  <c r="I14" i="3"/>
  <c r="F17" i="3"/>
  <c r="G17" i="3"/>
  <c r="H17" i="3"/>
  <c r="F11" i="3"/>
  <c r="G11" i="3"/>
  <c r="H11" i="3"/>
  <c r="F7" i="3"/>
  <c r="G7" i="3"/>
  <c r="H7" i="3"/>
  <c r="F5" i="3"/>
  <c r="G5" i="3"/>
  <c r="H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18" i="3"/>
  <c r="F2" i="3"/>
  <c r="G2" i="3"/>
  <c r="H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L11" i="1"/>
  <c r="M11" i="1"/>
  <c r="L12" i="1"/>
  <c r="M12" i="1"/>
  <c r="L13" i="1"/>
  <c r="M13" i="1"/>
  <c r="L10" i="1"/>
  <c r="M10" i="1"/>
  <c r="J31" i="3"/>
  <c r="K31" i="3"/>
  <c r="I31" i="3"/>
  <c r="I30" i="3"/>
  <c r="J30" i="3"/>
  <c r="K30" i="3"/>
  <c r="J27" i="3"/>
  <c r="K27" i="3"/>
  <c r="I27" i="3"/>
  <c r="J24" i="3"/>
  <c r="K24" i="3"/>
  <c r="I24" i="3"/>
  <c r="I18" i="3"/>
  <c r="J18" i="3"/>
  <c r="K18" i="3"/>
  <c r="I26" i="3"/>
  <c r="J26" i="3"/>
  <c r="K26" i="3"/>
  <c r="J23" i="3"/>
  <c r="K23" i="3"/>
  <c r="I23" i="3"/>
  <c r="J20" i="3"/>
  <c r="K20" i="3"/>
  <c r="I20" i="3"/>
  <c r="J28" i="3"/>
  <c r="K28" i="3"/>
  <c r="I28" i="3"/>
  <c r="J32" i="3"/>
  <c r="K32" i="3"/>
  <c r="I32" i="3"/>
  <c r="I22" i="3"/>
  <c r="J22" i="3"/>
  <c r="K22" i="3"/>
  <c r="J19" i="3"/>
  <c r="K19" i="3"/>
  <c r="I19" i="3"/>
  <c r="J33" i="3"/>
  <c r="K33" i="3"/>
  <c r="J29" i="3"/>
  <c r="K29" i="3"/>
  <c r="J25" i="3"/>
  <c r="K25" i="3"/>
  <c r="J21" i="3"/>
  <c r="K21" i="3"/>
  <c r="J13" i="3"/>
  <c r="K13" i="3"/>
  <c r="I13" i="3"/>
  <c r="I12" i="3"/>
  <c r="J12" i="3"/>
  <c r="K12" i="3"/>
  <c r="J14" i="3"/>
  <c r="K14" i="3"/>
  <c r="J17" i="3"/>
  <c r="K17" i="3"/>
  <c r="I17" i="3"/>
  <c r="J11" i="3"/>
  <c r="K11" i="3"/>
  <c r="I11" i="3"/>
  <c r="J7" i="3"/>
  <c r="K7" i="3"/>
  <c r="I7" i="3"/>
  <c r="J5" i="3"/>
  <c r="K5" i="3"/>
  <c r="I5" i="3"/>
  <c r="J2" i="3"/>
  <c r="K2" i="3"/>
  <c r="I2" i="3"/>
  <c r="L7" i="1"/>
  <c r="M7" i="1"/>
  <c r="L8" i="1"/>
  <c r="M8" i="1"/>
  <c r="L6" i="1"/>
  <c r="M6" i="1"/>
  <c r="L5" i="1"/>
  <c r="M5" i="1"/>
  <c r="L4" i="1"/>
  <c r="M4" i="1"/>
  <c r="L3" i="1"/>
  <c r="M3" i="1"/>
  <c r="L2" i="1"/>
  <c r="M2" i="1"/>
</calcChain>
</file>

<file path=xl/comments1.xml><?xml version="1.0" encoding="utf-8"?>
<comments xmlns="http://schemas.openxmlformats.org/spreadsheetml/2006/main">
  <authors>
    <author>Vlad Gulis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Vlad Gulis:</t>
        </r>
        <r>
          <rPr>
            <sz val="9"/>
            <color indexed="81"/>
            <rFont val="Tahoma"/>
            <family val="2"/>
          </rPr>
          <t xml:space="preserve">
AFDM multiplied by 4 since 4 leaf disks were extracted.</t>
        </r>
      </text>
    </comment>
  </commentList>
</comments>
</file>

<file path=xl/comments2.xml><?xml version="1.0" encoding="utf-8"?>
<comments xmlns="http://schemas.openxmlformats.org/spreadsheetml/2006/main">
  <authors>
    <author>Vlad Gulis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Vlad Gulis:</t>
        </r>
        <r>
          <rPr>
            <sz val="9"/>
            <color indexed="81"/>
            <rFont val="Tahoma"/>
            <family val="2"/>
          </rPr>
          <t xml:space="preserve">
mass of one leaf disk</t>
        </r>
      </text>
    </comment>
  </commentList>
</comments>
</file>

<file path=xl/sharedStrings.xml><?xml version="1.0" encoding="utf-8"?>
<sst xmlns="http://schemas.openxmlformats.org/spreadsheetml/2006/main" count="620" uniqueCount="275">
  <si>
    <t>Sequence:</t>
  </si>
  <si>
    <t>C:\Vlad\HPLC\Data\Sep25-2015\FIU_1_mL_min_250uL_inj.seq</t>
  </si>
  <si>
    <t>User:</t>
  </si>
  <si>
    <t>System</t>
  </si>
  <si>
    <t>Number of Runs:</t>
  </si>
  <si>
    <t>UV/VIS Detector</t>
  </si>
  <si>
    <t>Printed:</t>
  </si>
  <si>
    <t xml:space="preserve"> </t>
  </si>
  <si>
    <t xml:space="preserve">Ergosterol </t>
  </si>
  <si>
    <t>Sample ID</t>
  </si>
  <si>
    <t>Filename</t>
  </si>
  <si>
    <t>Run Date</t>
  </si>
  <si>
    <t xml:space="preserve">area </t>
  </si>
  <si>
    <t>=========================</t>
  </si>
  <si>
    <t xml:space="preserve">========================= </t>
  </si>
  <si>
    <t>Min</t>
  </si>
  <si>
    <t>Max</t>
  </si>
  <si>
    <t>Mean</t>
  </si>
  <si>
    <t>Std</t>
  </si>
  <si>
    <t>%RSD</t>
  </si>
  <si>
    <t>1std</t>
  </si>
  <si>
    <t>C:\Vlad\HPLC\Data\Sep25-2015\1std</t>
  </si>
  <si>
    <t>1I</t>
  </si>
  <si>
    <t>C:\Vlad\HPLC\Data\Sep25-2015\1I</t>
  </si>
  <si>
    <t>1BT</t>
  </si>
  <si>
    <t>C:\Vlad\HPLC\Data\Sep25-2015\1BT</t>
  </si>
  <si>
    <t>05std</t>
  </si>
  <si>
    <t>C:\Vlad\HPLC\Data\Sep25-2015\05std</t>
  </si>
  <si>
    <t>2I</t>
  </si>
  <si>
    <t>C:\Vlad\HPLC\Data\Sep25-2015\2I</t>
  </si>
  <si>
    <t>3I</t>
  </si>
  <si>
    <t>C:\Vlad\HPLC\Data\Sep25-2015\3I</t>
  </si>
  <si>
    <t>7I</t>
  </si>
  <si>
    <t>C:\Vlad\HPLC\Data\Sep25-2015\7I</t>
  </si>
  <si>
    <t>8I</t>
  </si>
  <si>
    <t>C:\Vlad\HPLC\Data\Sep25-2015\8I</t>
  </si>
  <si>
    <t>10I</t>
  </si>
  <si>
    <t>C:\Vlad\HPLC\Data\Sep25-2015\10I</t>
  </si>
  <si>
    <t>11I</t>
  </si>
  <si>
    <t>C:\Vlad\HPLC\Data\Sep25-2015\11I</t>
  </si>
  <si>
    <t>C:\Vlad\HPLC\Data\Sep25-2015\02std</t>
  </si>
  <si>
    <t>1C</t>
  </si>
  <si>
    <t>C:\Vlad\HPLC\Data\Sep25-2015\1C</t>
  </si>
  <si>
    <t>3C</t>
  </si>
  <si>
    <t>C:\Vlad\HPLC\Data\Sep25-2015\3C</t>
  </si>
  <si>
    <t>4C</t>
  </si>
  <si>
    <t>C:\Vlad\HPLC\Data\Sep25-2015\4C</t>
  </si>
  <si>
    <t>5C</t>
  </si>
  <si>
    <t>C:\Vlad\HPLC\Data\Sep25-2015\5C</t>
  </si>
  <si>
    <t>6C</t>
  </si>
  <si>
    <t>C:\Vlad\HPLC\Data\Sep25-2015\6C</t>
  </si>
  <si>
    <t>8C</t>
  </si>
  <si>
    <t>C:\Vlad\HPLC\Data\Sep25-2015\8C</t>
  </si>
  <si>
    <t>9C</t>
  </si>
  <si>
    <t>C:\Vlad\HPLC\Data\Sep25-2015\9C</t>
  </si>
  <si>
    <t>12C</t>
  </si>
  <si>
    <t>C:\Vlad\HPLC\Data\Sep25-2015\12C</t>
  </si>
  <si>
    <t>1T</t>
  </si>
  <si>
    <t>C:\Vlad\HPLC\Data\Sep25-2015\1T</t>
  </si>
  <si>
    <t>2T</t>
  </si>
  <si>
    <t>C:\Vlad\HPLC\Data\Sep25-2015\2T</t>
  </si>
  <si>
    <t>01std</t>
  </si>
  <si>
    <t>C:\Vlad\HPLC\Data\Sep25-2015\01std</t>
  </si>
  <si>
    <t>3T</t>
  </si>
  <si>
    <t>C:\Vlad\HPLC\Data\Sep25-2015\3T</t>
  </si>
  <si>
    <t>4T</t>
  </si>
  <si>
    <t>C:\Vlad\HPLC\Data\Sep25-2015\4T</t>
  </si>
  <si>
    <t>5T</t>
  </si>
  <si>
    <t>C:\Vlad\HPLC\Data\Sep25-2015\5T</t>
  </si>
  <si>
    <t>8T</t>
  </si>
  <si>
    <t>C:\Vlad\HPLC\Data\Sep25-2015\8T</t>
  </si>
  <si>
    <t>9T</t>
  </si>
  <si>
    <t>C:\Vlad\HPLC\Data\Sep25-2015\9T</t>
  </si>
  <si>
    <t>11T</t>
  </si>
  <si>
    <t>C:\Vlad\HPLC\Data\Sep25-2015\11T</t>
  </si>
  <si>
    <t>12T</t>
  </si>
  <si>
    <t>C:\Vlad\HPLC\Data\Sep25-2015\12T</t>
  </si>
  <si>
    <t>1BC</t>
  </si>
  <si>
    <t>C:\Vlad\HPLC\Data\Sep25-2015\1BC</t>
  </si>
  <si>
    <t>2BC</t>
  </si>
  <si>
    <t>C:\Vlad\HPLC\Data\Sep25-2015\2BC</t>
  </si>
  <si>
    <t>01std-2</t>
  </si>
  <si>
    <t>C:\Vlad\HPLC\Data\Sep25-2015\01std-2</t>
  </si>
  <si>
    <t>3BC</t>
  </si>
  <si>
    <t>C:\Vlad\HPLC\Data\Sep25-2015\3BC</t>
  </si>
  <si>
    <t>4BC</t>
  </si>
  <si>
    <t>C:\Vlad\HPLC\Data\Sep25-2015\4BC</t>
  </si>
  <si>
    <t>5BC</t>
  </si>
  <si>
    <t>C:\Vlad\HPLC\Data\Sep25-2015\5BC</t>
  </si>
  <si>
    <t>6BC</t>
  </si>
  <si>
    <t>C:\Vlad\HPLC\Data\Sep25-2015\6BC</t>
  </si>
  <si>
    <t>8BC</t>
  </si>
  <si>
    <t>C:\Vlad\HPLC\Data\Sep25-2015\8BC</t>
  </si>
  <si>
    <t>9BC</t>
  </si>
  <si>
    <t>C:\Vlad\HPLC\Data\Sep25-2015\9BC</t>
  </si>
  <si>
    <t>10BC</t>
  </si>
  <si>
    <t>C:\Vlad\HPLC\Data\Sep25-2015\10BC</t>
  </si>
  <si>
    <t>11BC</t>
  </si>
  <si>
    <t>C:\Vlad\HPLC\Data\Sep25-2015\11BC</t>
  </si>
  <si>
    <t>12BC</t>
  </si>
  <si>
    <t>C:\Vlad\HPLC\Data\Sep25-2015\12BC</t>
  </si>
  <si>
    <t>005std</t>
  </si>
  <si>
    <t>C:\Vlad\HPLC\Data\Sep25-2015\005std</t>
  </si>
  <si>
    <t>2BT</t>
  </si>
  <si>
    <t>C:\Vlad\HPLC\Data\Sep25-2015\2BT</t>
  </si>
  <si>
    <t>3BT</t>
  </si>
  <si>
    <t>C:\Vlad\HPLC\Data\Sep25-2015\3BT</t>
  </si>
  <si>
    <t>4BT</t>
  </si>
  <si>
    <t>C:\Vlad\HPLC\Data\Sep25-2015\4BT</t>
  </si>
  <si>
    <t>5BT</t>
  </si>
  <si>
    <t>C:\Vlad\HPLC\Data\Sep25-2015\5BT</t>
  </si>
  <si>
    <t>6BT</t>
  </si>
  <si>
    <t>C:\Vlad\HPLC\Data\Sep25-2015\6BT</t>
  </si>
  <si>
    <t>7BT</t>
  </si>
  <si>
    <t>C:\Vlad\HPLC\Data\Sep25-2015\7BT</t>
  </si>
  <si>
    <t>8BT</t>
  </si>
  <si>
    <t>C:\Vlad\HPLC\Data\Sep25-2015\8BT</t>
  </si>
  <si>
    <t>9BT</t>
  </si>
  <si>
    <t>C:\Vlad\HPLC\Data\Sep25-2015\9BT</t>
  </si>
  <si>
    <t>10BT</t>
  </si>
  <si>
    <t>C:\Vlad\HPLC\Data\Sep25-2015\10BT</t>
  </si>
  <si>
    <t>11BT</t>
  </si>
  <si>
    <t>C:\Vlad\HPLC\Data\Sep25-2015\11BT</t>
  </si>
  <si>
    <t>12BT</t>
  </si>
  <si>
    <t>C:\Vlad\HPLC\Data\Sep25-2015\12BT</t>
  </si>
  <si>
    <t>05std-2</t>
  </si>
  <si>
    <t>C:\Vlad\HPLC\Data\Sep25-2015\05std-2</t>
  </si>
  <si>
    <t>S1</t>
  </si>
  <si>
    <t>C:\Vlad\HPLC\Data\Sep25-2015\S1</t>
  </si>
  <si>
    <t>S2</t>
  </si>
  <si>
    <t>C:\Vlad\HPLC\Data\Sep25-2015\S2</t>
  </si>
  <si>
    <t>S3</t>
  </si>
  <si>
    <t>C:\Vlad\HPLC\Data\Sep25-2015\S3</t>
  </si>
  <si>
    <t>S4</t>
  </si>
  <si>
    <t>C:\Vlad\HPLC\Data\Sep25-2015\S4</t>
  </si>
  <si>
    <t>S5</t>
  </si>
  <si>
    <t>C:\Vlad\HPLC\Data\Sep25-2015\S5</t>
  </si>
  <si>
    <t>S6</t>
  </si>
  <si>
    <t>C:\Vlad\HPLC\Data\Sep25-2015\S6</t>
  </si>
  <si>
    <t>S7</t>
  </si>
  <si>
    <t>C:\Vlad\HPLC\Data\Sep25-2015\S7</t>
  </si>
  <si>
    <t>S8</t>
  </si>
  <si>
    <t>C:\Vlad\HPLC\Data\Sep25-2015\S8</t>
  </si>
  <si>
    <t>S9</t>
  </si>
  <si>
    <t>C:\Vlad\HPLC\Data\Sep25-2015\S9</t>
  </si>
  <si>
    <t>S10</t>
  </si>
  <si>
    <t>C:\Vlad\HPLC\Data\Sep25-2015\S10</t>
  </si>
  <si>
    <t>S11</t>
  </si>
  <si>
    <t>C:\Vlad\HPLC\Data\Sep25-2015\S11</t>
  </si>
  <si>
    <t>S12</t>
  </si>
  <si>
    <t>C:\Vlad\HPLC\Data\Sep25-2015\S12</t>
  </si>
  <si>
    <t>2std</t>
  </si>
  <si>
    <t>C:\Vlad\HPLC\Data\Sep25-2015\2std</t>
  </si>
  <si>
    <t>3T-rerun</t>
  </si>
  <si>
    <t>C:\Vlad\HPLC\Data\Sep25-2015\3T-rerun</t>
  </si>
  <si>
    <t>8BT-rerun</t>
  </si>
  <si>
    <t>C:\Vlad\HPLC\Data\Sep25-2015\8BT-rerun</t>
  </si>
  <si>
    <t>5BT-rerun</t>
  </si>
  <si>
    <t>C:\Vlad\HPLC\Data\Sep25-2015\5BT-rerun</t>
  </si>
  <si>
    <t>S13</t>
  </si>
  <si>
    <t>C:\Vlad\HPLC\Data\Sep25-2015\S13</t>
  </si>
  <si>
    <t>S14</t>
  </si>
  <si>
    <t>C:\Vlad\HPLC\Data\Sep25-2015\S14</t>
  </si>
  <si>
    <t>S15</t>
  </si>
  <si>
    <t>C:\Vlad\HPLC\Data\Sep25-2015\S15</t>
  </si>
  <si>
    <t>S16</t>
  </si>
  <si>
    <t>C:\Vlad\HPLC\Data\Sep25-2015\S16</t>
  </si>
  <si>
    <t>L1</t>
  </si>
  <si>
    <t>C:\Vlad\HPLC\Data\Sep25-2015\L1</t>
  </si>
  <si>
    <t>L4</t>
  </si>
  <si>
    <t>C:\Vlad\HPLC\Data\Sep25-2015\L4</t>
  </si>
  <si>
    <t>L6</t>
  </si>
  <si>
    <t>C:\Vlad\HPLC\Data\Sep25-2015\L6</t>
  </si>
  <si>
    <t>C:\Vlad\HPLC\Data\Sep25-2015\L4-50uL</t>
  </si>
  <si>
    <t>L10</t>
  </si>
  <si>
    <t>C:\Vlad\HPLC\Data\Sep25-2015\L10</t>
  </si>
  <si>
    <t>5std</t>
  </si>
  <si>
    <t>C:\Vlad\HPLC\Data\Sep25-2015\5std</t>
  </si>
  <si>
    <t>L11</t>
  </si>
  <si>
    <t>C:\Vlad\HPLC\Data\Sep25-2015\L11</t>
  </si>
  <si>
    <t>L12</t>
  </si>
  <si>
    <t>C:\Vlad\HPLC\Data\Sep25-2015\L12</t>
  </si>
  <si>
    <t>L13</t>
  </si>
  <si>
    <t>C:\Vlad\HPLC\Data\Sep25-2015\L13</t>
  </si>
  <si>
    <t>L16</t>
  </si>
  <si>
    <t>C:\Vlad\HPLC\Data\Sep25-2015\L16</t>
  </si>
  <si>
    <t>8T-rerun</t>
  </si>
  <si>
    <t>C:\Vlad\HPLC\Data\Sep25-2015\8T-rerun</t>
  </si>
  <si>
    <t>8I-rerun</t>
  </si>
  <si>
    <t>C:\Vlad\HPLC\Data\Sep25-2015\8I-rerun</t>
  </si>
  <si>
    <t>10I-rerun</t>
  </si>
  <si>
    <t>C:\Vlad\HPLC\Data\Sep25-2015\10I-rerun</t>
  </si>
  <si>
    <t>5C-rerun</t>
  </si>
  <si>
    <t>C:\Vlad\HPLC\Data\Sep25-2015\5C-rerun</t>
  </si>
  <si>
    <t>6C-rerun</t>
  </si>
  <si>
    <t>C:\Vlad\HPLC\Data\Sep25-2015\6C-rerun</t>
  </si>
  <si>
    <t>1T-rerun</t>
  </si>
  <si>
    <t>C:\Vlad\HPLC\Data\Sep25-2015\1T-rerun</t>
  </si>
  <si>
    <t>2T-rerun</t>
  </si>
  <si>
    <t>C:\Vlad\HPLC\Data\Sep25-2015\2T-rerun</t>
  </si>
  <si>
    <t>025std-2</t>
  </si>
  <si>
    <t>C:\Vlad\HPLC\Data\Sep25-2015\025std-2</t>
  </si>
  <si>
    <t>MeOH, mL</t>
  </si>
  <si>
    <t>Peak area</t>
  </si>
  <si>
    <t>Ergosterol conc., ug/mL</t>
  </si>
  <si>
    <t>Ergosterol per sample, ug</t>
  </si>
  <si>
    <t>Fungal biomass per sample, mg</t>
  </si>
  <si>
    <t>Ergosterol, ug/g AFDM</t>
  </si>
  <si>
    <t>Fungal biomass, mg/g AFDM</t>
  </si>
  <si>
    <t>Area</t>
  </si>
  <si>
    <t>Calculated std</t>
  </si>
  <si>
    <t>025std</t>
  </si>
  <si>
    <t>S10-50uL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</si>
  <si>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</si>
  <si>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</si>
  <si>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</si>
  <si>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</si>
  <si>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</si>
  <si>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</si>
  <si>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</si>
  <si>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</si>
  <si>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</si>
  <si>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</si>
  <si>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</si>
  <si>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</si>
  <si>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</si>
  <si>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</si>
  <si>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</si>
  <si>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</si>
  <si>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</si>
  <si>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</si>
  <si>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</si>
  <si>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</si>
  <si>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</si>
  <si>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</si>
  <si>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</si>
  <si>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</si>
  <si>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</si>
  <si>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</si>
  <si>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</si>
  <si>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</si>
  <si>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</si>
  <si>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Std, ug/mL</t>
  </si>
  <si>
    <t>bod</t>
  </si>
  <si>
    <t>sed.dry</t>
  </si>
  <si>
    <t>AFDM.core</t>
  </si>
  <si>
    <t>leaf.dry</t>
  </si>
  <si>
    <t>AFDM.leaf</t>
  </si>
  <si>
    <t>NA</t>
  </si>
  <si>
    <t>L2</t>
  </si>
  <si>
    <t>L3</t>
  </si>
  <si>
    <t>L5</t>
  </si>
  <si>
    <t>L7</t>
  </si>
  <si>
    <t>L8</t>
  </si>
  <si>
    <t>L9</t>
  </si>
  <si>
    <t>L14</t>
  </si>
  <si>
    <t>L15</t>
  </si>
  <si>
    <t>AFDM, g</t>
  </si>
  <si>
    <t>samp_code</t>
  </si>
  <si>
    <t>samp</t>
  </si>
  <si>
    <t>samp_AFDM</t>
  </si>
  <si>
    <t>ml_MeOH</t>
  </si>
  <si>
    <t>pk_area</t>
  </si>
  <si>
    <t>ergo_conc</t>
  </si>
  <si>
    <t>ergo_samp</t>
  </si>
  <si>
    <t>fungal_mass</t>
  </si>
  <si>
    <t>ergo_per_OM</t>
  </si>
  <si>
    <t>fungal_mass_per_OM</t>
  </si>
  <si>
    <t>CPOM</t>
  </si>
  <si>
    <t>Y</t>
  </si>
  <si>
    <t>N</t>
  </si>
  <si>
    <t xml:space="preserve">Y </t>
  </si>
  <si>
    <t>nutrients</t>
  </si>
  <si>
    <t>leaf</t>
  </si>
  <si>
    <t>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</si>
</sst>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5">
    <xf numFmtId="0" fontId="0" fillId="0" borderId="0" xfId="0"/>
    <xf numFmtId="22" fontId="0" fillId="0" borderId="0" xfId="0" applyNumberFormat="1"/>
    <xf numFmtId="0" fontId="0" fillId="33" borderId="0" xfId="0" applyFill="1" applyAlignment="1">
      <alignment wrapText="1"/>
    </xf>
    <xf numFmtId="164" fontId="0" fillId="33" borderId="0" xfId="0" applyNumberFormat="1" applyFill="1" applyAlignment="1">
      <alignment wrapText="1"/>
    </xf>
    <xf numFmtId="0" fontId="18" fillId="33" borderId="0" xfId="0" applyFont="1" applyFill="1" applyAlignment="1">
      <alignment horizontal="center" wrapText="1"/>
    </xf>
    <xf numFmtId="2" fontId="18" fillId="33" borderId="0" xfId="0" applyNumberFormat="1" applyFont="1" applyFill="1" applyAlignment="1">
      <alignment horizontal="center" wrapText="1"/>
    </xf>
    <xf numFmtId="2" fontId="18" fillId="33" borderId="10" xfId="0" applyNumberFormat="1" applyFont="1" applyFill="1" applyBorder="1" applyAlignment="1">
      <alignment horizontal="center" wrapText="1"/>
    </xf>
    <xf numFmtId="0" fontId="0" fillId="33" borderId="0" xfId="0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7" fillId="3" borderId="0" xfId="7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Continuous"/>
    </xf>
    <xf numFmtId="165" fontId="0" fillId="0" borderId="0" xfId="0" applyNumberFormat="1"/>
    <xf numFmtId="2" fontId="7" fillId="3" borderId="0" xfId="7" applyNumberFormat="1"/>
    <xf numFmtId="2" fontId="6" fillId="2" borderId="0" xfId="6" applyNumberFormat="1"/>
    <xf numFmtId="0" fontId="6" fillId="2" borderId="0" xfId="6"/>
    <xf numFmtId="165" fontId="6" fillId="2" borderId="0" xfId="6" applyNumberFormat="1"/>
    <xf numFmtId="0" fontId="6" fillId="2" borderId="0" xfId="6" applyBorder="1" applyAlignment="1"/>
    <xf numFmtId="0" fontId="6" fillId="2" borderId="11" xfId="6" applyBorder="1" applyAlignment="1"/>
    <xf numFmtId="0" fontId="22" fillId="0" borderId="0" xfId="42"/>
    <xf numFmtId="164" fontId="7" fillId="3" borderId="0" xfId="7" applyNumberFormat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'HPLC summary'!$L$2:$L$8</c:f>
              <c:numCache>
                <c:formatCode>General</c:formatCode>
                <c:ptCount val="7"/>
                <c:pt idx="0">
                  <c:v>281040.0</c:v>
                </c:pt>
                <c:pt idx="1">
                  <c:v>148442.0</c:v>
                </c:pt>
                <c:pt idx="2">
                  <c:v>70870.0</c:v>
                </c:pt>
                <c:pt idx="3">
                  <c:v>33455.0</c:v>
                </c:pt>
                <c:pt idx="4">
                  <c:v>30986.0</c:v>
                </c:pt>
                <c:pt idx="5">
                  <c:v>14694.0</c:v>
                </c:pt>
                <c:pt idx="6">
                  <c:v>144079.0</c:v>
                </c:pt>
              </c:numCache>
            </c:numRef>
          </c:xVal>
          <c:yVal>
            <c:numRef>
              <c:f>'HPLC summary'!$K$2:$K$8</c:f>
              <c:numCache>
                <c:formatCode>0.00</c:formatCode>
                <c:ptCount val="7"/>
                <c:pt idx="0">
                  <c:v>1.0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'HPLC summary'!$L$2:$L$8</c:f>
              <c:numCache>
                <c:formatCode>General</c:formatCode>
                <c:ptCount val="7"/>
                <c:pt idx="0">
                  <c:v>281040.0</c:v>
                </c:pt>
                <c:pt idx="1">
                  <c:v>148442.0</c:v>
                </c:pt>
                <c:pt idx="2">
                  <c:v>70870.0</c:v>
                </c:pt>
                <c:pt idx="3">
                  <c:v>33455.0</c:v>
                </c:pt>
                <c:pt idx="4">
                  <c:v>30986.0</c:v>
                </c:pt>
                <c:pt idx="5">
                  <c:v>14694.0</c:v>
                </c:pt>
                <c:pt idx="6">
                  <c:v>144079.0</c:v>
                </c:pt>
              </c:numCache>
            </c:numRef>
          </c:xVal>
          <c:yVal>
            <c:numRef>
              <c:f>'HPLC summary'!$Q$23:$Q$29</c:f>
              <c:numCache>
                <c:formatCode>General</c:formatCode>
                <c:ptCount val="7"/>
                <c:pt idx="0">
                  <c:v>0.991175882949354</c:v>
                </c:pt>
                <c:pt idx="1">
                  <c:v>0.517995892942625</c:v>
                </c:pt>
                <c:pt idx="2">
                  <c:v>0.241177855077785</c:v>
                </c:pt>
                <c:pt idx="3">
                  <c:v>0.107661291282692</c:v>
                </c:pt>
                <c:pt idx="4">
                  <c:v>0.0988505897990603</c:v>
                </c:pt>
                <c:pt idx="5">
                  <c:v>0.0407120930103483</c:v>
                </c:pt>
                <c:pt idx="6">
                  <c:v>0.502426394938135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70584"/>
        <c:axId val="2074974024"/>
      </c:scatterChart>
      <c:valAx>
        <c:axId val="207497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974024"/>
        <c:crosses val="autoZero"/>
        <c:crossBetween val="midCat"/>
      </c:valAx>
      <c:valAx>
        <c:axId val="2074974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4970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'HPLC summary'!$L$10:$L$13</c:f>
              <c:numCache>
                <c:formatCode>General</c:formatCode>
                <c:ptCount val="4"/>
                <c:pt idx="0">
                  <c:v>144079.0</c:v>
                </c:pt>
                <c:pt idx="1">
                  <c:v>552479.0</c:v>
                </c:pt>
                <c:pt idx="2">
                  <c:v>1.414635E6</c:v>
                </c:pt>
                <c:pt idx="3">
                  <c:v>74926.0</c:v>
                </c:pt>
              </c:numCache>
            </c:numRef>
          </c:xVal>
          <c:yVal>
            <c:numRef>
              <c:f>'HPLC summary'!$K$10:$K$13</c:f>
              <c:numCache>
                <c:formatCode>0.00</c:formatCode>
                <c:ptCount val="4"/>
                <c:pt idx="0">
                  <c:v>0.5</c:v>
                </c:pt>
                <c:pt idx="1">
                  <c:v>2.0</c:v>
                </c:pt>
                <c:pt idx="2">
                  <c:v>5.0</c:v>
                </c:pt>
                <c:pt idx="3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'HPLC summary'!$L$10:$L$13</c:f>
              <c:numCache>
                <c:formatCode>General</c:formatCode>
                <c:ptCount val="4"/>
                <c:pt idx="0">
                  <c:v>144079.0</c:v>
                </c:pt>
                <c:pt idx="1">
                  <c:v>552479.0</c:v>
                </c:pt>
                <c:pt idx="2">
                  <c:v>1.414635E6</c:v>
                </c:pt>
                <c:pt idx="3">
                  <c:v>74926.0</c:v>
                </c:pt>
              </c:numCache>
            </c:numRef>
          </c:xVal>
          <c:yVal>
            <c:numRef>
              <c:f>'HPLC summary'!$Q$54:$Q$57</c:f>
              <c:numCache>
                <c:formatCode>General</c:formatCode>
                <c:ptCount val="4"/>
                <c:pt idx="0">
                  <c:v>0.511158053812053</c:v>
                </c:pt>
                <c:pt idx="1">
                  <c:v>1.958584977039696</c:v>
                </c:pt>
                <c:pt idx="2">
                  <c:v>5.01418685368576</c:v>
                </c:pt>
                <c:pt idx="3">
                  <c:v>0.26607011546249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07144"/>
        <c:axId val="2075012664"/>
      </c:scatterChart>
      <c:valAx>
        <c:axId val="207500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012664"/>
        <c:crosses val="autoZero"/>
        <c:crossBetween val="midCat"/>
      </c:valAx>
      <c:valAx>
        <c:axId val="207501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5007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0</xdr:row>
      <xdr:rowOff>30480</xdr:rowOff>
    </xdr:from>
    <xdr:to>
      <xdr:col>29</xdr:col>
      <xdr:colOff>7620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32</xdr:row>
      <xdr:rowOff>83820</xdr:rowOff>
    </xdr:from>
    <xdr:to>
      <xdr:col>27</xdr:col>
      <xdr:colOff>114301</xdr:colOff>
      <xdr:row>45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K33"/>
    </sheetView>
  </sheetViews>
  <sheetFormatPr baseColWidth="10" defaultColWidth="8.83203125" defaultRowHeight="14" x14ac:dyDescent="0"/>
  <cols>
    <col min="1" max="1" width="9.5" customWidth="1"/>
    <col min="2" max="2" width="3.33203125" customWidth="1"/>
    <col min="7" max="8" width="9" style="10" bestFit="1" customWidth="1"/>
    <col min="9" max="9" width="12" style="10" bestFit="1" customWidth="1"/>
    <col min="10" max="11" width="9" style="10" bestFit="1" customWidth="1"/>
  </cols>
  <sheetData>
    <row r="1" spans="1:11" ht="49">
      <c r="A1" s="2" t="s">
        <v>9</v>
      </c>
      <c r="B1" s="2"/>
      <c r="C1" s="3" t="s">
        <v>257</v>
      </c>
      <c r="D1" s="2" t="s">
        <v>202</v>
      </c>
      <c r="E1" s="2"/>
      <c r="F1" s="4" t="s">
        <v>203</v>
      </c>
      <c r="G1" s="5" t="s">
        <v>204</v>
      </c>
      <c r="H1" s="5" t="s">
        <v>205</v>
      </c>
      <c r="I1" s="5" t="s">
        <v>206</v>
      </c>
      <c r="J1" s="5" t="s">
        <v>207</v>
      </c>
      <c r="K1" s="6" t="s">
        <v>208</v>
      </c>
    </row>
    <row r="2" spans="1:11">
      <c r="A2" s="7" t="s">
        <v>167</v>
      </c>
      <c r="B2" s="8"/>
      <c r="C2" s="9">
        <f>CPOM_flux_LPP_sed_OM_final_7jul!E2*4</f>
        <v>7.1999999999999998E-3</v>
      </c>
      <c r="D2">
        <v>1</v>
      </c>
      <c r="F2">
        <f>'HPLC summary'!E68</f>
        <v>413882</v>
      </c>
      <c r="G2" s="10">
        <f>F2*'HPLC summary'!Q$49+'HPLC summary'!Q$48</f>
        <v>1.4673777554956668</v>
      </c>
      <c r="H2" s="10">
        <f>G2*D2</f>
        <v>1.4673777554956668</v>
      </c>
      <c r="I2" s="10">
        <f>H2/5.5</f>
        <v>0.26679595554466667</v>
      </c>
      <c r="J2" s="10">
        <f>H2/C2</f>
        <v>203.80246604106483</v>
      </c>
      <c r="K2" s="10">
        <f>J2/5.5</f>
        <v>37.054993825648154</v>
      </c>
    </row>
    <row r="3" spans="1:11">
      <c r="A3" s="11" t="s">
        <v>249</v>
      </c>
      <c r="B3" s="11"/>
      <c r="C3" s="24" t="e">
        <f>CPOM_flux_LPP_sed_OM_final_7jul!E3*4</f>
        <v>#VALUE!</v>
      </c>
      <c r="D3" s="24" t="s">
        <v>248</v>
      </c>
      <c r="E3" s="24" t="s">
        <v>248</v>
      </c>
      <c r="F3" s="24" t="s">
        <v>248</v>
      </c>
      <c r="G3" s="17" t="s">
        <v>248</v>
      </c>
      <c r="H3" s="17" t="s">
        <v>248</v>
      </c>
      <c r="I3" s="17" t="s">
        <v>248</v>
      </c>
      <c r="J3" s="17" t="s">
        <v>248</v>
      </c>
      <c r="K3" s="17" t="s">
        <v>248</v>
      </c>
    </row>
    <row r="4" spans="1:11">
      <c r="A4" s="11" t="s">
        <v>250</v>
      </c>
      <c r="B4" s="11"/>
      <c r="C4" s="24" t="e">
        <f>CPOM_flux_LPP_sed_OM_final_7jul!E4*4</f>
        <v>#VALUE!</v>
      </c>
      <c r="D4" s="24" t="s">
        <v>248</v>
      </c>
      <c r="E4" s="24" t="s">
        <v>248</v>
      </c>
      <c r="F4" s="24" t="s">
        <v>248</v>
      </c>
      <c r="G4" s="17" t="s">
        <v>248</v>
      </c>
      <c r="H4" s="17" t="s">
        <v>248</v>
      </c>
      <c r="I4" s="17" t="s">
        <v>248</v>
      </c>
      <c r="J4" s="17" t="s">
        <v>248</v>
      </c>
      <c r="K4" s="17" t="s">
        <v>248</v>
      </c>
    </row>
    <row r="5" spans="1:11">
      <c r="A5" s="7" t="s">
        <v>169</v>
      </c>
      <c r="C5" s="9">
        <f>CPOM_flux_LPP_sed_OM_final_7jul!E5*4</f>
        <v>8.8000000000000005E-3</v>
      </c>
      <c r="D5">
        <v>1</v>
      </c>
      <c r="F5">
        <f>'HPLC summary'!E69</f>
        <v>283767</v>
      </c>
      <c r="G5" s="10">
        <f>F5*'HPLC summary'!Q$49+'HPLC summary'!Q$48</f>
        <v>1.0062319324893865</v>
      </c>
      <c r="H5" s="10">
        <f>G5*D5</f>
        <v>1.0062319324893865</v>
      </c>
      <c r="I5" s="10">
        <f>H5/5.5</f>
        <v>0.18295126045261573</v>
      </c>
      <c r="J5" s="10">
        <f>H5/C5</f>
        <v>114.34453778288481</v>
      </c>
      <c r="K5" s="10">
        <f>J5/5.5</f>
        <v>20.78991596052451</v>
      </c>
    </row>
    <row r="6" spans="1:11">
      <c r="A6" s="11" t="s">
        <v>251</v>
      </c>
      <c r="B6" s="11"/>
      <c r="C6" s="24" t="e">
        <f>CPOM_flux_LPP_sed_OM_final_7jul!E6*4</f>
        <v>#VALUE!</v>
      </c>
      <c r="D6" s="24" t="s">
        <v>248</v>
      </c>
      <c r="E6" s="24" t="s">
        <v>248</v>
      </c>
      <c r="F6" s="24" t="s">
        <v>248</v>
      </c>
      <c r="G6" s="17" t="s">
        <v>248</v>
      </c>
      <c r="H6" s="17" t="s">
        <v>248</v>
      </c>
      <c r="I6" s="17" t="s">
        <v>248</v>
      </c>
      <c r="J6" s="17" t="s">
        <v>248</v>
      </c>
      <c r="K6" s="17" t="s">
        <v>248</v>
      </c>
    </row>
    <row r="7" spans="1:11">
      <c r="A7" s="7" t="s">
        <v>171</v>
      </c>
      <c r="C7" s="9">
        <f>CPOM_flux_LPP_sed_OM_final_7jul!E7*4</f>
        <v>6.7999999999999996E-3</v>
      </c>
      <c r="D7">
        <v>1</v>
      </c>
      <c r="F7">
        <f>'HPLC summary'!E70</f>
        <v>311825</v>
      </c>
      <c r="G7" s="10">
        <f>F7*'HPLC summary'!Q$49+'HPLC summary'!Q$48</f>
        <v>1.1056734227242573</v>
      </c>
      <c r="H7" s="10">
        <f>G7*D7</f>
        <v>1.1056734227242573</v>
      </c>
      <c r="I7" s="10">
        <f>H7/5.5</f>
        <v>0.20103153140441041</v>
      </c>
      <c r="J7" s="10">
        <f>H7/C7</f>
        <v>162.59903275356726</v>
      </c>
      <c r="K7" s="10">
        <f>J7/5.5</f>
        <v>29.563460500648592</v>
      </c>
    </row>
    <row r="8" spans="1:11">
      <c r="A8" s="11" t="s">
        <v>252</v>
      </c>
      <c r="B8" s="11"/>
      <c r="C8" s="24" t="e">
        <f>CPOM_flux_LPP_sed_OM_final_7jul!E8*4</f>
        <v>#VALUE!</v>
      </c>
      <c r="D8" s="24" t="s">
        <v>248</v>
      </c>
      <c r="E8" s="24" t="s">
        <v>248</v>
      </c>
      <c r="F8" s="24" t="s">
        <v>248</v>
      </c>
      <c r="G8" s="17" t="s">
        <v>248</v>
      </c>
      <c r="H8" s="17" t="s">
        <v>248</v>
      </c>
      <c r="I8" s="17" t="s">
        <v>248</v>
      </c>
      <c r="J8" s="17" t="s">
        <v>248</v>
      </c>
      <c r="K8" s="17" t="s">
        <v>248</v>
      </c>
    </row>
    <row r="9" spans="1:11">
      <c r="A9" s="11" t="s">
        <v>253</v>
      </c>
      <c r="B9" s="11"/>
      <c r="C9" s="24" t="e">
        <f>CPOM_flux_LPP_sed_OM_final_7jul!E9*4</f>
        <v>#VALUE!</v>
      </c>
      <c r="D9" s="24" t="s">
        <v>248</v>
      </c>
      <c r="E9" s="24" t="s">
        <v>248</v>
      </c>
      <c r="F9" s="24" t="s">
        <v>248</v>
      </c>
      <c r="G9" s="17" t="s">
        <v>248</v>
      </c>
      <c r="H9" s="17" t="s">
        <v>248</v>
      </c>
      <c r="I9" s="17" t="s">
        <v>248</v>
      </c>
      <c r="J9" s="17" t="s">
        <v>248</v>
      </c>
      <c r="K9" s="17" t="s">
        <v>248</v>
      </c>
    </row>
    <row r="10" spans="1:11">
      <c r="A10" s="11" t="s">
        <v>254</v>
      </c>
      <c r="B10" s="11"/>
      <c r="C10" s="24" t="e">
        <f>CPOM_flux_LPP_sed_OM_final_7jul!E10*4</f>
        <v>#VALUE!</v>
      </c>
      <c r="D10" s="24" t="s">
        <v>248</v>
      </c>
      <c r="E10" s="24" t="s">
        <v>248</v>
      </c>
      <c r="F10" s="24" t="s">
        <v>248</v>
      </c>
      <c r="G10" s="17" t="s">
        <v>248</v>
      </c>
      <c r="H10" s="17" t="s">
        <v>248</v>
      </c>
      <c r="I10" s="17" t="s">
        <v>248</v>
      </c>
      <c r="J10" s="17" t="s">
        <v>248</v>
      </c>
      <c r="K10" s="17" t="s">
        <v>248</v>
      </c>
    </row>
    <row r="11" spans="1:11">
      <c r="A11" s="7" t="s">
        <v>174</v>
      </c>
      <c r="C11" s="9">
        <f>CPOM_flux_LPP_sed_OM_final_7jul!E11*4</f>
        <v>4.0000000000000001E-3</v>
      </c>
      <c r="D11">
        <v>1</v>
      </c>
      <c r="F11">
        <f>'HPLC summary'!E71</f>
        <v>133035</v>
      </c>
      <c r="G11" s="10">
        <f>F11*'HPLC summary'!Q$49+'HPLC summary'!Q$48</f>
        <v>0.47201656767070582</v>
      </c>
      <c r="H11" s="10">
        <f>G11*D11</f>
        <v>0.47201656767070582</v>
      </c>
      <c r="I11" s="10">
        <f>H11/5.5</f>
        <v>8.5821194121946512E-2</v>
      </c>
      <c r="J11" s="10">
        <f>H11/C11</f>
        <v>118.00414191767645</v>
      </c>
      <c r="K11" s="10">
        <f>J11/5.5</f>
        <v>21.455298530486626</v>
      </c>
    </row>
    <row r="12" spans="1:11">
      <c r="A12" s="7" t="s">
        <v>178</v>
      </c>
      <c r="C12" s="9">
        <f>CPOM_flux_LPP_sed_OM_final_7jul!E12*4</f>
        <v>6.0000000000000001E-3</v>
      </c>
      <c r="D12">
        <v>1</v>
      </c>
      <c r="F12">
        <f>'HPLC summary'!E72</f>
        <v>203631</v>
      </c>
      <c r="G12" s="10">
        <f>F12*'HPLC summary'!Q$49+'HPLC summary'!Q$48</f>
        <v>0.72221870056046766</v>
      </c>
      <c r="H12" s="10">
        <f t="shared" ref="H12:H14" si="0">G12*D12</f>
        <v>0.72221870056046766</v>
      </c>
      <c r="I12" s="10">
        <f t="shared" ref="I12:I14" si="1">H12/5.5</f>
        <v>0.13131249101099413</v>
      </c>
      <c r="J12" s="10">
        <f t="shared" ref="J12:J14" si="2">H12/C12</f>
        <v>120.3697834267446</v>
      </c>
      <c r="K12" s="10">
        <f t="shared" ref="K12:K14" si="3">J12/5.5</f>
        <v>21.885415168499019</v>
      </c>
    </row>
    <row r="13" spans="1:11">
      <c r="A13" s="7" t="s">
        <v>180</v>
      </c>
      <c r="C13" s="9">
        <f>CPOM_flux_LPP_sed_OM_final_7jul!E13*4</f>
        <v>8.3999999999999995E-3</v>
      </c>
      <c r="D13">
        <v>1</v>
      </c>
      <c r="F13">
        <f>'HPLC summary'!E73</f>
        <v>184768</v>
      </c>
      <c r="G13" s="10">
        <f>F13*'HPLC summary'!Q$49+'HPLC summary'!Q$48</f>
        <v>0.65536558094038189</v>
      </c>
      <c r="H13" s="10">
        <f t="shared" si="0"/>
        <v>0.65536558094038189</v>
      </c>
      <c r="I13" s="10">
        <f t="shared" si="1"/>
        <v>0.1191573783527967</v>
      </c>
      <c r="J13" s="10">
        <f t="shared" si="2"/>
        <v>78.019712016712134</v>
      </c>
      <c r="K13" s="10">
        <f t="shared" si="3"/>
        <v>14.185402184856752</v>
      </c>
    </row>
    <row r="14" spans="1:11">
      <c r="A14" s="7" t="s">
        <v>182</v>
      </c>
      <c r="C14" s="9">
        <f>CPOM_flux_LPP_sed_OM_final_7jul!E14*4</f>
        <v>8.8000000000000005E-3</v>
      </c>
      <c r="D14">
        <v>1</v>
      </c>
      <c r="F14">
        <f>'HPLC summary'!E74</f>
        <v>180805</v>
      </c>
      <c r="G14" s="10">
        <f>F14*'HPLC summary'!Q$49+'HPLC summary'!Q$48</f>
        <v>0.64132015269172582</v>
      </c>
      <c r="H14" s="10">
        <f t="shared" si="0"/>
        <v>0.64132015269172582</v>
      </c>
      <c r="I14" s="10">
        <f t="shared" si="1"/>
        <v>0.11660366412576834</v>
      </c>
      <c r="J14" s="10">
        <f t="shared" si="2"/>
        <v>72.877290078605199</v>
      </c>
      <c r="K14" s="10">
        <f t="shared" si="3"/>
        <v>13.250416377928218</v>
      </c>
    </row>
    <row r="15" spans="1:11">
      <c r="A15" s="11" t="s">
        <v>255</v>
      </c>
      <c r="B15" s="11"/>
      <c r="C15" s="24" t="e">
        <f>CPOM_flux_LPP_sed_OM_final_7jul!E15*4</f>
        <v>#VALUE!</v>
      </c>
      <c r="D15" s="24" t="s">
        <v>248</v>
      </c>
      <c r="E15" s="24" t="s">
        <v>248</v>
      </c>
      <c r="F15" s="24" t="s">
        <v>248</v>
      </c>
      <c r="G15" s="17" t="s">
        <v>248</v>
      </c>
      <c r="H15" s="17" t="s">
        <v>248</v>
      </c>
      <c r="I15" s="17" t="s">
        <v>248</v>
      </c>
      <c r="J15" s="17" t="s">
        <v>248</v>
      </c>
      <c r="K15" s="17" t="s">
        <v>248</v>
      </c>
    </row>
    <row r="16" spans="1:11">
      <c r="A16" s="11" t="s">
        <v>256</v>
      </c>
      <c r="B16" s="11"/>
      <c r="C16" s="24" t="e">
        <f>CPOM_flux_LPP_sed_OM_final_7jul!E16*4</f>
        <v>#VALUE!</v>
      </c>
      <c r="D16" s="24" t="s">
        <v>248</v>
      </c>
      <c r="E16" s="24" t="s">
        <v>248</v>
      </c>
      <c r="F16" s="24" t="s">
        <v>248</v>
      </c>
      <c r="G16" s="17" t="s">
        <v>248</v>
      </c>
      <c r="H16" s="17" t="s">
        <v>248</v>
      </c>
      <c r="I16" s="17" t="s">
        <v>248</v>
      </c>
      <c r="J16" s="17" t="s">
        <v>248</v>
      </c>
      <c r="K16" s="17" t="s">
        <v>248</v>
      </c>
    </row>
    <row r="17" spans="1:11">
      <c r="A17" s="7" t="s">
        <v>184</v>
      </c>
      <c r="C17" s="9">
        <f>CPOM_flux_LPP_sed_OM_final_7jul!E17*4</f>
        <v>6.7999999999999996E-3</v>
      </c>
      <c r="D17">
        <v>1</v>
      </c>
      <c r="F17">
        <f>'HPLC summary'!E75</f>
        <v>358509</v>
      </c>
      <c r="G17" s="10">
        <f>F17*'HPLC summary'!Q$49+'HPLC summary'!Q$48</f>
        <v>1.2711280713137756</v>
      </c>
      <c r="H17" s="10">
        <f>G17*D17</f>
        <v>1.2711280713137756</v>
      </c>
      <c r="I17" s="10">
        <f>H17/5.5</f>
        <v>0.23111419478432282</v>
      </c>
      <c r="J17" s="10">
        <f>H17/C17</f>
        <v>186.93059872261406</v>
      </c>
      <c r="K17" s="10">
        <f>J17/5.5</f>
        <v>33.987381585929832</v>
      </c>
    </row>
    <row r="18" spans="1:11">
      <c r="A18" s="7" t="s">
        <v>127</v>
      </c>
      <c r="C18">
        <f>CPOM_flux_LPP_sed_OM_final_7jul!C2</f>
        <v>2.03999999999986E-2</v>
      </c>
      <c r="D18">
        <v>1</v>
      </c>
      <c r="F18">
        <f>'HPLC summary'!E76</f>
        <v>353370</v>
      </c>
      <c r="G18" s="10">
        <f>F18*'HPLC summary'!Q$49+'HPLC summary'!Q$48</f>
        <v>1.2529147340011733</v>
      </c>
      <c r="H18" s="10">
        <f t="shared" ref="H18:H33" si="4">G18*D18</f>
        <v>1.2529147340011733</v>
      </c>
      <c r="I18" s="10">
        <f t="shared" ref="I18:I33" si="5">H18/5.5</f>
        <v>0.22780267890930422</v>
      </c>
      <c r="J18" s="10">
        <f t="shared" ref="J18:J33" si="6">H18/C18</f>
        <v>61.417388921630355</v>
      </c>
      <c r="K18" s="10">
        <f t="shared" ref="K18:K33" si="7">J18/5.5</f>
        <v>11.166797985750973</v>
      </c>
    </row>
    <row r="19" spans="1:11">
      <c r="A19" s="7" t="s">
        <v>129</v>
      </c>
      <c r="C19">
        <f>CPOM_flux_LPP_sed_OM_final_7jul!C3</f>
        <v>2.3699999999998101E-2</v>
      </c>
      <c r="D19">
        <v>1</v>
      </c>
      <c r="F19">
        <f>'HPLC summary'!E77</f>
        <v>391878</v>
      </c>
      <c r="G19" s="10">
        <f>F19*'HPLC summary'!Q$49+'HPLC summary'!Q$48</f>
        <v>1.3893924910032547</v>
      </c>
      <c r="H19" s="10">
        <f t="shared" si="4"/>
        <v>1.3893924910032547</v>
      </c>
      <c r="I19" s="10">
        <f t="shared" si="5"/>
        <v>0.25261681654604629</v>
      </c>
      <c r="J19" s="10">
        <f t="shared" si="6"/>
        <v>58.624155738538647</v>
      </c>
      <c r="K19" s="10">
        <f t="shared" si="7"/>
        <v>10.658937407007027</v>
      </c>
    </row>
    <row r="20" spans="1:11">
      <c r="A20" s="7" t="s">
        <v>131</v>
      </c>
      <c r="C20">
        <f>CPOM_flux_LPP_sed_OM_final_7jul!C4</f>
        <v>2.63999999999989E-2</v>
      </c>
      <c r="D20">
        <v>1</v>
      </c>
      <c r="F20">
        <f>'HPLC summary'!E78</f>
        <v>428377</v>
      </c>
      <c r="G20" s="10">
        <f>F20*'HPLC summary'!Q$49+'HPLC summary'!Q$48</f>
        <v>1.5187500700210945</v>
      </c>
      <c r="H20" s="10">
        <f t="shared" si="4"/>
        <v>1.5187500700210945</v>
      </c>
      <c r="I20" s="10">
        <f t="shared" si="5"/>
        <v>0.27613637636747174</v>
      </c>
      <c r="J20" s="10">
        <f t="shared" si="6"/>
        <v>57.528411743225675</v>
      </c>
      <c r="K20" s="10">
        <f t="shared" si="7"/>
        <v>10.459711226041032</v>
      </c>
    </row>
    <row r="21" spans="1:11">
      <c r="A21" s="7" t="s">
        <v>133</v>
      </c>
      <c r="C21">
        <f>CPOM_flux_LPP_sed_OM_final_7jul!C5</f>
        <v>3.2799999999998199E-2</v>
      </c>
      <c r="D21">
        <v>1</v>
      </c>
      <c r="F21">
        <f>'HPLC summary'!E79</f>
        <v>376350</v>
      </c>
      <c r="G21" s="10">
        <f>F21*'HPLC summary'!Q$49+'HPLC summary'!Q$48</f>
        <v>1.3343590794854319</v>
      </c>
      <c r="H21" s="10">
        <f t="shared" si="4"/>
        <v>1.3343590794854319</v>
      </c>
      <c r="I21" s="10">
        <f t="shared" si="5"/>
        <v>0.24261074172462396</v>
      </c>
      <c r="J21" s="10">
        <f t="shared" si="6"/>
        <v>40.681679252606862</v>
      </c>
      <c r="K21" s="10">
        <f t="shared" si="7"/>
        <v>7.3966689550194298</v>
      </c>
    </row>
    <row r="22" spans="1:11">
      <c r="A22" s="7" t="s">
        <v>135</v>
      </c>
      <c r="C22">
        <f>CPOM_flux_LPP_sed_OM_final_7jul!C6</f>
        <v>2.1899999999998698E-2</v>
      </c>
      <c r="D22">
        <v>1</v>
      </c>
      <c r="F22">
        <f>'HPLC summary'!E84</f>
        <v>423519</v>
      </c>
      <c r="G22" s="10">
        <f>F22*'HPLC summary'!Q$49+'HPLC summary'!Q$48</f>
        <v>1.501532636149792</v>
      </c>
      <c r="H22" s="10">
        <f t="shared" si="4"/>
        <v>1.501532636149792</v>
      </c>
      <c r="I22" s="10">
        <f t="shared" si="5"/>
        <v>0.27300593384541672</v>
      </c>
      <c r="J22" s="10">
        <f t="shared" si="6"/>
        <v>68.563134070770829</v>
      </c>
      <c r="K22" s="10">
        <f t="shared" si="7"/>
        <v>12.466024376503787</v>
      </c>
    </row>
    <row r="23" spans="1:11">
      <c r="A23" s="7" t="s">
        <v>137</v>
      </c>
      <c r="C23">
        <f>CPOM_flux_LPP_sed_OM_final_7jul!C7</f>
        <v>2.6099999999999599E-2</v>
      </c>
      <c r="D23">
        <v>1</v>
      </c>
      <c r="F23">
        <f>'HPLC summary'!E85</f>
        <v>345889</v>
      </c>
      <c r="G23" s="10">
        <f>F23*'HPLC summary'!Q$49+'HPLC summary'!Q$48</f>
        <v>1.226401019964283</v>
      </c>
      <c r="H23" s="10">
        <f t="shared" si="4"/>
        <v>1.226401019964283</v>
      </c>
      <c r="I23" s="10">
        <f t="shared" si="5"/>
        <v>0.22298200362986964</v>
      </c>
      <c r="J23" s="10">
        <f t="shared" si="6"/>
        <v>46.988544826218458</v>
      </c>
      <c r="K23" s="10">
        <f t="shared" si="7"/>
        <v>8.5433717865851744</v>
      </c>
    </row>
    <row r="24" spans="1:11">
      <c r="A24" s="7" t="s">
        <v>139</v>
      </c>
      <c r="C24">
        <f>CPOM_flux_LPP_sed_OM_final_7jul!C8</f>
        <v>2.1000000000000799E-2</v>
      </c>
      <c r="D24">
        <v>1</v>
      </c>
      <c r="F24">
        <f>'HPLC summary'!E86</f>
        <v>376092</v>
      </c>
      <c r="G24" s="10">
        <f>F24*'HPLC summary'!Q$49+'HPLC summary'!Q$48</f>
        <v>1.3334446912724232</v>
      </c>
      <c r="H24" s="10">
        <f t="shared" si="4"/>
        <v>1.3334446912724232</v>
      </c>
      <c r="I24" s="10">
        <f t="shared" si="5"/>
        <v>0.24244448932225876</v>
      </c>
      <c r="J24" s="10">
        <f t="shared" si="6"/>
        <v>63.497366251065351</v>
      </c>
      <c r="K24" s="10">
        <f t="shared" si="7"/>
        <v>11.544975682011883</v>
      </c>
    </row>
    <row r="25" spans="1:11">
      <c r="A25" s="7" t="s">
        <v>141</v>
      </c>
      <c r="C25">
        <f>CPOM_flux_LPP_sed_OM_final_7jul!C9</f>
        <v>2.98999999999978E-2</v>
      </c>
      <c r="D25">
        <v>1</v>
      </c>
      <c r="F25">
        <f>'HPLC summary'!E87</f>
        <v>391394</v>
      </c>
      <c r="G25" s="10">
        <f>F25*'HPLC summary'!Q$49+'HPLC summary'!Q$48</f>
        <v>1.3876771270687733</v>
      </c>
      <c r="H25" s="10">
        <f t="shared" si="4"/>
        <v>1.3876771270687733</v>
      </c>
      <c r="I25" s="10">
        <f t="shared" si="5"/>
        <v>0.25230493219432243</v>
      </c>
      <c r="J25" s="10">
        <f t="shared" si="6"/>
        <v>46.41060625648413</v>
      </c>
      <c r="K25" s="10">
        <f t="shared" si="7"/>
        <v>8.4382920466334781</v>
      </c>
    </row>
    <row r="26" spans="1:11">
      <c r="A26" s="7" t="s">
        <v>143</v>
      </c>
      <c r="C26">
        <f>CPOM_flux_LPP_sed_OM_final_7jul!C10</f>
        <v>2.2800000000000199E-2</v>
      </c>
      <c r="D26">
        <v>1</v>
      </c>
      <c r="F26">
        <f>'HPLC summary'!E88</f>
        <v>355669</v>
      </c>
      <c r="G26" s="10">
        <f>F26*'HPLC summary'!Q$49+'HPLC summary'!Q$48</f>
        <v>1.2610627126899596</v>
      </c>
      <c r="H26" s="10">
        <f t="shared" si="4"/>
        <v>1.2610627126899596</v>
      </c>
      <c r="I26" s="10">
        <f t="shared" si="5"/>
        <v>0.22928412957999267</v>
      </c>
      <c r="J26" s="10">
        <f t="shared" si="6"/>
        <v>55.309768100436344</v>
      </c>
      <c r="K26" s="10">
        <f t="shared" si="7"/>
        <v>10.056321472806609</v>
      </c>
    </row>
    <row r="27" spans="1:11">
      <c r="A27" s="7" t="s">
        <v>145</v>
      </c>
      <c r="C27">
        <f>CPOM_flux_LPP_sed_OM_final_7jul!C11</f>
        <v>3.0000000000001099E-2</v>
      </c>
      <c r="D27">
        <v>1</v>
      </c>
      <c r="F27" s="19">
        <f>AVERAGE('HPLC summary'!E89,('HPLC summary'!E91*5))</f>
        <v>330141</v>
      </c>
      <c r="G27" s="10">
        <f>F27*'HPLC summary'!Q$49+'HPLC summary'!Q$48</f>
        <v>1.1705878975671504</v>
      </c>
      <c r="H27" s="10">
        <f t="shared" si="4"/>
        <v>1.1705878975671504</v>
      </c>
      <c r="I27" s="10">
        <f t="shared" si="5"/>
        <v>0.21283416319402734</v>
      </c>
      <c r="J27" s="10">
        <f t="shared" si="6"/>
        <v>39.019596585570255</v>
      </c>
      <c r="K27" s="10">
        <f t="shared" si="7"/>
        <v>7.0944721064673191</v>
      </c>
    </row>
    <row r="28" spans="1:11">
      <c r="A28" s="7" t="s">
        <v>147</v>
      </c>
      <c r="C28">
        <f>CPOM_flux_LPP_sed_OM_final_7jul!C12</f>
        <v>2.27000000000004E-2</v>
      </c>
      <c r="D28">
        <v>1</v>
      </c>
      <c r="F28">
        <f>'HPLC summary'!E90</f>
        <v>418208</v>
      </c>
      <c r="G28" s="10">
        <f>F28*'HPLC summary'!Q$49+'HPLC summary'!Q$48</f>
        <v>1.4827097066951838</v>
      </c>
      <c r="H28" s="10">
        <f t="shared" si="4"/>
        <v>1.4827097066951838</v>
      </c>
      <c r="I28" s="10">
        <f t="shared" si="5"/>
        <v>0.26958358303548796</v>
      </c>
      <c r="J28" s="10">
        <f t="shared" si="6"/>
        <v>65.317608224456279</v>
      </c>
      <c r="K28" s="10">
        <f t="shared" si="7"/>
        <v>11.875928768082959</v>
      </c>
    </row>
    <row r="29" spans="1:11">
      <c r="A29" s="7" t="s">
        <v>149</v>
      </c>
      <c r="C29">
        <f>CPOM_flux_LPP_sed_OM_final_7jul!C13</f>
        <v>2.0500000000001999E-2</v>
      </c>
      <c r="D29">
        <v>1</v>
      </c>
      <c r="F29">
        <f>'HPLC summary'!E92</f>
        <v>351243</v>
      </c>
      <c r="G29" s="10">
        <f>F29*'HPLC summary'!Q$49+'HPLC summary'!Q$48</f>
        <v>1.2453763474543926</v>
      </c>
      <c r="H29" s="10">
        <f t="shared" si="4"/>
        <v>1.2453763474543926</v>
      </c>
      <c r="I29" s="10">
        <f t="shared" si="5"/>
        <v>0.22643206317352593</v>
      </c>
      <c r="J29" s="10">
        <f t="shared" si="6"/>
        <v>60.750065729476646</v>
      </c>
      <c r="K29" s="10">
        <f t="shared" si="7"/>
        <v>11.045466496268482</v>
      </c>
    </row>
    <row r="30" spans="1:11">
      <c r="A30" s="7" t="s">
        <v>159</v>
      </c>
      <c r="C30">
        <f>CPOM_flux_LPP_sed_OM_final_7jul!C14</f>
        <v>2.2100000000001799E-2</v>
      </c>
      <c r="D30">
        <v>1</v>
      </c>
      <c r="F30">
        <f>'HPLC summary'!E94</f>
        <v>387427</v>
      </c>
      <c r="G30" s="10">
        <f>F30*'HPLC summary'!Q$49+'HPLC summary'!Q$48</f>
        <v>1.3736175222586753</v>
      </c>
      <c r="H30" s="10">
        <f t="shared" si="4"/>
        <v>1.3736175222586753</v>
      </c>
      <c r="I30" s="10">
        <f t="shared" si="5"/>
        <v>0.24974864041066824</v>
      </c>
      <c r="J30" s="10">
        <f t="shared" si="6"/>
        <v>62.154639016224593</v>
      </c>
      <c r="K30" s="10">
        <f t="shared" si="7"/>
        <v>11.300843457495381</v>
      </c>
    </row>
    <row r="31" spans="1:11">
      <c r="A31" s="7" t="s">
        <v>161</v>
      </c>
      <c r="C31">
        <f>CPOM_flux_LPP_sed_OM_final_7jul!C15</f>
        <v>2.38999999999976E-2</v>
      </c>
      <c r="D31">
        <v>1</v>
      </c>
      <c r="F31">
        <f>'HPLC summary'!E95</f>
        <v>398446</v>
      </c>
      <c r="G31" s="10">
        <f>F31*'HPLC summary'!Q$49+'HPLC summary'!Q$48</f>
        <v>1.4126704048910097</v>
      </c>
      <c r="H31" s="10">
        <f t="shared" si="4"/>
        <v>1.4126704048910097</v>
      </c>
      <c r="I31" s="10">
        <f t="shared" si="5"/>
        <v>0.25684916452563811</v>
      </c>
      <c r="J31" s="10">
        <f t="shared" si="6"/>
        <v>59.107548321805503</v>
      </c>
      <c r="K31" s="10">
        <f t="shared" si="7"/>
        <v>10.746826967601001</v>
      </c>
    </row>
    <row r="32" spans="1:11">
      <c r="A32" s="7" t="s">
        <v>163</v>
      </c>
      <c r="C32">
        <f>CPOM_flux_LPP_sed_OM_final_7jul!C16</f>
        <v>2.2800000000000199E-2</v>
      </c>
      <c r="D32">
        <v>1</v>
      </c>
      <c r="F32">
        <f>'HPLC summary'!E96</f>
        <v>325515</v>
      </c>
      <c r="G32" s="10">
        <f>F32*'HPLC summary'!Q$49+'HPLC summary'!Q$48</f>
        <v>1.1541927042594837</v>
      </c>
      <c r="H32" s="10">
        <f t="shared" si="4"/>
        <v>1.1541927042594837</v>
      </c>
      <c r="I32" s="10">
        <f t="shared" si="5"/>
        <v>0.20985321895626977</v>
      </c>
      <c r="J32" s="10">
        <f t="shared" si="6"/>
        <v>50.622487028924283</v>
      </c>
      <c r="K32" s="10">
        <f t="shared" si="7"/>
        <v>9.2040885507135055</v>
      </c>
    </row>
    <row r="33" spans="1:11">
      <c r="A33" s="7" t="s">
        <v>165</v>
      </c>
      <c r="C33">
        <f>CPOM_flux_LPP_sed_OM_final_7jul!C17</f>
        <v>2.4000000000000899E-2</v>
      </c>
      <c r="D33">
        <v>1</v>
      </c>
      <c r="F33">
        <f>'HPLC summary'!E97</f>
        <v>402976</v>
      </c>
      <c r="G33" s="10">
        <f>F33*'HPLC summary'!Q$49+'HPLC summary'!Q$48</f>
        <v>1.4287253607240686</v>
      </c>
      <c r="H33" s="10">
        <f t="shared" si="4"/>
        <v>1.4287253607240686</v>
      </c>
      <c r="I33" s="10">
        <f t="shared" si="5"/>
        <v>0.2597682474043761</v>
      </c>
      <c r="J33" s="10">
        <f t="shared" si="6"/>
        <v>59.530223363500632</v>
      </c>
      <c r="K33" s="10">
        <f t="shared" si="7"/>
        <v>10.823676975181932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activeCell="K14" sqref="K14"/>
    </sheetView>
  </sheetViews>
  <sheetFormatPr baseColWidth="10" defaultColWidth="8.83203125" defaultRowHeight="14" x14ac:dyDescent="0"/>
  <cols>
    <col min="1" max="1" width="16" customWidth="1"/>
    <col min="2" max="2" width="15.33203125" customWidth="1"/>
    <col min="4" max="4" width="18.5" customWidth="1"/>
    <col min="13" max="13" width="12.1640625" customWidth="1"/>
    <col min="17" max="17" width="12" bestFit="1" customWidth="1"/>
  </cols>
  <sheetData>
    <row r="1" spans="1:24">
      <c r="A1" t="s">
        <v>0</v>
      </c>
      <c r="B1" t="s">
        <v>1</v>
      </c>
      <c r="K1" t="s">
        <v>242</v>
      </c>
      <c r="L1" t="s">
        <v>209</v>
      </c>
      <c r="M1" s="10" t="s">
        <v>210</v>
      </c>
      <c r="P1" t="s">
        <v>213</v>
      </c>
    </row>
    <row r="2" spans="1:24" ht="15" thickBot="1">
      <c r="A2" t="s">
        <v>2</v>
      </c>
      <c r="B2" t="s">
        <v>3</v>
      </c>
      <c r="K2" s="10">
        <v>1</v>
      </c>
      <c r="L2">
        <f>E14</f>
        <v>281040</v>
      </c>
      <c r="M2" s="16">
        <f>L2*Q$18+Q$17</f>
        <v>0.99117588294935399</v>
      </c>
    </row>
    <row r="3" spans="1:24">
      <c r="A3" t="s">
        <v>4</v>
      </c>
      <c r="B3">
        <v>92</v>
      </c>
      <c r="C3" t="s">
        <v>5</v>
      </c>
      <c r="K3" s="10">
        <v>0.5</v>
      </c>
      <c r="L3">
        <f>E17</f>
        <v>148442</v>
      </c>
      <c r="M3" s="16">
        <f>L3*Q$18+Q$17</f>
        <v>0.51799589294262494</v>
      </c>
      <c r="P3" s="15" t="s">
        <v>214</v>
      </c>
      <c r="Q3" s="15"/>
    </row>
    <row r="4" spans="1:24">
      <c r="A4" t="s">
        <v>6</v>
      </c>
      <c r="B4" s="1">
        <v>42277.819039351853</v>
      </c>
      <c r="K4" s="10">
        <v>0.25</v>
      </c>
      <c r="L4">
        <f>E24</f>
        <v>70870</v>
      </c>
      <c r="M4" s="16">
        <f>L4*Q$18+Q$17</f>
        <v>0.24117785507778539</v>
      </c>
      <c r="P4" s="12" t="s">
        <v>215</v>
      </c>
      <c r="Q4" s="12">
        <v>0.99954354741737861</v>
      </c>
    </row>
    <row r="5" spans="1:24">
      <c r="A5" t="s">
        <v>7</v>
      </c>
      <c r="K5" s="10">
        <v>0.1</v>
      </c>
      <c r="L5">
        <f>E35</f>
        <v>33455</v>
      </c>
      <c r="M5" s="16">
        <f>L5*Q$18+Q$17</f>
        <v>0.10766129128269214</v>
      </c>
      <c r="P5" s="12" t="s">
        <v>216</v>
      </c>
      <c r="Q5" s="12">
        <v>0.99908730318371741</v>
      </c>
    </row>
    <row r="6" spans="1:24">
      <c r="E6" t="s">
        <v>8</v>
      </c>
      <c r="K6" s="10">
        <v>0.1</v>
      </c>
      <c r="L6">
        <f>E45</f>
        <v>30986</v>
      </c>
      <c r="M6" s="16">
        <f>L6*Q$18+Q$17</f>
        <v>9.8850589799060307E-2</v>
      </c>
      <c r="P6" s="12" t="s">
        <v>217</v>
      </c>
      <c r="Q6" s="12">
        <v>0.99890476382046089</v>
      </c>
    </row>
    <row r="7" spans="1:24">
      <c r="B7" t="s">
        <v>9</v>
      </c>
      <c r="C7" t="s">
        <v>10</v>
      </c>
      <c r="D7" t="s">
        <v>11</v>
      </c>
      <c r="E7" t="s">
        <v>12</v>
      </c>
      <c r="K7" s="10">
        <v>0.05</v>
      </c>
      <c r="L7">
        <f>E55</f>
        <v>14694</v>
      </c>
      <c r="M7" s="16">
        <f t="shared" ref="M7:M8" si="0">L7*Q$18+Q$17</f>
        <v>4.0712093010348331E-2</v>
      </c>
      <c r="P7" s="12" t="s">
        <v>218</v>
      </c>
      <c r="Q7" s="12">
        <v>1.1240254286509514E-2</v>
      </c>
    </row>
    <row r="8" spans="1:24" ht="15" thickBot="1">
      <c r="B8" t="s">
        <v>13</v>
      </c>
      <c r="C8" t="s">
        <v>13</v>
      </c>
      <c r="D8" t="s">
        <v>13</v>
      </c>
      <c r="E8" t="s">
        <v>14</v>
      </c>
      <c r="K8" s="10">
        <v>0.5</v>
      </c>
      <c r="L8">
        <f>E67</f>
        <v>144079</v>
      </c>
      <c r="M8" s="16">
        <f t="shared" si="0"/>
        <v>0.5024263949381349</v>
      </c>
      <c r="P8" s="13" t="s">
        <v>219</v>
      </c>
      <c r="Q8" s="13">
        <v>7</v>
      </c>
    </row>
    <row r="9" spans="1:24">
      <c r="A9" t="s">
        <v>15</v>
      </c>
      <c r="E9">
        <v>1496</v>
      </c>
    </row>
    <row r="10" spans="1:24" ht="15" thickBot="1">
      <c r="A10" t="s">
        <v>16</v>
      </c>
      <c r="E10">
        <v>1414635</v>
      </c>
      <c r="K10" s="18">
        <v>0.5</v>
      </c>
      <c r="L10" s="19">
        <f>E67</f>
        <v>144079</v>
      </c>
      <c r="M10" s="20">
        <f>L10*Q$49+Q$48</f>
        <v>0.51115805381205281</v>
      </c>
      <c r="P10" t="s">
        <v>220</v>
      </c>
    </row>
    <row r="11" spans="1:24">
      <c r="A11" t="s">
        <v>17</v>
      </c>
      <c r="E11">
        <v>176721</v>
      </c>
      <c r="K11" s="18">
        <v>2</v>
      </c>
      <c r="L11" s="19">
        <f>E80</f>
        <v>552479</v>
      </c>
      <c r="M11" s="20">
        <f t="shared" ref="M11:M13" si="1">L11*Q$49+Q$48</f>
        <v>1.9585849770396964</v>
      </c>
      <c r="P11" s="14"/>
      <c r="Q11" s="14" t="s">
        <v>225</v>
      </c>
      <c r="R11" s="14" t="s">
        <v>226</v>
      </c>
      <c r="S11" s="14" t="s">
        <v>227</v>
      </c>
      <c r="T11" s="14" t="s">
        <v>228</v>
      </c>
      <c r="U11" s="14" t="s">
        <v>229</v>
      </c>
    </row>
    <row r="12" spans="1:24">
      <c r="A12" t="s">
        <v>18</v>
      </c>
      <c r="E12">
        <v>218356</v>
      </c>
      <c r="K12" s="18">
        <v>5</v>
      </c>
      <c r="L12" s="19">
        <f>E93</f>
        <v>1414635</v>
      </c>
      <c r="M12" s="20">
        <f t="shared" si="1"/>
        <v>5.0141868536857599</v>
      </c>
      <c r="P12" s="12" t="s">
        <v>221</v>
      </c>
      <c r="Q12" s="12">
        <v>1</v>
      </c>
      <c r="R12" s="12">
        <v>0.69151114056073015</v>
      </c>
      <c r="S12" s="12">
        <v>0.69151114056073015</v>
      </c>
      <c r="T12" s="12">
        <v>5473.2704516986523</v>
      </c>
      <c r="U12" s="12">
        <v>8.5474546694179E-9</v>
      </c>
    </row>
    <row r="13" spans="1:24">
      <c r="A13" t="s">
        <v>19</v>
      </c>
      <c r="E13">
        <v>124</v>
      </c>
      <c r="K13" s="18">
        <v>0.25</v>
      </c>
      <c r="L13" s="19">
        <f>E105</f>
        <v>74926</v>
      </c>
      <c r="M13" s="20">
        <f t="shared" si="1"/>
        <v>0.26607011546249049</v>
      </c>
      <c r="P13" s="12" t="s">
        <v>222</v>
      </c>
      <c r="Q13" s="12">
        <v>5</v>
      </c>
      <c r="R13" s="12">
        <v>6.3171658212697753E-4</v>
      </c>
      <c r="S13" s="12">
        <v>1.263433164253955E-4</v>
      </c>
      <c r="T13" s="12"/>
      <c r="U13" s="12"/>
    </row>
    <row r="14" spans="1:24" ht="15" thickBot="1">
      <c r="A14">
        <v>1</v>
      </c>
      <c r="B14" t="s">
        <v>20</v>
      </c>
      <c r="C14" t="s">
        <v>21</v>
      </c>
      <c r="D14" s="1">
        <v>42272.531631944446</v>
      </c>
      <c r="E14">
        <v>281040</v>
      </c>
      <c r="P14" s="13" t="s">
        <v>223</v>
      </c>
      <c r="Q14" s="13">
        <v>6</v>
      </c>
      <c r="R14" s="13">
        <v>0.69214285714285717</v>
      </c>
      <c r="S14" s="13"/>
      <c r="T14" s="13"/>
      <c r="U14" s="13"/>
    </row>
    <row r="15" spans="1:24" ht="15" thickBot="1">
      <c r="A15">
        <v>2</v>
      </c>
      <c r="B15" t="s">
        <v>22</v>
      </c>
      <c r="C15" t="s">
        <v>23</v>
      </c>
      <c r="D15" s="1">
        <v>42272.545497685183</v>
      </c>
      <c r="E15" t="s">
        <v>7</v>
      </c>
    </row>
    <row r="16" spans="1:24">
      <c r="A16">
        <v>3</v>
      </c>
      <c r="B16" t="s">
        <v>24</v>
      </c>
      <c r="C16" t="s">
        <v>25</v>
      </c>
      <c r="D16" s="1">
        <v>42272.559398148151</v>
      </c>
      <c r="E16">
        <v>22507</v>
      </c>
      <c r="P16" s="14"/>
      <c r="Q16" s="14" t="s">
        <v>230</v>
      </c>
      <c r="R16" s="14" t="s">
        <v>218</v>
      </c>
      <c r="S16" s="14" t="s">
        <v>231</v>
      </c>
      <c r="T16" s="14" t="s">
        <v>232</v>
      </c>
      <c r="U16" s="14" t="s">
        <v>233</v>
      </c>
      <c r="V16" s="14" t="s">
        <v>234</v>
      </c>
      <c r="W16" s="14" t="s">
        <v>235</v>
      </c>
      <c r="X16" s="14" t="s">
        <v>236</v>
      </c>
    </row>
    <row r="17" spans="1:24">
      <c r="A17">
        <v>4</v>
      </c>
      <c r="B17" t="s">
        <v>26</v>
      </c>
      <c r="C17" t="s">
        <v>27</v>
      </c>
      <c r="D17" s="1">
        <v>42272.601226851853</v>
      </c>
      <c r="E17">
        <v>148442</v>
      </c>
      <c r="P17" s="12" t="s">
        <v>224</v>
      </c>
      <c r="Q17" s="12">
        <v>-1.1723892247037737E-2</v>
      </c>
      <c r="R17" s="12">
        <v>6.5504602225785781E-3</v>
      </c>
      <c r="S17" s="12">
        <v>-1.7897814578931441</v>
      </c>
      <c r="T17" s="12">
        <v>0.13350256760164783</v>
      </c>
      <c r="U17" s="12">
        <v>-2.8562386310256444E-2</v>
      </c>
      <c r="V17" s="12">
        <v>5.1146018161809699E-3</v>
      </c>
      <c r="W17" s="12">
        <v>-2.8562386310256444E-2</v>
      </c>
      <c r="X17" s="12">
        <v>5.1146018161809699E-3</v>
      </c>
    </row>
    <row r="18" spans="1:24" ht="15" thickBot="1">
      <c r="A18">
        <v>5</v>
      </c>
      <c r="B18" t="s">
        <v>28</v>
      </c>
      <c r="C18" t="s">
        <v>29</v>
      </c>
      <c r="D18" s="1">
        <v>42272.615115740744</v>
      </c>
      <c r="E18" t="s">
        <v>7</v>
      </c>
      <c r="P18" s="13" t="s">
        <v>237</v>
      </c>
      <c r="Q18" s="13">
        <v>3.5685303700412459E-6</v>
      </c>
      <c r="R18" s="13">
        <v>4.8235406505560103E-8</v>
      </c>
      <c r="S18" s="13">
        <v>73.981554807253488</v>
      </c>
      <c r="T18" s="13">
        <v>8.5474546694179E-9</v>
      </c>
      <c r="U18" s="13">
        <v>3.4445373102435193E-6</v>
      </c>
      <c r="V18" s="13">
        <v>3.6925234298389726E-6</v>
      </c>
      <c r="W18" s="13">
        <v>3.4445373102435193E-6</v>
      </c>
      <c r="X18" s="13">
        <v>3.6925234298389726E-6</v>
      </c>
    </row>
    <row r="19" spans="1:24">
      <c r="A19">
        <v>6</v>
      </c>
      <c r="B19" t="s">
        <v>30</v>
      </c>
      <c r="C19" t="s">
        <v>31</v>
      </c>
      <c r="D19" s="1">
        <v>42272.629016203704</v>
      </c>
      <c r="E19" t="s">
        <v>7</v>
      </c>
    </row>
    <row r="20" spans="1:24">
      <c r="A20">
        <v>7</v>
      </c>
      <c r="B20" t="s">
        <v>32</v>
      </c>
      <c r="C20" t="s">
        <v>33</v>
      </c>
      <c r="D20" s="1">
        <v>42272.642928240741</v>
      </c>
      <c r="E20" t="s">
        <v>7</v>
      </c>
      <c r="P20" t="s">
        <v>238</v>
      </c>
    </row>
    <row r="21" spans="1:24" ht="15" thickBot="1">
      <c r="A21">
        <v>8</v>
      </c>
      <c r="B21" t="s">
        <v>34</v>
      </c>
      <c r="C21" t="s">
        <v>35</v>
      </c>
      <c r="D21" s="1">
        <v>42272.656817129631</v>
      </c>
      <c r="E21" t="s">
        <v>7</v>
      </c>
    </row>
    <row r="22" spans="1:24">
      <c r="A22">
        <v>9</v>
      </c>
      <c r="B22" t="s">
        <v>36</v>
      </c>
      <c r="C22" t="s">
        <v>37</v>
      </c>
      <c r="D22" s="1">
        <v>42272.670717592591</v>
      </c>
      <c r="E22" t="s">
        <v>7</v>
      </c>
      <c r="P22" s="14" t="s">
        <v>239</v>
      </c>
      <c r="Q22" s="14" t="s">
        <v>240</v>
      </c>
      <c r="R22" s="14" t="s">
        <v>241</v>
      </c>
    </row>
    <row r="23" spans="1:24">
      <c r="A23">
        <v>10</v>
      </c>
      <c r="B23" t="s">
        <v>38</v>
      </c>
      <c r="C23" t="s">
        <v>39</v>
      </c>
      <c r="D23" s="1">
        <v>42272.684571759259</v>
      </c>
      <c r="E23" t="s">
        <v>7</v>
      </c>
      <c r="P23" s="12">
        <v>1</v>
      </c>
      <c r="Q23" s="12">
        <v>0.99117588294935399</v>
      </c>
      <c r="R23" s="12">
        <v>8.8241170506460076E-3</v>
      </c>
    </row>
    <row r="24" spans="1:24">
      <c r="A24">
        <v>11</v>
      </c>
      <c r="B24" t="s">
        <v>211</v>
      </c>
      <c r="C24" t="s">
        <v>40</v>
      </c>
      <c r="D24" s="1">
        <v>42272.698472222219</v>
      </c>
      <c r="E24">
        <v>70870</v>
      </c>
      <c r="P24" s="12">
        <v>2</v>
      </c>
      <c r="Q24" s="12">
        <v>0.51799589294262494</v>
      </c>
      <c r="R24" s="12">
        <v>-1.7995892942624936E-2</v>
      </c>
    </row>
    <row r="25" spans="1:24">
      <c r="A25">
        <v>12</v>
      </c>
      <c r="B25" t="s">
        <v>41</v>
      </c>
      <c r="C25" t="s">
        <v>42</v>
      </c>
      <c r="D25" s="1">
        <v>42272.712372685186</v>
      </c>
      <c r="E25" t="s">
        <v>7</v>
      </c>
      <c r="P25" s="12">
        <v>3</v>
      </c>
      <c r="Q25" s="12">
        <v>0.24117785507778539</v>
      </c>
      <c r="R25" s="12">
        <v>8.8221449222146142E-3</v>
      </c>
    </row>
    <row r="26" spans="1:24">
      <c r="A26">
        <v>13</v>
      </c>
      <c r="B26" t="s">
        <v>43</v>
      </c>
      <c r="C26" t="s">
        <v>44</v>
      </c>
      <c r="D26" s="1">
        <v>42272.726284722223</v>
      </c>
      <c r="E26" t="s">
        <v>7</v>
      </c>
      <c r="P26" s="12">
        <v>4</v>
      </c>
      <c r="Q26" s="12">
        <v>0.10766129128269214</v>
      </c>
      <c r="R26" s="12">
        <v>-7.6612912826921342E-3</v>
      </c>
    </row>
    <row r="27" spans="1:24">
      <c r="A27">
        <v>14</v>
      </c>
      <c r="B27" t="s">
        <v>45</v>
      </c>
      <c r="C27" t="s">
        <v>46</v>
      </c>
      <c r="D27" s="1">
        <v>42272.74019675926</v>
      </c>
      <c r="E27" t="s">
        <v>7</v>
      </c>
      <c r="P27" s="12">
        <v>5</v>
      </c>
      <c r="Q27" s="12">
        <v>9.8850589799060307E-2</v>
      </c>
      <c r="R27" s="12">
        <v>1.1494102009396989E-3</v>
      </c>
    </row>
    <row r="28" spans="1:24">
      <c r="A28">
        <v>15</v>
      </c>
      <c r="B28" t="s">
        <v>47</v>
      </c>
      <c r="C28" t="s">
        <v>48</v>
      </c>
      <c r="D28" s="1">
        <v>42272.754108796296</v>
      </c>
      <c r="E28" t="s">
        <v>7</v>
      </c>
      <c r="P28" s="12">
        <v>6</v>
      </c>
      <c r="Q28" s="12">
        <v>4.0712093010348331E-2</v>
      </c>
      <c r="R28" s="12">
        <v>9.2879069896516717E-3</v>
      </c>
    </row>
    <row r="29" spans="1:24" ht="15" thickBot="1">
      <c r="A29">
        <v>16</v>
      </c>
      <c r="B29" t="s">
        <v>49</v>
      </c>
      <c r="C29" t="s">
        <v>50</v>
      </c>
      <c r="D29" s="1">
        <v>42272.768009259256</v>
      </c>
      <c r="E29" t="s">
        <v>7</v>
      </c>
      <c r="P29" s="13">
        <v>7</v>
      </c>
      <c r="Q29" s="13">
        <v>0.5024263949381349</v>
      </c>
      <c r="R29" s="13">
        <v>-2.4263949381349015E-3</v>
      </c>
    </row>
    <row r="30" spans="1:24">
      <c r="A30">
        <v>17</v>
      </c>
      <c r="B30" t="s">
        <v>51</v>
      </c>
      <c r="C30" t="s">
        <v>52</v>
      </c>
      <c r="D30" s="1">
        <v>42272.781898148147</v>
      </c>
      <c r="E30" t="s">
        <v>7</v>
      </c>
    </row>
    <row r="31" spans="1:24">
      <c r="A31">
        <v>18</v>
      </c>
      <c r="B31" t="s">
        <v>53</v>
      </c>
      <c r="C31" t="s">
        <v>54</v>
      </c>
      <c r="D31" s="1">
        <v>42272.795775462961</v>
      </c>
      <c r="E31" t="s">
        <v>7</v>
      </c>
    </row>
    <row r="32" spans="1:24">
      <c r="A32">
        <v>19</v>
      </c>
      <c r="B32" t="s">
        <v>55</v>
      </c>
      <c r="C32" t="s">
        <v>56</v>
      </c>
      <c r="D32" s="1">
        <v>42272.809606481482</v>
      </c>
      <c r="E32" t="s">
        <v>7</v>
      </c>
      <c r="P32" t="s">
        <v>213</v>
      </c>
    </row>
    <row r="33" spans="1:24" ht="15" thickBot="1">
      <c r="A33">
        <v>20</v>
      </c>
      <c r="B33" t="s">
        <v>57</v>
      </c>
      <c r="C33" t="s">
        <v>58</v>
      </c>
      <c r="D33" s="1">
        <v>42272.823530092595</v>
      </c>
      <c r="E33">
        <v>67081</v>
      </c>
    </row>
    <row r="34" spans="1:24">
      <c r="A34">
        <v>21</v>
      </c>
      <c r="B34" t="s">
        <v>59</v>
      </c>
      <c r="C34" t="s">
        <v>60</v>
      </c>
      <c r="D34" s="1">
        <v>42272.837384259263</v>
      </c>
      <c r="E34">
        <v>15239</v>
      </c>
      <c r="P34" s="15" t="s">
        <v>214</v>
      </c>
      <c r="Q34" s="15"/>
    </row>
    <row r="35" spans="1:24">
      <c r="A35">
        <v>22</v>
      </c>
      <c r="B35" t="s">
        <v>61</v>
      </c>
      <c r="C35" t="s">
        <v>62</v>
      </c>
      <c r="D35" s="1">
        <v>42272.856747685182</v>
      </c>
      <c r="E35">
        <v>33455</v>
      </c>
      <c r="P35" s="12" t="s">
        <v>215</v>
      </c>
      <c r="Q35" s="12">
        <v>0.99991958682692095</v>
      </c>
    </row>
    <row r="36" spans="1:24">
      <c r="A36">
        <v>23</v>
      </c>
      <c r="B36" t="s">
        <v>63</v>
      </c>
      <c r="C36" t="s">
        <v>64</v>
      </c>
      <c r="D36" s="1">
        <v>42272.903865740744</v>
      </c>
      <c r="E36">
        <v>286777</v>
      </c>
      <c r="P36" s="12" t="s">
        <v>216</v>
      </c>
      <c r="Q36" s="12">
        <v>0.99983918012012041</v>
      </c>
    </row>
    <row r="37" spans="1:24">
      <c r="A37">
        <v>24</v>
      </c>
      <c r="B37" t="s">
        <v>65</v>
      </c>
      <c r="C37" t="s">
        <v>66</v>
      </c>
      <c r="D37" s="1">
        <v>42272.917766203704</v>
      </c>
      <c r="E37">
        <v>42082</v>
      </c>
      <c r="P37" s="12" t="s">
        <v>217</v>
      </c>
      <c r="Q37" s="12">
        <v>0.99975877018018067</v>
      </c>
    </row>
    <row r="38" spans="1:24">
      <c r="A38">
        <v>25</v>
      </c>
      <c r="B38" t="s">
        <v>67</v>
      </c>
      <c r="C38" t="s">
        <v>68</v>
      </c>
      <c r="D38" s="1">
        <v>42272.931701388887</v>
      </c>
      <c r="E38">
        <v>27985</v>
      </c>
      <c r="P38" s="12" t="s">
        <v>218</v>
      </c>
      <c r="Q38" s="12">
        <v>3.3905911875026097E-2</v>
      </c>
    </row>
    <row r="39" spans="1:24" ht="15" thickBot="1">
      <c r="A39">
        <v>26</v>
      </c>
      <c r="B39" t="s">
        <v>69</v>
      </c>
      <c r="C39" t="s">
        <v>70</v>
      </c>
      <c r="D39" s="1">
        <v>42272.945613425924</v>
      </c>
      <c r="E39">
        <v>55107</v>
      </c>
      <c r="P39" s="13" t="s">
        <v>219</v>
      </c>
      <c r="Q39" s="13">
        <v>4</v>
      </c>
    </row>
    <row r="40" spans="1:24">
      <c r="A40">
        <v>27</v>
      </c>
      <c r="B40" t="s">
        <v>71</v>
      </c>
      <c r="C40" t="s">
        <v>72</v>
      </c>
      <c r="D40" s="1">
        <v>42272.95952546296</v>
      </c>
      <c r="E40" t="s">
        <v>7</v>
      </c>
    </row>
    <row r="41" spans="1:24" ht="15" thickBot="1">
      <c r="A41">
        <v>28</v>
      </c>
      <c r="B41" t="s">
        <v>73</v>
      </c>
      <c r="C41" t="s">
        <v>74</v>
      </c>
      <c r="D41" s="1">
        <v>42272.973425925928</v>
      </c>
      <c r="E41">
        <v>58281</v>
      </c>
      <c r="P41" t="s">
        <v>220</v>
      </c>
    </row>
    <row r="42" spans="1:24">
      <c r="A42">
        <v>29</v>
      </c>
      <c r="B42" t="s">
        <v>75</v>
      </c>
      <c r="C42" t="s">
        <v>76</v>
      </c>
      <c r="D42" s="1">
        <v>42272.987337962964</v>
      </c>
      <c r="E42">
        <v>26536</v>
      </c>
      <c r="P42" s="14"/>
      <c r="Q42" s="14" t="s">
        <v>225</v>
      </c>
      <c r="R42" s="14" t="s">
        <v>226</v>
      </c>
      <c r="S42" s="14" t="s">
        <v>227</v>
      </c>
      <c r="T42" s="14" t="s">
        <v>228</v>
      </c>
      <c r="U42" s="14" t="s">
        <v>229</v>
      </c>
    </row>
    <row r="43" spans="1:24">
      <c r="A43">
        <v>30</v>
      </c>
      <c r="B43" t="s">
        <v>77</v>
      </c>
      <c r="C43" t="s">
        <v>78</v>
      </c>
      <c r="D43" s="1">
        <v>42273.001215277778</v>
      </c>
      <c r="E43">
        <v>10867</v>
      </c>
      <c r="P43" s="12" t="s">
        <v>221</v>
      </c>
      <c r="Q43" s="12">
        <v>1</v>
      </c>
      <c r="R43" s="12">
        <v>14.294575778279846</v>
      </c>
      <c r="S43" s="12">
        <v>14.294575778279846</v>
      </c>
      <c r="T43" s="12">
        <v>12434.273435205687</v>
      </c>
      <c r="U43" s="12">
        <v>8.0413173079016835E-5</v>
      </c>
    </row>
    <row r="44" spans="1:24">
      <c r="A44">
        <v>31</v>
      </c>
      <c r="B44" t="s">
        <v>79</v>
      </c>
      <c r="C44" t="s">
        <v>80</v>
      </c>
      <c r="D44" s="1">
        <v>42273.015104166669</v>
      </c>
      <c r="E44" t="s">
        <v>7</v>
      </c>
      <c r="P44" s="12" t="s">
        <v>222</v>
      </c>
      <c r="Q44" s="12">
        <v>2</v>
      </c>
      <c r="R44" s="12">
        <v>2.2992217201540711E-3</v>
      </c>
      <c r="S44" s="12">
        <v>1.1496108600770355E-3</v>
      </c>
      <c r="T44" s="12"/>
      <c r="U44" s="12"/>
    </row>
    <row r="45" spans="1:24" ht="15" thickBot="1">
      <c r="A45">
        <v>32</v>
      </c>
      <c r="B45" t="s">
        <v>81</v>
      </c>
      <c r="C45" t="s">
        <v>82</v>
      </c>
      <c r="D45" s="1">
        <v>42273.029004629629</v>
      </c>
      <c r="E45">
        <v>30986</v>
      </c>
      <c r="P45" s="13" t="s">
        <v>223</v>
      </c>
      <c r="Q45" s="13">
        <v>3</v>
      </c>
      <c r="R45" s="13">
        <v>14.296875</v>
      </c>
      <c r="S45" s="13"/>
      <c r="T45" s="13"/>
      <c r="U45" s="13"/>
    </row>
    <row r="46" spans="1:24" ht="15" thickBot="1">
      <c r="A46">
        <v>33</v>
      </c>
      <c r="B46" t="s">
        <v>83</v>
      </c>
      <c r="C46" t="s">
        <v>84</v>
      </c>
      <c r="D46" s="1">
        <v>42273.042916666665</v>
      </c>
      <c r="E46">
        <v>7439</v>
      </c>
    </row>
    <row r="47" spans="1:24">
      <c r="A47">
        <v>34</v>
      </c>
      <c r="B47" t="s">
        <v>85</v>
      </c>
      <c r="C47" t="s">
        <v>86</v>
      </c>
      <c r="D47" s="1">
        <v>42273.056805555556</v>
      </c>
      <c r="E47">
        <v>17760</v>
      </c>
      <c r="P47" s="14"/>
      <c r="Q47" s="14" t="s">
        <v>230</v>
      </c>
      <c r="R47" s="14" t="s">
        <v>218</v>
      </c>
      <c r="S47" s="14" t="s">
        <v>231</v>
      </c>
      <c r="T47" s="14" t="s">
        <v>232</v>
      </c>
      <c r="U47" s="14" t="s">
        <v>233</v>
      </c>
      <c r="V47" s="14" t="s">
        <v>234</v>
      </c>
      <c r="W47" s="14" t="s">
        <v>235</v>
      </c>
      <c r="X47" s="14" t="s">
        <v>236</v>
      </c>
    </row>
    <row r="48" spans="1:24">
      <c r="A48">
        <v>35</v>
      </c>
      <c r="B48" t="s">
        <v>87</v>
      </c>
      <c r="C48" t="s">
        <v>88</v>
      </c>
      <c r="D48" s="1">
        <v>42273.070694444446</v>
      </c>
      <c r="E48">
        <v>11511</v>
      </c>
      <c r="P48" s="12" t="s">
        <v>224</v>
      </c>
      <c r="Q48" s="21">
        <v>5.2185481176958426E-4</v>
      </c>
      <c r="R48" s="12">
        <v>2.4272207036281662E-2</v>
      </c>
      <c r="S48" s="12">
        <v>2.1500097250716631E-2</v>
      </c>
      <c r="T48" s="12">
        <v>0.98479889203028459</v>
      </c>
      <c r="U48" s="12">
        <v>-0.10391302304993184</v>
      </c>
      <c r="V48" s="12">
        <v>0.10495673267347101</v>
      </c>
      <c r="W48" s="12">
        <v>-0.10391302304993184</v>
      </c>
      <c r="X48" s="12">
        <v>0.10495673267347101</v>
      </c>
    </row>
    <row r="49" spans="1:24" ht="15" thickBot="1">
      <c r="A49">
        <v>36</v>
      </c>
      <c r="B49" t="s">
        <v>89</v>
      </c>
      <c r="C49" t="s">
        <v>90</v>
      </c>
      <c r="D49" s="1">
        <v>42273.084618055553</v>
      </c>
      <c r="E49" t="s">
        <v>7</v>
      </c>
      <c r="P49" s="13" t="s">
        <v>237</v>
      </c>
      <c r="Q49" s="22">
        <v>3.5441403604986377E-6</v>
      </c>
      <c r="R49" s="13">
        <v>3.1783425820145832E-8</v>
      </c>
      <c r="S49" s="13">
        <v>111.50907333130196</v>
      </c>
      <c r="T49" s="13">
        <v>8.0413173079016902E-5</v>
      </c>
      <c r="U49" s="13">
        <v>3.4073873166327975E-6</v>
      </c>
      <c r="V49" s="13">
        <v>3.6808934043644778E-6</v>
      </c>
      <c r="W49" s="13">
        <v>3.4073873166327975E-6</v>
      </c>
      <c r="X49" s="13">
        <v>3.6808934043644778E-6</v>
      </c>
    </row>
    <row r="50" spans="1:24">
      <c r="A50">
        <v>37</v>
      </c>
      <c r="B50" t="s">
        <v>91</v>
      </c>
      <c r="C50" t="s">
        <v>92</v>
      </c>
      <c r="D50" s="1">
        <v>42273.098530092589</v>
      </c>
      <c r="E50">
        <v>11359</v>
      </c>
    </row>
    <row r="51" spans="1:24">
      <c r="A51">
        <v>38</v>
      </c>
      <c r="B51" t="s">
        <v>93</v>
      </c>
      <c r="C51" t="s">
        <v>94</v>
      </c>
      <c r="D51" s="1">
        <v>42273.112384259257</v>
      </c>
      <c r="E51">
        <v>20074</v>
      </c>
      <c r="P51" t="s">
        <v>238</v>
      </c>
    </row>
    <row r="52" spans="1:24" ht="15" thickBot="1">
      <c r="A52">
        <v>39</v>
      </c>
      <c r="B52" t="s">
        <v>95</v>
      </c>
      <c r="C52" t="s">
        <v>96</v>
      </c>
      <c r="D52" s="1">
        <v>42273.126307870371</v>
      </c>
      <c r="E52">
        <v>4354</v>
      </c>
    </row>
    <row r="53" spans="1:24">
      <c r="A53">
        <v>40</v>
      </c>
      <c r="B53" t="s">
        <v>97</v>
      </c>
      <c r="C53" t="s">
        <v>98</v>
      </c>
      <c r="D53" s="1">
        <v>42273.140196759261</v>
      </c>
      <c r="E53">
        <v>12672</v>
      </c>
      <c r="P53" s="14" t="s">
        <v>239</v>
      </c>
      <c r="Q53" s="14" t="s">
        <v>240</v>
      </c>
      <c r="R53" s="14" t="s">
        <v>241</v>
      </c>
    </row>
    <row r="54" spans="1:24">
      <c r="A54">
        <v>41</v>
      </c>
      <c r="B54" t="s">
        <v>99</v>
      </c>
      <c r="C54" t="s">
        <v>100</v>
      </c>
      <c r="D54" s="1">
        <v>42273.154097222221</v>
      </c>
      <c r="E54">
        <v>10095</v>
      </c>
      <c r="P54" s="12">
        <v>1</v>
      </c>
      <c r="Q54" s="12">
        <v>0.51115805381205281</v>
      </c>
      <c r="R54" s="12">
        <v>-1.1158053812052815E-2</v>
      </c>
    </row>
    <row r="55" spans="1:24">
      <c r="A55">
        <v>42</v>
      </c>
      <c r="B55" t="s">
        <v>101</v>
      </c>
      <c r="C55" t="s">
        <v>102</v>
      </c>
      <c r="D55" s="1">
        <v>42273.167986111112</v>
      </c>
      <c r="E55">
        <v>14694</v>
      </c>
      <c r="P55" s="12">
        <v>2</v>
      </c>
      <c r="Q55" s="12">
        <v>1.9585849770396964</v>
      </c>
      <c r="R55" s="12">
        <v>4.1415022960303638E-2</v>
      </c>
    </row>
    <row r="56" spans="1:24">
      <c r="A56">
        <v>43</v>
      </c>
      <c r="B56" t="s">
        <v>103</v>
      </c>
      <c r="C56" t="s">
        <v>104</v>
      </c>
      <c r="D56" s="1">
        <v>42273.181840277779</v>
      </c>
      <c r="E56">
        <v>34322</v>
      </c>
      <c r="P56" s="12">
        <v>3</v>
      </c>
      <c r="Q56" s="12">
        <v>5.0141868536857599</v>
      </c>
      <c r="R56" s="12">
        <v>-1.4186853685759893E-2</v>
      </c>
    </row>
    <row r="57" spans="1:24" ht="15" thickBot="1">
      <c r="A57">
        <v>44</v>
      </c>
      <c r="B57" t="s">
        <v>105</v>
      </c>
      <c r="C57" t="s">
        <v>106</v>
      </c>
      <c r="D57" s="1">
        <v>42273.195729166669</v>
      </c>
      <c r="E57">
        <v>21922</v>
      </c>
      <c r="P57" s="13">
        <v>4</v>
      </c>
      <c r="Q57" s="13">
        <v>0.26607011546249049</v>
      </c>
      <c r="R57" s="13">
        <v>-1.6070115462490486E-2</v>
      </c>
    </row>
    <row r="58" spans="1:24">
      <c r="A58">
        <v>45</v>
      </c>
      <c r="B58" t="s">
        <v>107</v>
      </c>
      <c r="C58" t="s">
        <v>108</v>
      </c>
      <c r="D58" s="1">
        <v>42273.209629629629</v>
      </c>
      <c r="E58">
        <v>15925</v>
      </c>
    </row>
    <row r="59" spans="1:24">
      <c r="A59">
        <v>46</v>
      </c>
      <c r="B59" t="s">
        <v>109</v>
      </c>
      <c r="C59" t="s">
        <v>110</v>
      </c>
      <c r="D59" s="1">
        <v>42273.22351851852</v>
      </c>
      <c r="E59">
        <v>166111</v>
      </c>
    </row>
    <row r="60" spans="1:24">
      <c r="A60">
        <v>47</v>
      </c>
      <c r="B60" t="s">
        <v>111</v>
      </c>
      <c r="C60" t="s">
        <v>112</v>
      </c>
      <c r="D60" s="1">
        <v>42273.237442129626</v>
      </c>
      <c r="E60">
        <v>49233</v>
      </c>
    </row>
    <row r="61" spans="1:24">
      <c r="A61">
        <v>48</v>
      </c>
      <c r="B61" t="s">
        <v>113</v>
      </c>
      <c r="C61" t="s">
        <v>114</v>
      </c>
      <c r="D61" s="1">
        <v>42273.25136574074</v>
      </c>
      <c r="E61">
        <v>12088</v>
      </c>
    </row>
    <row r="62" spans="1:24">
      <c r="A62">
        <v>49</v>
      </c>
      <c r="B62" t="s">
        <v>115</v>
      </c>
      <c r="C62" t="s">
        <v>116</v>
      </c>
      <c r="D62" s="1">
        <v>42273.265266203707</v>
      </c>
      <c r="E62">
        <v>15043</v>
      </c>
    </row>
    <row r="63" spans="1:24">
      <c r="A63">
        <v>50</v>
      </c>
      <c r="B63" t="s">
        <v>117</v>
      </c>
      <c r="C63" t="s">
        <v>118</v>
      </c>
      <c r="D63" s="1">
        <v>42273.27915509259</v>
      </c>
      <c r="E63">
        <v>6306</v>
      </c>
    </row>
    <row r="64" spans="1:24">
      <c r="A64">
        <v>51</v>
      </c>
      <c r="B64" t="s">
        <v>119</v>
      </c>
      <c r="C64" t="s">
        <v>120</v>
      </c>
      <c r="D64" s="1">
        <v>42273.293067129627</v>
      </c>
      <c r="E64">
        <v>12753</v>
      </c>
    </row>
    <row r="65" spans="1:5">
      <c r="A65">
        <v>52</v>
      </c>
      <c r="B65" t="s">
        <v>121</v>
      </c>
      <c r="C65" t="s">
        <v>122</v>
      </c>
      <c r="D65" s="1">
        <v>42273.306967592594</v>
      </c>
      <c r="E65">
        <v>35366</v>
      </c>
    </row>
    <row r="66" spans="1:5">
      <c r="A66">
        <v>53</v>
      </c>
      <c r="B66" t="s">
        <v>123</v>
      </c>
      <c r="C66" t="s">
        <v>124</v>
      </c>
      <c r="D66" s="1">
        <v>42273.320798611108</v>
      </c>
      <c r="E66">
        <v>29588</v>
      </c>
    </row>
    <row r="67" spans="1:5">
      <c r="A67">
        <v>54</v>
      </c>
      <c r="B67" t="s">
        <v>125</v>
      </c>
      <c r="C67" t="s">
        <v>126</v>
      </c>
      <c r="D67" s="1">
        <v>42273.334675925929</v>
      </c>
      <c r="E67">
        <v>144079</v>
      </c>
    </row>
    <row r="68" spans="1:5">
      <c r="A68">
        <v>55</v>
      </c>
      <c r="B68" t="s">
        <v>167</v>
      </c>
      <c r="C68" t="s">
        <v>128</v>
      </c>
      <c r="D68" s="1">
        <v>42273.348576388889</v>
      </c>
      <c r="E68">
        <v>413882</v>
      </c>
    </row>
    <row r="69" spans="1:5">
      <c r="A69">
        <v>56</v>
      </c>
      <c r="B69" t="s">
        <v>169</v>
      </c>
      <c r="C69" t="s">
        <v>130</v>
      </c>
      <c r="D69" s="1">
        <v>42273.362488425926</v>
      </c>
      <c r="E69">
        <v>283767</v>
      </c>
    </row>
    <row r="70" spans="1:5">
      <c r="A70">
        <v>57</v>
      </c>
      <c r="B70" t="s">
        <v>171</v>
      </c>
      <c r="C70" t="s">
        <v>132</v>
      </c>
      <c r="D70" s="1">
        <v>42273.376388888886</v>
      </c>
      <c r="E70">
        <v>311825</v>
      </c>
    </row>
    <row r="71" spans="1:5">
      <c r="A71">
        <v>58</v>
      </c>
      <c r="B71" t="s">
        <v>174</v>
      </c>
      <c r="C71" t="s">
        <v>134</v>
      </c>
      <c r="D71" s="1">
        <v>42273.390231481484</v>
      </c>
      <c r="E71">
        <v>133035</v>
      </c>
    </row>
    <row r="72" spans="1:5">
      <c r="A72">
        <v>59</v>
      </c>
      <c r="B72" t="s">
        <v>178</v>
      </c>
      <c r="C72" t="s">
        <v>136</v>
      </c>
      <c r="D72" s="1">
        <v>42273.404074074075</v>
      </c>
      <c r="E72">
        <v>203631</v>
      </c>
    </row>
    <row r="73" spans="1:5">
      <c r="A73">
        <v>60</v>
      </c>
      <c r="B73" t="s">
        <v>180</v>
      </c>
      <c r="C73" t="s">
        <v>138</v>
      </c>
      <c r="D73" s="1">
        <v>42273.417916666665</v>
      </c>
      <c r="E73">
        <v>184768</v>
      </c>
    </row>
    <row r="74" spans="1:5">
      <c r="A74">
        <v>61</v>
      </c>
      <c r="B74" t="s">
        <v>182</v>
      </c>
      <c r="C74" t="s">
        <v>140</v>
      </c>
      <c r="D74" s="1">
        <v>42273.431805555556</v>
      </c>
      <c r="E74">
        <v>180805</v>
      </c>
    </row>
    <row r="75" spans="1:5">
      <c r="A75">
        <v>62</v>
      </c>
      <c r="B75" t="s">
        <v>184</v>
      </c>
      <c r="C75" t="s">
        <v>142</v>
      </c>
      <c r="D75" s="1">
        <v>42273.44568287037</v>
      </c>
      <c r="E75">
        <v>358509</v>
      </c>
    </row>
    <row r="76" spans="1:5">
      <c r="A76">
        <v>63</v>
      </c>
      <c r="B76" t="s">
        <v>127</v>
      </c>
      <c r="C76" t="s">
        <v>144</v>
      </c>
      <c r="D76" s="1">
        <v>42273.45957175926</v>
      </c>
      <c r="E76">
        <v>353370</v>
      </c>
    </row>
    <row r="77" spans="1:5">
      <c r="A77">
        <v>64</v>
      </c>
      <c r="B77" t="s">
        <v>129</v>
      </c>
      <c r="C77" t="s">
        <v>146</v>
      </c>
      <c r="D77" s="1">
        <v>42273.473460648151</v>
      </c>
      <c r="E77">
        <v>391878</v>
      </c>
    </row>
    <row r="78" spans="1:5">
      <c r="A78">
        <v>65</v>
      </c>
      <c r="B78" t="s">
        <v>131</v>
      </c>
      <c r="C78" t="s">
        <v>148</v>
      </c>
      <c r="D78" s="1">
        <v>42273.487326388888</v>
      </c>
      <c r="E78">
        <v>428377</v>
      </c>
    </row>
    <row r="79" spans="1:5">
      <c r="A79">
        <v>66</v>
      </c>
      <c r="B79" t="s">
        <v>133</v>
      </c>
      <c r="C79" t="s">
        <v>150</v>
      </c>
      <c r="D79" s="1">
        <v>42273.501226851855</v>
      </c>
      <c r="E79">
        <v>376350</v>
      </c>
    </row>
    <row r="80" spans="1:5">
      <c r="A80">
        <v>67</v>
      </c>
      <c r="B80" t="s">
        <v>151</v>
      </c>
      <c r="C80" t="s">
        <v>152</v>
      </c>
      <c r="D80" s="1">
        <v>42273.515069444446</v>
      </c>
      <c r="E80">
        <v>552479</v>
      </c>
    </row>
    <row r="81" spans="1:5">
      <c r="A81">
        <v>68</v>
      </c>
      <c r="B81" t="s">
        <v>153</v>
      </c>
      <c r="C81" t="s">
        <v>154</v>
      </c>
      <c r="D81" s="1">
        <v>42273.528969907406</v>
      </c>
      <c r="E81">
        <v>293604</v>
      </c>
    </row>
    <row r="82" spans="1:5">
      <c r="A82">
        <v>69</v>
      </c>
      <c r="B82" t="s">
        <v>155</v>
      </c>
      <c r="C82" t="s">
        <v>156</v>
      </c>
      <c r="D82" s="1">
        <v>42273.542858796296</v>
      </c>
      <c r="E82">
        <v>17378</v>
      </c>
    </row>
    <row r="83" spans="1:5">
      <c r="A83">
        <v>70</v>
      </c>
      <c r="B83" t="s">
        <v>157</v>
      </c>
      <c r="C83" t="s">
        <v>158</v>
      </c>
      <c r="D83" s="1">
        <v>42273.556689814817</v>
      </c>
      <c r="E83">
        <v>167466</v>
      </c>
    </row>
    <row r="84" spans="1:5">
      <c r="A84">
        <v>71</v>
      </c>
      <c r="B84" t="s">
        <v>135</v>
      </c>
      <c r="C84" t="s">
        <v>160</v>
      </c>
      <c r="D84" s="1">
        <v>42273.570567129631</v>
      </c>
      <c r="E84">
        <v>423519</v>
      </c>
    </row>
    <row r="85" spans="1:5">
      <c r="A85">
        <v>72</v>
      </c>
      <c r="B85" t="s">
        <v>137</v>
      </c>
      <c r="C85" t="s">
        <v>162</v>
      </c>
      <c r="D85" s="1">
        <v>42273.584479166668</v>
      </c>
      <c r="E85">
        <v>345889</v>
      </c>
    </row>
    <row r="86" spans="1:5">
      <c r="A86">
        <v>73</v>
      </c>
      <c r="B86" t="s">
        <v>139</v>
      </c>
      <c r="C86" t="s">
        <v>164</v>
      </c>
      <c r="D86" s="1">
        <v>42273.598379629628</v>
      </c>
      <c r="E86">
        <v>376092</v>
      </c>
    </row>
    <row r="87" spans="1:5">
      <c r="A87">
        <v>74</v>
      </c>
      <c r="B87" t="s">
        <v>141</v>
      </c>
      <c r="C87" t="s">
        <v>166</v>
      </c>
      <c r="D87" s="1">
        <v>42273.612280092595</v>
      </c>
      <c r="E87">
        <v>391394</v>
      </c>
    </row>
    <row r="88" spans="1:5">
      <c r="A88">
        <v>75</v>
      </c>
      <c r="B88" t="s">
        <v>143</v>
      </c>
      <c r="C88" t="s">
        <v>168</v>
      </c>
      <c r="D88" s="1">
        <v>42273.626168981478</v>
      </c>
      <c r="E88">
        <v>355669</v>
      </c>
    </row>
    <row r="89" spans="1:5">
      <c r="A89">
        <v>76</v>
      </c>
      <c r="B89" t="s">
        <v>145</v>
      </c>
      <c r="C89" t="s">
        <v>170</v>
      </c>
      <c r="D89" s="1">
        <v>42273.640057870369</v>
      </c>
      <c r="E89">
        <v>357087</v>
      </c>
    </row>
    <row r="90" spans="1:5">
      <c r="A90">
        <v>77</v>
      </c>
      <c r="B90" t="s">
        <v>147</v>
      </c>
      <c r="C90" t="s">
        <v>172</v>
      </c>
      <c r="D90" s="1">
        <v>42273.653946759259</v>
      </c>
      <c r="E90">
        <v>418208</v>
      </c>
    </row>
    <row r="91" spans="1:5">
      <c r="A91">
        <v>78</v>
      </c>
      <c r="B91" t="s">
        <v>212</v>
      </c>
      <c r="C91" t="s">
        <v>173</v>
      </c>
      <c r="D91" s="1">
        <v>42273.667766203704</v>
      </c>
      <c r="E91">
        <v>60639</v>
      </c>
    </row>
    <row r="92" spans="1:5">
      <c r="A92">
        <v>79</v>
      </c>
      <c r="B92" t="s">
        <v>149</v>
      </c>
      <c r="C92" t="s">
        <v>175</v>
      </c>
      <c r="D92" s="1">
        <v>42273.680104166669</v>
      </c>
      <c r="E92">
        <v>351243</v>
      </c>
    </row>
    <row r="93" spans="1:5">
      <c r="A93">
        <v>80</v>
      </c>
      <c r="B93" t="s">
        <v>176</v>
      </c>
      <c r="C93" t="s">
        <v>177</v>
      </c>
      <c r="D93" s="1">
        <v>42273.694027777776</v>
      </c>
      <c r="E93">
        <v>1414635</v>
      </c>
    </row>
    <row r="94" spans="1:5">
      <c r="A94">
        <v>81</v>
      </c>
      <c r="B94" t="s">
        <v>159</v>
      </c>
      <c r="C94" t="s">
        <v>179</v>
      </c>
      <c r="D94" s="1">
        <v>42273.707962962966</v>
      </c>
      <c r="E94">
        <v>387427</v>
      </c>
    </row>
    <row r="95" spans="1:5">
      <c r="A95">
        <v>82</v>
      </c>
      <c r="B95" t="s">
        <v>161</v>
      </c>
      <c r="C95" t="s">
        <v>181</v>
      </c>
      <c r="D95" s="1">
        <v>42273.721851851849</v>
      </c>
      <c r="E95">
        <v>398446</v>
      </c>
    </row>
    <row r="96" spans="1:5">
      <c r="A96">
        <v>83</v>
      </c>
      <c r="B96" t="s">
        <v>163</v>
      </c>
      <c r="C96" t="s">
        <v>183</v>
      </c>
      <c r="D96" s="1">
        <v>42273.735694444447</v>
      </c>
      <c r="E96">
        <v>325515</v>
      </c>
    </row>
    <row r="97" spans="1:5">
      <c r="A97">
        <v>84</v>
      </c>
      <c r="B97" t="s">
        <v>165</v>
      </c>
      <c r="C97" t="s">
        <v>185</v>
      </c>
      <c r="D97" s="1">
        <v>42273.749537037038</v>
      </c>
      <c r="E97">
        <v>402976</v>
      </c>
    </row>
    <row r="98" spans="1:5">
      <c r="A98">
        <v>85</v>
      </c>
      <c r="B98" t="s">
        <v>186</v>
      </c>
      <c r="C98" t="s">
        <v>187</v>
      </c>
      <c r="D98" s="1">
        <v>42273.763425925928</v>
      </c>
      <c r="E98">
        <v>47044</v>
      </c>
    </row>
    <row r="99" spans="1:5">
      <c r="A99">
        <v>86</v>
      </c>
      <c r="B99" t="s">
        <v>188</v>
      </c>
      <c r="C99" t="s">
        <v>189</v>
      </c>
      <c r="D99" s="1">
        <v>42273.777268518519</v>
      </c>
      <c r="E99" t="s">
        <v>7</v>
      </c>
    </row>
    <row r="100" spans="1:5">
      <c r="A100">
        <v>87</v>
      </c>
      <c r="B100" t="s">
        <v>190</v>
      </c>
      <c r="C100" t="s">
        <v>191</v>
      </c>
      <c r="D100" s="1">
        <v>42273.791192129633</v>
      </c>
      <c r="E100" t="s">
        <v>7</v>
      </c>
    </row>
    <row r="101" spans="1:5">
      <c r="A101">
        <v>88</v>
      </c>
      <c r="B101" t="s">
        <v>192</v>
      </c>
      <c r="C101" t="s">
        <v>193</v>
      </c>
      <c r="D101" s="1">
        <v>42273.805104166669</v>
      </c>
      <c r="E101" s="11">
        <v>11296</v>
      </c>
    </row>
    <row r="102" spans="1:5">
      <c r="A102">
        <v>89</v>
      </c>
      <c r="B102" t="s">
        <v>194</v>
      </c>
      <c r="C102" t="s">
        <v>195</v>
      </c>
      <c r="D102" s="1">
        <v>42273.819004629629</v>
      </c>
      <c r="E102" s="11">
        <v>29094</v>
      </c>
    </row>
    <row r="103" spans="1:5">
      <c r="A103">
        <v>90</v>
      </c>
      <c r="B103" t="s">
        <v>196</v>
      </c>
      <c r="C103" t="s">
        <v>197</v>
      </c>
      <c r="D103" s="1">
        <v>42273.832905092589</v>
      </c>
      <c r="E103">
        <v>93588</v>
      </c>
    </row>
    <row r="104" spans="1:5">
      <c r="A104">
        <v>91</v>
      </c>
      <c r="B104" t="s">
        <v>198</v>
      </c>
      <c r="C104" t="s">
        <v>199</v>
      </c>
      <c r="D104" s="1">
        <v>42273.846805555557</v>
      </c>
      <c r="E104">
        <v>10130</v>
      </c>
    </row>
    <row r="105" spans="1:5">
      <c r="A105">
        <v>92</v>
      </c>
      <c r="B105" t="s">
        <v>200</v>
      </c>
      <c r="C105" t="s">
        <v>201</v>
      </c>
      <c r="D105" s="1">
        <v>42273.860752314817</v>
      </c>
      <c r="E105">
        <v>74926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J7" sqref="J7"/>
    </sheetView>
  </sheetViews>
  <sheetFormatPr baseColWidth="10" defaultColWidth="12.5" defaultRowHeight="15" x14ac:dyDescent="0"/>
  <cols>
    <col min="1" max="1" width="12.5" style="23" customWidth="1"/>
    <col min="2" max="7" width="12.5" style="23"/>
    <col min="8" max="8" width="15.5" style="23" customWidth="1"/>
    <col min="9" max="16384" width="12.5" style="23"/>
  </cols>
  <sheetData>
    <row r="1" spans="1:8">
      <c r="A1" s="23" t="s">
        <v>243</v>
      </c>
      <c r="B1" s="23" t="s">
        <v>244</v>
      </c>
      <c r="C1" s="23" t="s">
        <v>245</v>
      </c>
      <c r="D1" s="23" t="s">
        <v>246</v>
      </c>
      <c r="E1" s="23" t="s">
        <v>247</v>
      </c>
    </row>
    <row r="2" spans="1:8">
      <c r="A2" s="23">
        <v>1</v>
      </c>
      <c r="B2" s="23">
        <v>0.151</v>
      </c>
      <c r="C2" s="23">
        <v>2.03999999999986E-2</v>
      </c>
      <c r="D2" s="23">
        <v>3.1666666666666666E-3</v>
      </c>
      <c r="E2" s="23">
        <v>1.8E-3</v>
      </c>
      <c r="G2" s="23">
        <f>C2/B2</f>
        <v>0.1350993377483351</v>
      </c>
      <c r="H2" s="23">
        <f>E2/D2</f>
        <v>0.56842105263157894</v>
      </c>
    </row>
    <row r="3" spans="1:8">
      <c r="A3" s="23">
        <v>2</v>
      </c>
      <c r="B3" s="23">
        <v>0.17800000000000099</v>
      </c>
      <c r="C3" s="23">
        <v>2.3699999999998101E-2</v>
      </c>
      <c r="D3" s="23" t="s">
        <v>248</v>
      </c>
      <c r="E3" s="23" t="s">
        <v>248</v>
      </c>
      <c r="G3" s="23">
        <f t="shared" ref="G3:G17" si="0">C3/B3</f>
        <v>0.13314606741571894</v>
      </c>
      <c r="H3" s="23" t="e">
        <f t="shared" ref="H3:H17" si="1">E3/D3</f>
        <v>#VALUE!</v>
      </c>
    </row>
    <row r="4" spans="1:8">
      <c r="A4" s="23">
        <v>3</v>
      </c>
      <c r="B4" s="23">
        <v>0.20100000000000101</v>
      </c>
      <c r="C4" s="23">
        <v>2.63999999999989E-2</v>
      </c>
      <c r="D4" s="23" t="s">
        <v>248</v>
      </c>
      <c r="E4" s="23" t="s">
        <v>248</v>
      </c>
      <c r="G4" s="23">
        <f t="shared" si="0"/>
        <v>0.13134328358208341</v>
      </c>
      <c r="H4" s="23" t="e">
        <f t="shared" si="1"/>
        <v>#VALUE!</v>
      </c>
    </row>
    <row r="5" spans="1:8">
      <c r="A5" s="23">
        <v>4</v>
      </c>
      <c r="B5" s="23">
        <v>0.258099999999999</v>
      </c>
      <c r="C5" s="23">
        <v>3.2799999999998199E-2</v>
      </c>
      <c r="D5" s="23">
        <v>3.0833333333333333E-3</v>
      </c>
      <c r="E5" s="23">
        <v>2.2000000000000001E-3</v>
      </c>
      <c r="G5" s="23">
        <f t="shared" si="0"/>
        <v>0.12708252615264753</v>
      </c>
      <c r="H5" s="23">
        <f t="shared" si="1"/>
        <v>0.71351351351351355</v>
      </c>
    </row>
    <row r="6" spans="1:8">
      <c r="A6" s="23">
        <v>5</v>
      </c>
      <c r="B6" s="23">
        <v>0.164099999999998</v>
      </c>
      <c r="C6" s="23">
        <v>2.1899999999998698E-2</v>
      </c>
      <c r="D6" s="23" t="s">
        <v>248</v>
      </c>
      <c r="E6" s="23" t="s">
        <v>248</v>
      </c>
      <c r="G6" s="23">
        <f t="shared" si="0"/>
        <v>0.13345521023765367</v>
      </c>
      <c r="H6" s="23" t="e">
        <f t="shared" si="1"/>
        <v>#VALUE!</v>
      </c>
    </row>
    <row r="7" spans="1:8">
      <c r="A7" s="23">
        <v>6</v>
      </c>
      <c r="B7" s="23">
        <v>0.19640000000000099</v>
      </c>
      <c r="C7" s="23">
        <v>2.6099999999999599E-2</v>
      </c>
      <c r="D7" s="23">
        <v>2.5833333333333333E-3</v>
      </c>
      <c r="E7" s="23">
        <v>1.6999999999999999E-3</v>
      </c>
      <c r="G7" s="23">
        <f t="shared" si="0"/>
        <v>0.13289205702647386</v>
      </c>
      <c r="H7" s="23">
        <f t="shared" si="1"/>
        <v>0.65806451612903227</v>
      </c>
    </row>
    <row r="8" spans="1:8">
      <c r="A8" s="23">
        <v>7</v>
      </c>
      <c r="B8" s="23">
        <v>0.165600000000001</v>
      </c>
      <c r="C8" s="23">
        <v>2.1000000000000799E-2</v>
      </c>
      <c r="D8" s="23" t="s">
        <v>248</v>
      </c>
      <c r="E8" s="23" t="s">
        <v>248</v>
      </c>
      <c r="G8" s="23">
        <f t="shared" si="0"/>
        <v>0.12681159420290261</v>
      </c>
      <c r="H8" s="23" t="e">
        <f t="shared" si="1"/>
        <v>#VALUE!</v>
      </c>
    </row>
    <row r="9" spans="1:8">
      <c r="A9" s="23">
        <v>8</v>
      </c>
      <c r="B9" s="23">
        <v>0.229599999999998</v>
      </c>
      <c r="C9" s="23">
        <v>2.98999999999978E-2</v>
      </c>
      <c r="D9" s="23" t="s">
        <v>248</v>
      </c>
      <c r="E9" s="23" t="s">
        <v>248</v>
      </c>
      <c r="G9" s="23">
        <f t="shared" si="0"/>
        <v>0.13022648083622848</v>
      </c>
      <c r="H9" s="23" t="e">
        <f t="shared" si="1"/>
        <v>#VALUE!</v>
      </c>
    </row>
    <row r="10" spans="1:8">
      <c r="A10" s="23">
        <v>9</v>
      </c>
      <c r="B10" s="23">
        <v>0.17300000000000201</v>
      </c>
      <c r="C10" s="23">
        <v>2.2800000000000199E-2</v>
      </c>
      <c r="D10" s="23" t="s">
        <v>248</v>
      </c>
      <c r="E10" s="23" t="s">
        <v>248</v>
      </c>
      <c r="G10" s="23">
        <f t="shared" si="0"/>
        <v>0.13179190751445047</v>
      </c>
      <c r="H10" s="23" t="e">
        <f t="shared" si="1"/>
        <v>#VALUE!</v>
      </c>
    </row>
    <row r="11" spans="1:8">
      <c r="A11" s="23">
        <v>10</v>
      </c>
      <c r="B11" s="23">
        <v>0.23559999999999801</v>
      </c>
      <c r="C11" s="23">
        <v>3.0000000000001099E-2</v>
      </c>
      <c r="D11" s="23">
        <v>1.25E-3</v>
      </c>
      <c r="E11" s="23">
        <v>1E-3</v>
      </c>
      <c r="G11" s="23">
        <f t="shared" si="0"/>
        <v>0.12733446519525193</v>
      </c>
      <c r="H11" s="23">
        <f t="shared" si="1"/>
        <v>0.8</v>
      </c>
    </row>
    <row r="12" spans="1:8">
      <c r="A12" s="23">
        <v>11</v>
      </c>
      <c r="B12" s="23">
        <v>0.17959999999999701</v>
      </c>
      <c r="C12" s="23">
        <v>2.27000000000004E-2</v>
      </c>
      <c r="D12" s="23">
        <v>2.5000000000000001E-3</v>
      </c>
      <c r="E12" s="23">
        <v>1.5E-3</v>
      </c>
      <c r="G12" s="23">
        <f t="shared" si="0"/>
        <v>0.1263919821826324</v>
      </c>
      <c r="H12" s="23">
        <f t="shared" si="1"/>
        <v>0.6</v>
      </c>
    </row>
    <row r="13" spans="1:8">
      <c r="A13" s="23">
        <v>12</v>
      </c>
      <c r="B13" s="23">
        <v>0.15970000000000101</v>
      </c>
      <c r="C13" s="23">
        <v>2.0500000000001999E-2</v>
      </c>
      <c r="D13" s="23">
        <v>2.9999999999999996E-3</v>
      </c>
      <c r="E13" s="23">
        <v>2.0999999999999999E-3</v>
      </c>
      <c r="G13" s="23">
        <f t="shared" si="0"/>
        <v>0.12836568566062537</v>
      </c>
      <c r="H13" s="23">
        <f t="shared" si="1"/>
        <v>0.70000000000000007</v>
      </c>
    </row>
    <row r="14" spans="1:8">
      <c r="A14" s="23">
        <v>13</v>
      </c>
      <c r="B14" s="23">
        <v>0.16750000000000001</v>
      </c>
      <c r="C14" s="23">
        <v>2.2100000000001799E-2</v>
      </c>
      <c r="D14" s="23">
        <v>3.1666666666666666E-3</v>
      </c>
      <c r="E14" s="23">
        <v>2.2000000000000001E-3</v>
      </c>
      <c r="G14" s="23">
        <f t="shared" si="0"/>
        <v>0.13194029850747341</v>
      </c>
      <c r="H14" s="23">
        <f t="shared" si="1"/>
        <v>0.69473684210526321</v>
      </c>
    </row>
    <row r="15" spans="1:8">
      <c r="A15" s="23">
        <v>14</v>
      </c>
      <c r="B15" s="23">
        <v>0.17829999999999999</v>
      </c>
      <c r="C15" s="23">
        <v>2.38999999999976E-2</v>
      </c>
      <c r="D15" s="23" t="s">
        <v>248</v>
      </c>
      <c r="E15" s="23" t="s">
        <v>248</v>
      </c>
      <c r="G15" s="23">
        <f t="shared" si="0"/>
        <v>0.13404374649465844</v>
      </c>
      <c r="H15" s="23" t="e">
        <f t="shared" si="1"/>
        <v>#VALUE!</v>
      </c>
    </row>
    <row r="16" spans="1:8">
      <c r="A16" s="23">
        <v>15</v>
      </c>
      <c r="B16" s="23">
        <v>0.175900000000002</v>
      </c>
      <c r="C16" s="23">
        <v>2.2800000000000199E-2</v>
      </c>
      <c r="D16" s="23" t="s">
        <v>248</v>
      </c>
      <c r="E16" s="23" t="s">
        <v>248</v>
      </c>
      <c r="G16" s="23">
        <f t="shared" si="0"/>
        <v>0.12961910176236463</v>
      </c>
      <c r="H16" s="23" t="e">
        <f t="shared" si="1"/>
        <v>#VALUE!</v>
      </c>
    </row>
    <row r="17" spans="1:8">
      <c r="A17" s="23">
        <v>16</v>
      </c>
      <c r="B17" s="23">
        <v>0.18810000000000199</v>
      </c>
      <c r="C17" s="23">
        <v>2.4000000000000899E-2</v>
      </c>
      <c r="D17" s="23">
        <v>2.4166666666666668E-3</v>
      </c>
      <c r="E17" s="23">
        <v>1.6999999999999999E-3</v>
      </c>
      <c r="G17" s="23">
        <f t="shared" si="0"/>
        <v>0.12759170653907839</v>
      </c>
      <c r="H17" s="23">
        <f t="shared" si="1"/>
        <v>0.70344827586206893</v>
      </c>
    </row>
  </sheetData>
  <pageMargins left="0.75" right="0.75" top="1" bottom="1" header="0.5" footer="0.5"/>
  <pageSetup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E38" sqref="E38"/>
    </sheetView>
  </sheetViews>
  <sheetFormatPr baseColWidth="10" defaultRowHeight="14" x14ac:dyDescent="0"/>
  <cols>
    <col min="12" max="12" width="13.5" customWidth="1"/>
    <col min="13" max="13" width="19.83203125" customWidth="1"/>
  </cols>
  <sheetData>
    <row r="1" spans="1:13">
      <c r="A1" t="s">
        <v>258</v>
      </c>
      <c r="B1" t="s">
        <v>243</v>
      </c>
      <c r="C1" t="s">
        <v>268</v>
      </c>
      <c r="D1" t="s">
        <v>272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</row>
    <row r="2" spans="1:13">
      <c r="A2" t="s">
        <v>167</v>
      </c>
      <c r="B2">
        <v>1</v>
      </c>
      <c r="C2" t="s">
        <v>269</v>
      </c>
      <c r="D2" t="s">
        <v>270</v>
      </c>
      <c r="E2" t="s">
        <v>273</v>
      </c>
      <c r="F2">
        <v>7.1999999999999998E-3</v>
      </c>
      <c r="G2">
        <v>1</v>
      </c>
      <c r="H2">
        <v>413882</v>
      </c>
      <c r="I2">
        <v>1.4673777554956668</v>
      </c>
      <c r="J2">
        <v>1.4673777554956668</v>
      </c>
      <c r="K2">
        <v>0.26679595554466667</v>
      </c>
      <c r="L2">
        <v>203.80246604106483</v>
      </c>
      <c r="M2">
        <v>37.054993825648154</v>
      </c>
    </row>
    <row r="3" spans="1:13">
      <c r="A3" t="s">
        <v>249</v>
      </c>
      <c r="B3">
        <v>2</v>
      </c>
      <c r="C3" t="s">
        <v>270</v>
      </c>
      <c r="D3" t="s">
        <v>269</v>
      </c>
      <c r="E3" t="s">
        <v>273</v>
      </c>
      <c r="F3" t="s">
        <v>248</v>
      </c>
      <c r="G3" t="s">
        <v>248</v>
      </c>
      <c r="H3" t="s">
        <v>248</v>
      </c>
      <c r="I3" t="s">
        <v>248</v>
      </c>
      <c r="J3" t="s">
        <v>248</v>
      </c>
      <c r="K3" t="s">
        <v>248</v>
      </c>
      <c r="L3" t="s">
        <v>248</v>
      </c>
      <c r="M3" t="s">
        <v>248</v>
      </c>
    </row>
    <row r="4" spans="1:13">
      <c r="A4" t="s">
        <v>250</v>
      </c>
      <c r="B4">
        <v>3</v>
      </c>
      <c r="C4" t="s">
        <v>270</v>
      </c>
      <c r="D4" t="s">
        <v>270</v>
      </c>
      <c r="E4" t="s">
        <v>273</v>
      </c>
      <c r="F4" t="s">
        <v>248</v>
      </c>
      <c r="G4" t="s">
        <v>248</v>
      </c>
      <c r="H4" t="s">
        <v>248</v>
      </c>
      <c r="I4" t="s">
        <v>248</v>
      </c>
      <c r="J4" t="s">
        <v>248</v>
      </c>
      <c r="K4" t="s">
        <v>248</v>
      </c>
      <c r="L4" t="s">
        <v>248</v>
      </c>
      <c r="M4" t="s">
        <v>248</v>
      </c>
    </row>
    <row r="5" spans="1:13">
      <c r="A5" t="s">
        <v>169</v>
      </c>
      <c r="B5">
        <v>4</v>
      </c>
      <c r="C5" t="s">
        <v>269</v>
      </c>
      <c r="D5" t="s">
        <v>269</v>
      </c>
      <c r="E5" t="s">
        <v>273</v>
      </c>
      <c r="F5">
        <v>8.8000000000000005E-3</v>
      </c>
      <c r="G5">
        <v>1</v>
      </c>
      <c r="H5">
        <v>283767</v>
      </c>
      <c r="I5">
        <v>1.0062319324893865</v>
      </c>
      <c r="J5">
        <v>1.0062319324893865</v>
      </c>
      <c r="K5">
        <v>0.18295126045261573</v>
      </c>
      <c r="L5">
        <v>114.34453778288481</v>
      </c>
      <c r="M5">
        <v>20.78991596052451</v>
      </c>
    </row>
    <row r="6" spans="1:13">
      <c r="A6" t="s">
        <v>251</v>
      </c>
      <c r="B6">
        <v>5</v>
      </c>
      <c r="C6" t="s">
        <v>270</v>
      </c>
      <c r="D6" t="s">
        <v>270</v>
      </c>
      <c r="E6" t="s">
        <v>273</v>
      </c>
      <c r="F6" t="s">
        <v>248</v>
      </c>
      <c r="G6" t="s">
        <v>248</v>
      </c>
      <c r="H6" t="s">
        <v>248</v>
      </c>
      <c r="I6" t="s">
        <v>248</v>
      </c>
      <c r="J6" t="s">
        <v>248</v>
      </c>
      <c r="K6" t="s">
        <v>248</v>
      </c>
      <c r="L6" t="s">
        <v>248</v>
      </c>
      <c r="M6" t="s">
        <v>248</v>
      </c>
    </row>
    <row r="7" spans="1:13">
      <c r="A7" t="s">
        <v>171</v>
      </c>
      <c r="B7">
        <v>6</v>
      </c>
      <c r="C7" t="s">
        <v>271</v>
      </c>
      <c r="D7" t="s">
        <v>270</v>
      </c>
      <c r="E7" t="s">
        <v>273</v>
      </c>
      <c r="F7">
        <v>6.7999999999999996E-3</v>
      </c>
      <c r="G7">
        <v>1</v>
      </c>
      <c r="H7">
        <v>311825</v>
      </c>
      <c r="I7">
        <v>1.1056734227242573</v>
      </c>
      <c r="J7">
        <v>1.1056734227242573</v>
      </c>
      <c r="K7">
        <v>0.20103153140441041</v>
      </c>
      <c r="L7">
        <v>162.59903275356726</v>
      </c>
      <c r="M7">
        <v>29.563460500648592</v>
      </c>
    </row>
    <row r="8" spans="1:13">
      <c r="A8" t="s">
        <v>252</v>
      </c>
      <c r="B8">
        <v>7</v>
      </c>
      <c r="C8" t="s">
        <v>270</v>
      </c>
      <c r="D8" t="s">
        <v>269</v>
      </c>
      <c r="E8" t="s">
        <v>273</v>
      </c>
      <c r="F8" t="s">
        <v>248</v>
      </c>
      <c r="G8" t="s">
        <v>248</v>
      </c>
      <c r="H8" t="s">
        <v>248</v>
      </c>
      <c r="I8" t="s">
        <v>248</v>
      </c>
      <c r="J8" t="s">
        <v>248</v>
      </c>
      <c r="K8" t="s">
        <v>248</v>
      </c>
      <c r="L8" t="s">
        <v>248</v>
      </c>
      <c r="M8" t="s">
        <v>248</v>
      </c>
    </row>
    <row r="9" spans="1:13">
      <c r="A9" t="s">
        <v>253</v>
      </c>
      <c r="B9">
        <v>8</v>
      </c>
      <c r="C9" t="s">
        <v>270</v>
      </c>
      <c r="D9" t="s">
        <v>270</v>
      </c>
      <c r="E9" t="s">
        <v>273</v>
      </c>
      <c r="F9" t="s">
        <v>248</v>
      </c>
      <c r="G9" t="s">
        <v>248</v>
      </c>
      <c r="H9" t="s">
        <v>248</v>
      </c>
      <c r="I9" t="s">
        <v>248</v>
      </c>
      <c r="J9" t="s">
        <v>248</v>
      </c>
      <c r="K9" t="s">
        <v>248</v>
      </c>
      <c r="L9" t="s">
        <v>248</v>
      </c>
      <c r="M9" t="s">
        <v>248</v>
      </c>
    </row>
    <row r="10" spans="1:13">
      <c r="A10" t="s">
        <v>254</v>
      </c>
      <c r="B10">
        <v>9</v>
      </c>
      <c r="C10" t="s">
        <v>270</v>
      </c>
      <c r="D10" t="s">
        <v>270</v>
      </c>
      <c r="E10" t="s">
        <v>273</v>
      </c>
      <c r="F10" t="s">
        <v>248</v>
      </c>
      <c r="G10" t="s">
        <v>248</v>
      </c>
      <c r="H10" t="s">
        <v>248</v>
      </c>
      <c r="I10" t="s">
        <v>248</v>
      </c>
      <c r="J10" t="s">
        <v>248</v>
      </c>
      <c r="K10" t="s">
        <v>248</v>
      </c>
      <c r="L10" t="s">
        <v>248</v>
      </c>
      <c r="M10" t="s">
        <v>248</v>
      </c>
    </row>
    <row r="11" spans="1:13">
      <c r="A11" t="s">
        <v>174</v>
      </c>
      <c r="B11">
        <v>10</v>
      </c>
      <c r="C11" t="s">
        <v>269</v>
      </c>
      <c r="D11" t="s">
        <v>269</v>
      </c>
      <c r="E11" t="s">
        <v>273</v>
      </c>
      <c r="F11">
        <v>4.0000000000000001E-3</v>
      </c>
      <c r="G11">
        <v>1</v>
      </c>
      <c r="H11">
        <v>133035</v>
      </c>
      <c r="I11">
        <v>0.47201656767070582</v>
      </c>
      <c r="J11">
        <v>0.47201656767070582</v>
      </c>
      <c r="K11">
        <v>8.5821194121946512E-2</v>
      </c>
      <c r="L11">
        <v>118.00414191767645</v>
      </c>
      <c r="M11">
        <v>21.455298530486626</v>
      </c>
    </row>
    <row r="12" spans="1:13">
      <c r="A12" t="s">
        <v>178</v>
      </c>
      <c r="B12">
        <v>11</v>
      </c>
      <c r="C12" t="s">
        <v>269</v>
      </c>
      <c r="D12" t="s">
        <v>269</v>
      </c>
      <c r="E12" t="s">
        <v>273</v>
      </c>
      <c r="F12">
        <v>6.0000000000000001E-3</v>
      </c>
      <c r="G12">
        <v>1</v>
      </c>
      <c r="H12">
        <v>203631</v>
      </c>
      <c r="I12">
        <v>0.72221870056046766</v>
      </c>
      <c r="J12">
        <v>0.72221870056046766</v>
      </c>
      <c r="K12">
        <v>0.13131249101099413</v>
      </c>
      <c r="L12">
        <v>120.3697834267446</v>
      </c>
      <c r="M12">
        <v>21.885415168499019</v>
      </c>
    </row>
    <row r="13" spans="1:13">
      <c r="A13" t="s">
        <v>180</v>
      </c>
      <c r="B13">
        <v>12</v>
      </c>
      <c r="C13" t="s">
        <v>269</v>
      </c>
      <c r="D13" t="s">
        <v>270</v>
      </c>
      <c r="E13" t="s">
        <v>273</v>
      </c>
      <c r="F13">
        <v>8.3999999999999995E-3</v>
      </c>
      <c r="G13">
        <v>1</v>
      </c>
      <c r="H13">
        <v>184768</v>
      </c>
      <c r="I13">
        <v>0.65536558094038189</v>
      </c>
      <c r="J13">
        <v>0.65536558094038189</v>
      </c>
      <c r="K13">
        <v>0.1191573783527967</v>
      </c>
      <c r="L13">
        <v>78.019712016712134</v>
      </c>
      <c r="M13">
        <v>14.185402184856752</v>
      </c>
    </row>
    <row r="14" spans="1:13">
      <c r="A14" t="s">
        <v>182</v>
      </c>
      <c r="B14">
        <v>13</v>
      </c>
      <c r="C14" t="s">
        <v>269</v>
      </c>
      <c r="D14" t="s">
        <v>270</v>
      </c>
      <c r="E14" t="s">
        <v>273</v>
      </c>
      <c r="F14">
        <v>8.8000000000000005E-3</v>
      </c>
      <c r="G14">
        <v>1</v>
      </c>
      <c r="H14">
        <v>180805</v>
      </c>
      <c r="I14">
        <v>0.64132015269172582</v>
      </c>
      <c r="J14">
        <v>0.64132015269172582</v>
      </c>
      <c r="K14">
        <v>0.11660366412576834</v>
      </c>
      <c r="L14">
        <v>72.877290078605199</v>
      </c>
      <c r="M14">
        <v>13.250416377928218</v>
      </c>
    </row>
    <row r="15" spans="1:13">
      <c r="A15" t="s">
        <v>255</v>
      </c>
      <c r="B15">
        <v>14</v>
      </c>
      <c r="C15" t="s">
        <v>270</v>
      </c>
      <c r="D15" t="s">
        <v>269</v>
      </c>
      <c r="E15" t="s">
        <v>273</v>
      </c>
      <c r="F15" t="s">
        <v>248</v>
      </c>
      <c r="G15" t="s">
        <v>248</v>
      </c>
      <c r="H15" t="s">
        <v>248</v>
      </c>
      <c r="I15" t="s">
        <v>248</v>
      </c>
      <c r="J15" t="s">
        <v>248</v>
      </c>
      <c r="K15" t="s">
        <v>248</v>
      </c>
      <c r="L15" t="s">
        <v>248</v>
      </c>
      <c r="M15" t="s">
        <v>248</v>
      </c>
    </row>
    <row r="16" spans="1:13">
      <c r="A16" t="s">
        <v>256</v>
      </c>
      <c r="B16">
        <v>15</v>
      </c>
      <c r="C16" t="s">
        <v>270</v>
      </c>
      <c r="D16" t="s">
        <v>269</v>
      </c>
      <c r="E16" t="s">
        <v>273</v>
      </c>
      <c r="F16" t="s">
        <v>248</v>
      </c>
      <c r="G16" t="s">
        <v>248</v>
      </c>
      <c r="H16" t="s">
        <v>248</v>
      </c>
      <c r="I16" t="s">
        <v>248</v>
      </c>
      <c r="J16" t="s">
        <v>248</v>
      </c>
      <c r="K16" t="s">
        <v>248</v>
      </c>
      <c r="L16" t="s">
        <v>248</v>
      </c>
      <c r="M16" t="s">
        <v>248</v>
      </c>
    </row>
    <row r="17" spans="1:13">
      <c r="A17" t="s">
        <v>184</v>
      </c>
      <c r="B17">
        <v>16</v>
      </c>
      <c r="C17" t="s">
        <v>269</v>
      </c>
      <c r="D17" t="s">
        <v>269</v>
      </c>
      <c r="E17" t="s">
        <v>273</v>
      </c>
      <c r="F17">
        <v>6.7999999999999996E-3</v>
      </c>
      <c r="G17">
        <v>1</v>
      </c>
      <c r="H17">
        <v>358509</v>
      </c>
      <c r="I17">
        <v>1.2711280713137756</v>
      </c>
      <c r="J17">
        <v>1.2711280713137756</v>
      </c>
      <c r="K17">
        <v>0.23111419478432282</v>
      </c>
      <c r="L17">
        <v>186.93059872261406</v>
      </c>
      <c r="M17">
        <v>33.987381585929832</v>
      </c>
    </row>
    <row r="18" spans="1:13">
      <c r="A18" t="s">
        <v>127</v>
      </c>
      <c r="B18">
        <v>1</v>
      </c>
      <c r="C18" t="s">
        <v>269</v>
      </c>
      <c r="D18" t="s">
        <v>270</v>
      </c>
      <c r="E18" t="s">
        <v>274</v>
      </c>
      <c r="F18">
        <v>2.03999999999986E-2</v>
      </c>
      <c r="G18">
        <v>1</v>
      </c>
      <c r="H18">
        <v>353370</v>
      </c>
      <c r="I18">
        <v>1.2529147340011733</v>
      </c>
      <c r="J18">
        <v>1.2529147340011733</v>
      </c>
      <c r="K18">
        <v>0.22780267890930422</v>
      </c>
      <c r="L18">
        <v>61.417388921630355</v>
      </c>
      <c r="M18">
        <v>11.166797985750973</v>
      </c>
    </row>
    <row r="19" spans="1:13">
      <c r="A19" t="s">
        <v>129</v>
      </c>
      <c r="B19">
        <v>2</v>
      </c>
      <c r="C19" t="s">
        <v>270</v>
      </c>
      <c r="D19" t="s">
        <v>269</v>
      </c>
      <c r="E19" t="s">
        <v>274</v>
      </c>
      <c r="F19">
        <v>2.3699999999998101E-2</v>
      </c>
      <c r="G19">
        <v>1</v>
      </c>
      <c r="H19">
        <v>391878</v>
      </c>
      <c r="I19">
        <v>1.3893924910032547</v>
      </c>
      <c r="J19">
        <v>1.3893924910032547</v>
      </c>
      <c r="K19">
        <v>0.25261681654604629</v>
      </c>
      <c r="L19">
        <v>58.624155738538647</v>
      </c>
      <c r="M19">
        <v>10.658937407007027</v>
      </c>
    </row>
    <row r="20" spans="1:13">
      <c r="A20" t="s">
        <v>131</v>
      </c>
      <c r="B20">
        <v>3</v>
      </c>
      <c r="C20" t="s">
        <v>270</v>
      </c>
      <c r="D20" t="s">
        <v>270</v>
      </c>
      <c r="E20" t="s">
        <v>274</v>
      </c>
      <c r="F20">
        <v>2.63999999999989E-2</v>
      </c>
      <c r="G20">
        <v>1</v>
      </c>
      <c r="H20">
        <v>428377</v>
      </c>
      <c r="I20">
        <v>1.5187500700210945</v>
      </c>
      <c r="J20">
        <v>1.5187500700210945</v>
      </c>
      <c r="K20">
        <v>0.27613637636747174</v>
      </c>
      <c r="L20">
        <v>57.528411743225675</v>
      </c>
      <c r="M20">
        <v>10.459711226041032</v>
      </c>
    </row>
    <row r="21" spans="1:13">
      <c r="A21" t="s">
        <v>133</v>
      </c>
      <c r="B21">
        <v>4</v>
      </c>
      <c r="C21" t="s">
        <v>269</v>
      </c>
      <c r="D21" t="s">
        <v>269</v>
      </c>
      <c r="E21" t="s">
        <v>274</v>
      </c>
      <c r="F21">
        <v>3.2799999999998199E-2</v>
      </c>
      <c r="G21">
        <v>1</v>
      </c>
      <c r="H21">
        <v>376350</v>
      </c>
      <c r="I21">
        <v>1.3343590794854319</v>
      </c>
      <c r="J21">
        <v>1.3343590794854319</v>
      </c>
      <c r="K21">
        <v>0.24261074172462396</v>
      </c>
      <c r="L21">
        <v>40.681679252606862</v>
      </c>
      <c r="M21">
        <v>7.3966689550194298</v>
      </c>
    </row>
    <row r="22" spans="1:13">
      <c r="A22" t="s">
        <v>135</v>
      </c>
      <c r="B22">
        <v>5</v>
      </c>
      <c r="C22" t="s">
        <v>270</v>
      </c>
      <c r="D22" t="s">
        <v>270</v>
      </c>
      <c r="E22" t="s">
        <v>274</v>
      </c>
      <c r="F22">
        <v>2.1899999999998698E-2</v>
      </c>
      <c r="G22">
        <v>1</v>
      </c>
      <c r="H22">
        <v>423519</v>
      </c>
      <c r="I22">
        <v>1.501532636149792</v>
      </c>
      <c r="J22">
        <v>1.501532636149792</v>
      </c>
      <c r="K22">
        <v>0.27300593384541672</v>
      </c>
      <c r="L22">
        <v>68.563134070770829</v>
      </c>
      <c r="M22">
        <v>12.466024376503787</v>
      </c>
    </row>
    <row r="23" spans="1:13">
      <c r="A23" t="s">
        <v>137</v>
      </c>
      <c r="B23">
        <v>6</v>
      </c>
      <c r="C23" t="s">
        <v>271</v>
      </c>
      <c r="D23" t="s">
        <v>270</v>
      </c>
      <c r="E23" t="s">
        <v>274</v>
      </c>
      <c r="F23">
        <v>2.6099999999999599E-2</v>
      </c>
      <c r="G23">
        <v>1</v>
      </c>
      <c r="H23">
        <v>345889</v>
      </c>
      <c r="I23">
        <v>1.226401019964283</v>
      </c>
      <c r="J23">
        <v>1.226401019964283</v>
      </c>
      <c r="K23">
        <v>0.22298200362986964</v>
      </c>
      <c r="L23">
        <v>46.988544826218458</v>
      </c>
      <c r="M23">
        <v>8.5433717865851744</v>
      </c>
    </row>
    <row r="24" spans="1:13">
      <c r="A24" t="s">
        <v>139</v>
      </c>
      <c r="B24">
        <v>7</v>
      </c>
      <c r="C24" t="s">
        <v>270</v>
      </c>
      <c r="D24" t="s">
        <v>269</v>
      </c>
      <c r="E24" t="s">
        <v>274</v>
      </c>
      <c r="F24">
        <v>2.1000000000000799E-2</v>
      </c>
      <c r="G24">
        <v>1</v>
      </c>
      <c r="H24">
        <v>376092</v>
      </c>
      <c r="I24">
        <v>1.3334446912724232</v>
      </c>
      <c r="J24">
        <v>1.3334446912724232</v>
      </c>
      <c r="K24">
        <v>0.24244448932225876</v>
      </c>
      <c r="L24">
        <v>63.497366251065351</v>
      </c>
      <c r="M24">
        <v>11.544975682011883</v>
      </c>
    </row>
    <row r="25" spans="1:13">
      <c r="A25" t="s">
        <v>141</v>
      </c>
      <c r="B25">
        <v>8</v>
      </c>
      <c r="C25" t="s">
        <v>270</v>
      </c>
      <c r="D25" t="s">
        <v>270</v>
      </c>
      <c r="E25" t="s">
        <v>274</v>
      </c>
      <c r="F25">
        <v>2.98999999999978E-2</v>
      </c>
      <c r="G25">
        <v>1</v>
      </c>
      <c r="H25">
        <v>391394</v>
      </c>
      <c r="I25">
        <v>1.3876771270687733</v>
      </c>
      <c r="J25">
        <v>1.3876771270687733</v>
      </c>
      <c r="K25">
        <v>0.25230493219432243</v>
      </c>
      <c r="L25">
        <v>46.41060625648413</v>
      </c>
      <c r="M25">
        <v>8.4382920466334781</v>
      </c>
    </row>
    <row r="26" spans="1:13">
      <c r="A26" t="s">
        <v>143</v>
      </c>
      <c r="B26">
        <v>9</v>
      </c>
      <c r="C26" t="s">
        <v>270</v>
      </c>
      <c r="D26" t="s">
        <v>270</v>
      </c>
      <c r="E26" t="s">
        <v>274</v>
      </c>
      <c r="F26">
        <v>2.2800000000000199E-2</v>
      </c>
      <c r="G26">
        <v>1</v>
      </c>
      <c r="H26">
        <v>355669</v>
      </c>
      <c r="I26">
        <v>1.2610627126899596</v>
      </c>
      <c r="J26">
        <v>1.2610627126899596</v>
      </c>
      <c r="K26">
        <v>0.22928412957999267</v>
      </c>
      <c r="L26">
        <v>55.309768100436344</v>
      </c>
      <c r="M26">
        <v>10.056321472806609</v>
      </c>
    </row>
    <row r="27" spans="1:13">
      <c r="A27" t="s">
        <v>145</v>
      </c>
      <c r="B27">
        <v>10</v>
      </c>
      <c r="C27" t="s">
        <v>269</v>
      </c>
      <c r="D27" t="s">
        <v>269</v>
      </c>
      <c r="E27" t="s">
        <v>274</v>
      </c>
      <c r="F27">
        <v>3.0000000000001099E-2</v>
      </c>
      <c r="G27">
        <v>1</v>
      </c>
      <c r="H27">
        <v>330141</v>
      </c>
      <c r="I27">
        <v>1.1705878975671504</v>
      </c>
      <c r="J27">
        <v>1.1705878975671504</v>
      </c>
      <c r="K27">
        <v>0.21283416319402734</v>
      </c>
      <c r="L27">
        <v>39.019596585570255</v>
      </c>
      <c r="M27">
        <v>7.0944721064673191</v>
      </c>
    </row>
    <row r="28" spans="1:13">
      <c r="A28" t="s">
        <v>147</v>
      </c>
      <c r="B28">
        <v>11</v>
      </c>
      <c r="C28" t="s">
        <v>269</v>
      </c>
      <c r="D28" t="s">
        <v>269</v>
      </c>
      <c r="E28" t="s">
        <v>274</v>
      </c>
      <c r="F28">
        <v>2.27000000000004E-2</v>
      </c>
      <c r="G28">
        <v>1</v>
      </c>
      <c r="H28">
        <v>418208</v>
      </c>
      <c r="I28">
        <v>1.4827097066951838</v>
      </c>
      <c r="J28">
        <v>1.4827097066951838</v>
      </c>
      <c r="K28">
        <v>0.26958358303548796</v>
      </c>
      <c r="L28">
        <v>65.317608224456279</v>
      </c>
      <c r="M28">
        <v>11.875928768082959</v>
      </c>
    </row>
    <row r="29" spans="1:13">
      <c r="A29" t="s">
        <v>149</v>
      </c>
      <c r="B29">
        <v>12</v>
      </c>
      <c r="C29" t="s">
        <v>269</v>
      </c>
      <c r="D29" t="s">
        <v>270</v>
      </c>
      <c r="E29" t="s">
        <v>274</v>
      </c>
      <c r="F29">
        <v>2.0500000000001999E-2</v>
      </c>
      <c r="G29">
        <v>1</v>
      </c>
      <c r="H29">
        <v>351243</v>
      </c>
      <c r="I29">
        <v>1.2453763474543926</v>
      </c>
      <c r="J29">
        <v>1.2453763474543926</v>
      </c>
      <c r="K29">
        <v>0.22643206317352593</v>
      </c>
      <c r="L29">
        <v>60.750065729476646</v>
      </c>
      <c r="M29">
        <v>11.045466496268482</v>
      </c>
    </row>
    <row r="30" spans="1:13">
      <c r="A30" t="s">
        <v>159</v>
      </c>
      <c r="B30">
        <v>13</v>
      </c>
      <c r="C30" t="s">
        <v>269</v>
      </c>
      <c r="D30" t="s">
        <v>270</v>
      </c>
      <c r="E30" t="s">
        <v>274</v>
      </c>
      <c r="F30">
        <v>2.2100000000001799E-2</v>
      </c>
      <c r="G30">
        <v>1</v>
      </c>
      <c r="H30">
        <v>387427</v>
      </c>
      <c r="I30">
        <v>1.3736175222586753</v>
      </c>
      <c r="J30">
        <v>1.3736175222586753</v>
      </c>
      <c r="K30">
        <v>0.24974864041066824</v>
      </c>
      <c r="L30">
        <v>62.154639016224593</v>
      </c>
      <c r="M30">
        <v>11.300843457495381</v>
      </c>
    </row>
    <row r="31" spans="1:13">
      <c r="A31" t="s">
        <v>161</v>
      </c>
      <c r="B31">
        <v>14</v>
      </c>
      <c r="C31" t="s">
        <v>270</v>
      </c>
      <c r="D31" t="s">
        <v>269</v>
      </c>
      <c r="E31" t="s">
        <v>274</v>
      </c>
      <c r="F31">
        <v>2.38999999999976E-2</v>
      </c>
      <c r="G31">
        <v>1</v>
      </c>
      <c r="H31">
        <v>398446</v>
      </c>
      <c r="I31">
        <v>1.4126704048910097</v>
      </c>
      <c r="J31">
        <v>1.4126704048910097</v>
      </c>
      <c r="K31">
        <v>0.25684916452563811</v>
      </c>
      <c r="L31">
        <v>59.107548321805503</v>
      </c>
      <c r="M31">
        <v>10.746826967601001</v>
      </c>
    </row>
    <row r="32" spans="1:13">
      <c r="A32" t="s">
        <v>163</v>
      </c>
      <c r="B32">
        <v>15</v>
      </c>
      <c r="C32" t="s">
        <v>270</v>
      </c>
      <c r="D32" t="s">
        <v>269</v>
      </c>
      <c r="E32" t="s">
        <v>274</v>
      </c>
      <c r="F32">
        <v>2.2800000000000199E-2</v>
      </c>
      <c r="G32">
        <v>1</v>
      </c>
      <c r="H32">
        <v>325515</v>
      </c>
      <c r="I32">
        <v>1.1541927042594837</v>
      </c>
      <c r="J32">
        <v>1.1541927042594837</v>
      </c>
      <c r="K32">
        <v>0.20985321895626977</v>
      </c>
      <c r="L32">
        <v>50.622487028924283</v>
      </c>
      <c r="M32">
        <v>9.2040885507135055</v>
      </c>
    </row>
    <row r="33" spans="1:13">
      <c r="A33" t="s">
        <v>165</v>
      </c>
      <c r="B33">
        <v>16</v>
      </c>
      <c r="C33" t="s">
        <v>269</v>
      </c>
      <c r="D33" t="s">
        <v>269</v>
      </c>
      <c r="E33" t="s">
        <v>274</v>
      </c>
      <c r="F33">
        <v>2.4000000000000899E-2</v>
      </c>
      <c r="G33">
        <v>1</v>
      </c>
      <c r="H33">
        <v>402976</v>
      </c>
      <c r="I33">
        <v>1.4287253607240686</v>
      </c>
      <c r="J33">
        <v>1.4287253607240686</v>
      </c>
      <c r="K33">
        <v>0.2597682474043761</v>
      </c>
      <c r="L33">
        <v>59.530223363500632</v>
      </c>
      <c r="M33">
        <v>10.823676975181932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HPLC summary</vt:lpstr>
      <vt:lpstr>CPOM_flux_LPP_sed_OM_final_7jul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Gulis</dc:creator>
  <cp:lastModifiedBy>administrator</cp:lastModifiedBy>
  <dcterms:created xsi:type="dcterms:W3CDTF">2015-10-03T20:14:28Z</dcterms:created>
  <dcterms:modified xsi:type="dcterms:W3CDTF">2016-01-07T16:00:56Z</dcterms:modified>
</cp:coreProperties>
</file>