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/>
  </bookViews>
  <sheets>
    <sheet name="主页" sheetId="1" r:id="rId1"/>
    <sheet name="图表参数" sheetId="3" r:id="rId2"/>
    <sheet name="使用说明" sheetId="2" r:id="rId3"/>
  </sheets>
  <externalReferences>
    <externalReference r:id="rId4"/>
  </externalReferences>
  <definedNames>
    <definedName name="计划1">主页!$B$19:$H$50</definedName>
  </definedNames>
  <calcPr calcId="144525"/>
</workbook>
</file>

<file path=xl/sharedStrings.xml><?xml version="1.0" encoding="utf-8"?>
<sst xmlns="http://schemas.openxmlformats.org/spreadsheetml/2006/main" count="40" uniqueCount="35">
  <si>
    <t>工作完成进度计划表</t>
  </si>
  <si>
    <t>代表时间计划</t>
  </si>
  <si>
    <t>代表计划时间</t>
  </si>
  <si>
    <t>进行中</t>
  </si>
  <si>
    <t>总计划</t>
  </si>
  <si>
    <t>已完成</t>
  </si>
  <si>
    <t>日</t>
  </si>
  <si>
    <t>一</t>
  </si>
  <si>
    <t>二</t>
  </si>
  <si>
    <t>三</t>
  </si>
  <si>
    <t>四</t>
  </si>
  <si>
    <t>五</t>
  </si>
  <si>
    <t>六</t>
  </si>
  <si>
    <t>提前完成</t>
  </si>
  <si>
    <t>推迟完成</t>
  </si>
  <si>
    <t>正常完成</t>
  </si>
  <si>
    <t>工作项目</t>
  </si>
  <si>
    <t>完成状态</t>
  </si>
  <si>
    <t>实际开始</t>
  </si>
  <si>
    <t>实际结束</t>
  </si>
  <si>
    <t>实际天数</t>
  </si>
  <si>
    <t>计划开始</t>
  </si>
  <si>
    <t>计划结束</t>
  </si>
  <si>
    <t>任务1</t>
  </si>
  <si>
    <t>任务2</t>
  </si>
  <si>
    <t>任务3</t>
  </si>
  <si>
    <t>任务4</t>
  </si>
  <si>
    <t>任务5</t>
  </si>
  <si>
    <t>任务6</t>
  </si>
  <si>
    <t>任务7</t>
  </si>
  <si>
    <t>任务8</t>
  </si>
  <si>
    <t>图表参数(勿动)</t>
  </si>
  <si>
    <t>项目</t>
  </si>
  <si>
    <t>占比</t>
  </si>
  <si>
    <t>辅助类</t>
  </si>
</sst>
</file>

<file path=xl/styles.xml><?xml version="1.0" encoding="utf-8"?>
<styleSheet xmlns="http://schemas.openxmlformats.org/spreadsheetml/2006/main">
  <numFmts count="11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&quot;项&quot;"/>
    <numFmt numFmtId="177" formatCode="yyyy&quot;年&quot;m&quot;月&quot;;@"/>
    <numFmt numFmtId="178" formatCode="m&quot;月&quot;d&quot;日&quot;;@"/>
    <numFmt numFmtId="179" formatCode="m/d;@"/>
    <numFmt numFmtId="180" formatCode="h&quot;时&quot;mm&quot;分&quot;ss&quot;秒&quot;;@"/>
    <numFmt numFmtId="181" formatCode="d"/>
    <numFmt numFmtId="182" formatCode="m&quot;月&quot;"/>
  </numFmts>
  <fonts count="38">
    <font>
      <sz val="11"/>
      <color theme="1"/>
      <name val="宋体"/>
      <charset val="134"/>
      <scheme val="minor"/>
    </font>
    <font>
      <sz val="11"/>
      <color theme="1"/>
      <name val="思源黑体 Bold"/>
      <charset val="134"/>
    </font>
    <font>
      <sz val="14"/>
      <color theme="1"/>
      <name val="思源黑体 Bold"/>
      <charset val="134"/>
    </font>
    <font>
      <b/>
      <sz val="11"/>
      <color theme="1"/>
      <name val="思源黑体 Bold"/>
      <charset val="134"/>
    </font>
    <font>
      <sz val="11"/>
      <color theme="1" tint="0.499984740745262"/>
      <name val="思源黑体 Bold"/>
      <charset val="134"/>
    </font>
    <font>
      <sz val="11"/>
      <color theme="1" tint="0.249977111117893"/>
      <name val="思源黑体 Bold"/>
      <charset val="134"/>
    </font>
    <font>
      <b/>
      <sz val="20"/>
      <color theme="0"/>
      <name val="思源黑体 Bold"/>
      <charset val="134"/>
    </font>
    <font>
      <b/>
      <sz val="16"/>
      <color theme="1"/>
      <name val="思源黑体 Bold"/>
      <charset val="134"/>
    </font>
    <font>
      <sz val="11"/>
      <color rgb="FFF5F4F7"/>
      <name val="思源黑体 Bold"/>
      <charset val="134"/>
    </font>
    <font>
      <b/>
      <sz val="11"/>
      <color rgb="FFF5F4F7"/>
      <name val="思源黑体 Bold"/>
      <charset val="134"/>
    </font>
    <font>
      <b/>
      <sz val="12"/>
      <color theme="0"/>
      <name val="思源黑体 Bold"/>
      <charset val="134"/>
    </font>
    <font>
      <sz val="10"/>
      <color theme="1" tint="0.249977111117893"/>
      <name val="思源黑体 Bold"/>
      <charset val="134"/>
    </font>
    <font>
      <b/>
      <sz val="10"/>
      <color theme="0"/>
      <name val="思源黑体 Bold"/>
      <charset val="134"/>
    </font>
    <font>
      <b/>
      <sz val="10"/>
      <color theme="1" tint="0.249977111117893"/>
      <name val="思源黑体 Bold"/>
      <charset val="134"/>
    </font>
    <font>
      <b/>
      <sz val="11"/>
      <color theme="0"/>
      <name val="思源黑体 Bold"/>
      <charset val="134"/>
    </font>
    <font>
      <b/>
      <sz val="12"/>
      <color theme="1"/>
      <name val="思源黑体 Bold"/>
      <charset val="134"/>
    </font>
    <font>
      <sz val="10"/>
      <color theme="0" tint="-0.499984740745262"/>
      <name val="思源黑体 Bold"/>
      <charset val="134"/>
    </font>
    <font>
      <b/>
      <i/>
      <sz val="14"/>
      <color theme="1"/>
      <name val="思源黑体 Bold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思源宋体 ExtraLight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4F7"/>
        <bgColor indexed="64"/>
      </patternFill>
    </fill>
    <fill>
      <patternFill patternType="solid">
        <fgColor rgb="FF80AEBB"/>
        <bgColor indexed="64"/>
      </patternFill>
    </fill>
    <fill>
      <patternFill patternType="solid">
        <fgColor rgb="FFEE927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/>
      <diagonal/>
    </border>
    <border>
      <left style="thin">
        <color theme="0" tint="-0.14996795556505"/>
      </left>
      <right style="thin">
        <color theme="0" tint="-0.14996795556505"/>
      </right>
      <top/>
      <bottom/>
      <diagonal/>
    </border>
    <border>
      <left style="thin">
        <color theme="0" tint="-0.14996795556505"/>
      </left>
      <right style="thin">
        <color theme="0" tint="-0.14996795556505"/>
      </right>
      <top/>
      <bottom style="thin">
        <color theme="0" tint="-0.14996795556505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6" fillId="16" borderId="13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7" borderId="10" applyNumberFormat="0" applyFon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13" borderId="11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33" fillId="26" borderId="16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179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177" fontId="3" fillId="2" borderId="0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9" fillId="3" borderId="0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80" fontId="9" fillId="3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vertical="center"/>
    </xf>
    <xf numFmtId="176" fontId="3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181" fontId="3" fillId="3" borderId="0" xfId="0" applyNumberFormat="1" applyFont="1" applyFill="1" applyBorder="1" applyAlignment="1">
      <alignment horizontal="center" vertical="center"/>
    </xf>
    <xf numFmtId="181" fontId="3" fillId="2" borderId="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14" fontId="11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11" fillId="2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4" fontId="11" fillId="2" borderId="5" xfId="0" applyNumberFormat="1" applyFont="1" applyFill="1" applyBorder="1" applyAlignment="1">
      <alignment horizontal="center" vertical="center"/>
    </xf>
    <xf numFmtId="179" fontId="1" fillId="3" borderId="0" xfId="0" applyNumberFormat="1" applyFont="1" applyFill="1">
      <alignment vertical="center"/>
    </xf>
    <xf numFmtId="181" fontId="12" fillId="4" borderId="2" xfId="0" applyNumberFormat="1" applyFont="1" applyFill="1" applyBorder="1" applyAlignment="1">
      <alignment horizontal="center" vertical="center" wrapText="1"/>
    </xf>
    <xf numFmtId="181" fontId="13" fillId="2" borderId="3" xfId="0" applyNumberFormat="1" applyFont="1" applyFill="1" applyBorder="1" applyAlignment="1">
      <alignment horizontal="center" vertical="center" wrapText="1"/>
    </xf>
    <xf numFmtId="179" fontId="5" fillId="2" borderId="4" xfId="0" applyNumberFormat="1" applyFont="1" applyFill="1" applyBorder="1">
      <alignment vertical="center"/>
    </xf>
    <xf numFmtId="179" fontId="5" fillId="2" borderId="5" xfId="0" applyNumberFormat="1" applyFont="1" applyFill="1" applyBorder="1">
      <alignment vertical="center"/>
    </xf>
    <xf numFmtId="0" fontId="14" fillId="4" borderId="0" xfId="0" applyFont="1" applyFill="1" applyAlignment="1">
      <alignment horizontal="left" vertical="center"/>
    </xf>
    <xf numFmtId="0" fontId="6" fillId="5" borderId="0" xfId="0" applyFont="1" applyFill="1" applyAlignment="1">
      <alignment vertical="center"/>
    </xf>
    <xf numFmtId="0" fontId="14" fillId="3" borderId="0" xfId="0" applyFont="1" applyFill="1" applyAlignment="1">
      <alignment horizontal="left" vertical="center"/>
    </xf>
    <xf numFmtId="177" fontId="15" fillId="2" borderId="0" xfId="0" applyNumberFormat="1" applyFont="1" applyFill="1" applyAlignment="1">
      <alignment horizontal="center" vertical="center"/>
    </xf>
    <xf numFmtId="0" fontId="1" fillId="5" borderId="6" xfId="0" applyFont="1" applyFill="1" applyBorder="1" applyAlignment="1">
      <alignment vertical="center"/>
    </xf>
    <xf numFmtId="0" fontId="14" fillId="5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181" fontId="16" fillId="2" borderId="0" xfId="0" applyNumberFormat="1" applyFont="1" applyFill="1" applyBorder="1" applyAlignment="1">
      <alignment horizontal="center" vertical="center"/>
    </xf>
    <xf numFmtId="181" fontId="16" fillId="3" borderId="0" xfId="0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182" fontId="17" fillId="5" borderId="8" xfId="0" applyNumberFormat="1" applyFont="1" applyFill="1" applyBorder="1" applyAlignment="1">
      <alignment vertical="center"/>
    </xf>
    <xf numFmtId="182" fontId="17" fillId="2" borderId="0" xfId="0" applyNumberFormat="1" applyFont="1" applyFill="1" applyAlignment="1">
      <alignment vertical="center"/>
    </xf>
    <xf numFmtId="182" fontId="17" fillId="3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theme="0"/>
      </font>
      <fill>
        <gradientFill degree="90">
          <stop position="0">
            <color rgb="FF296B7C"/>
          </stop>
          <stop position="1">
            <color rgb="FF296B7C"/>
          </stop>
        </gradientFill>
      </fill>
    </dxf>
    <dxf>
      <font>
        <color theme="0"/>
      </font>
      <fill>
        <gradientFill degree="90">
          <stop position="0">
            <color rgb="FFBAD5DA"/>
          </stop>
          <stop position="1">
            <color rgb="FFBAD5DA"/>
          </stop>
        </gradientFill>
      </fill>
    </dxf>
    <dxf>
      <fill>
        <gradientFill degree="90">
          <stop position="0">
            <color rgb="FFF1A590"/>
          </stop>
          <stop position="1">
            <color rgb="FFF1A590"/>
          </stop>
        </gradientFill>
      </fill>
    </dxf>
    <dxf>
      <fill>
        <gradientFill degree="90">
          <stop position="0">
            <color rgb="FFEAEAEA"/>
          </stop>
          <stop position="1">
            <color rgb="FFEAEAEA"/>
          </stop>
        </gradientFill>
      </fill>
    </dxf>
  </dxfs>
  <tableStyles count="0" defaultTableStyle="TableStyleMedium2" defaultPivotStyle="PivotStyleLight16"/>
  <colors>
    <mruColors>
      <color rgb="00D0E2E6"/>
      <color rgb="00BAD5DA"/>
      <color rgb="00F5C286"/>
      <color rgb="00F1A590"/>
      <color rgb="00EAEAEA"/>
      <color rgb="00EE9279"/>
      <color rgb="00FFFFFF"/>
      <color rgb="00F5F4F7"/>
      <color rgb="0071BDC7"/>
      <color rgb="0080AE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6" Type="http://schemas.microsoft.com/office/2011/relationships/chartColorStyle" Target="colors1.xml"/><Relationship Id="rId5" Type="http://schemas.microsoft.com/office/2011/relationships/chartStyle" Target="style1.xml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22285295733382"/>
          <c:y val="0.148361541231545"/>
          <c:w val="0.938839040468779"/>
          <c:h val="0.6922578321930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 rotWithShape="1">
                <a:blip xmlns:r="http://schemas.openxmlformats.org/officeDocument/2006/relationships" r:embed="rId1"/>
                <a:stretch>
                  <a:fillRect/>
                </a:stretch>
              </a:blip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blipFill rotWithShape="1"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blipFill rotWithShape="1"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blipFill rotWithShape="1"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思源黑体 Bold" panose="020B0800000000000000" charset="-122"/>
                    <a:ea typeface="思源黑体 Bold" panose="020B0800000000000000" charset="-122"/>
                    <a:cs typeface="思源黑体 Bold" panose="020B0800000000000000" charset="-122"/>
                    <a:sym typeface="思源黑体 Bold" panose="020B0800000000000000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(主页!$B$8,主页!$B$10,主页!$B$12,主页!$B$14)</c:f>
              <c:strCache>
                <c:ptCount val="4"/>
                <c:pt idx="0" c:formatCode="yyyy&quot;年&quot;m&quot;月&quot;;@">
                  <c:v>进行中</c:v>
                </c:pt>
                <c:pt idx="1" c:formatCode="yyyy&quot;年&quot;m&quot;月&quot;;@">
                  <c:v>提前完成</c:v>
                </c:pt>
                <c:pt idx="2" c:formatCode="yyyy&quot;年&quot;m&quot;月&quot;;@">
                  <c:v>推迟完成</c:v>
                </c:pt>
                <c:pt idx="3" c:formatCode="yyyy&quot;年&quot;m&quot;月&quot;;@">
                  <c:v>正常完成</c:v>
                </c:pt>
              </c:strCache>
            </c:strRef>
          </c:cat>
          <c:val>
            <c:numRef>
              <c:f>(主页!$C$8,主页!$C$10,主页!$C$12,主页!$C$14)</c:f>
              <c:numCache>
                <c:formatCode>0"项"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951774329"/>
        <c:axId val="669864203"/>
      </c:barChart>
      <c:catAx>
        <c:axId val="95177432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思源黑体 Bold" panose="020B0800000000000000" charset="-122"/>
                <a:ea typeface="思源黑体 Bold" panose="020B0800000000000000" charset="-122"/>
                <a:cs typeface="思源黑体 Bold" panose="020B0800000000000000" charset="-122"/>
                <a:sym typeface="思源黑体 Bold" panose="020B0800000000000000" charset="-122"/>
              </a:defRPr>
            </a:pPr>
          </a:p>
        </c:txPr>
        <c:crossAx val="669864203"/>
        <c:crosses val="autoZero"/>
        <c:auto val="1"/>
        <c:lblAlgn val="ctr"/>
        <c:lblOffset val="100"/>
        <c:noMultiLvlLbl val="0"/>
      </c:catAx>
      <c:valAx>
        <c:axId val="669864203"/>
        <c:scaling>
          <c:orientation val="minMax"/>
        </c:scaling>
        <c:delete val="1"/>
        <c:axPos val="l"/>
        <c:numFmt formatCode="0&quot;项&quot;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思源黑体 Bold" panose="020B0800000000000000" charset="-122"/>
                <a:ea typeface="思源黑体 Bold" panose="020B0800000000000000" charset="-122"/>
                <a:cs typeface="思源黑体 Bold" panose="020B0800000000000000" charset="-122"/>
                <a:sym typeface="思源黑体 Bold" panose="020B0800000000000000" charset="-122"/>
              </a:defRPr>
            </a:pPr>
          </a:p>
        </c:txPr>
        <c:crossAx val="95177432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>
          <a:solidFill>
            <a:schemeClr val="tx1">
              <a:lumMod val="75000"/>
              <a:lumOff val="25000"/>
            </a:schemeClr>
          </a:solidFill>
          <a:latin typeface="思源黑体 Bold" panose="020B0800000000000000" charset="-122"/>
          <a:ea typeface="思源黑体 Bold" panose="020B0800000000000000" charset="-122"/>
          <a:cs typeface="思源黑体 Bold" panose="020B0800000000000000" charset="-122"/>
          <a:sym typeface="思源黑体 Bold" panose="020B08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850099178237461"/>
          <c:y val="0.00816993464052288"/>
          <c:w val="0.982998016435251"/>
          <c:h val="0.944716775599129"/>
        </c:manualLayout>
      </c:layout>
      <c:doughnutChart>
        <c:varyColors val="1"/>
        <c:ser>
          <c:idx val="0"/>
          <c:order val="0"/>
          <c:spPr>
            <a:solidFill>
              <a:srgbClr val="F5F4F7"/>
            </a:solidFill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rgbClr val="F5F4F7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F5F4F7"/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'[1]数据辅助列(勿动)'!$C$8:$C$9</c:f>
              <c:numCache>
                <c:formatCode>General</c:formatCode>
                <c:ptCount val="2"/>
                <c:pt idx="0">
                  <c:v>0.18216601627165</c:v>
                </c:pt>
                <c:pt idx="1">
                  <c:v>0.81783398372835</c:v>
                </c:pt>
              </c:numCache>
            </c:numRef>
          </c:val>
        </c:ser>
        <c:ser>
          <c:idx val="1"/>
          <c:order val="1"/>
          <c:spPr>
            <a:noFill/>
            <a:ln w="19050">
              <a:noFill/>
            </a:ln>
          </c:spPr>
          <c:explosion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'[1]数据辅助列(勿动)'!$C$8:$C$9</c:f>
              <c:numCache>
                <c:formatCode>General</c:formatCode>
                <c:ptCount val="2"/>
                <c:pt idx="0">
                  <c:v>0.18216601627165</c:v>
                </c:pt>
                <c:pt idx="1">
                  <c:v>0.81783398372835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doughnutChart>
        <c:varyColors val="1"/>
        <c:ser>
          <c:idx val="2"/>
          <c:order val="2"/>
          <c:spPr>
            <a:ln w="12700" cap="rnd" cmpd="sng">
              <a:noFill/>
              <a:prstDash val="solid"/>
              <a:round/>
            </a:ln>
            <a:sp3d contourW="12700"/>
          </c:spPr>
          <c:explosion val="0"/>
          <c:dPt>
            <c:idx val="0"/>
            <c:bubble3D val="0"/>
            <c:spPr>
              <a:gradFill>
                <a:gsLst>
                  <a:gs pos="0">
                    <a:srgbClr val="F6CD9F"/>
                  </a:gs>
                  <a:gs pos="100000">
                    <a:srgbClr val="F4AC59"/>
                  </a:gs>
                </a:gsLst>
                <a:lin ang="5400000" scaled="0"/>
              </a:gradFill>
              <a:ln w="12700" cap="rnd" cmpd="sng">
                <a:noFill/>
                <a:prstDash val="solid"/>
                <a:round/>
              </a:ln>
              <a:effectLst/>
              <a:sp3d contourW="12700"/>
            </c:spPr>
          </c:dPt>
          <c:dPt>
            <c:idx val="1"/>
            <c:bubble3D val="0"/>
            <c:spPr>
              <a:noFill/>
              <a:ln w="12700" cap="rnd" cmpd="sng">
                <a:noFill/>
                <a:prstDash val="solid"/>
                <a:round/>
              </a:ln>
              <a:effectLst/>
            </c:spPr>
          </c:dPt>
          <c:dLbls>
            <c:delete val="1"/>
          </c:dLbls>
          <c:val>
            <c:numRef>
              <c:f>'[1]数据辅助列(勿动)'!$C$8:$C$9</c:f>
              <c:numCache>
                <c:formatCode>General</c:formatCode>
                <c:ptCount val="2"/>
                <c:pt idx="0">
                  <c:v>0.18216601627165</c:v>
                </c:pt>
                <c:pt idx="1">
                  <c:v>0.81783398372835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850099178237461"/>
          <c:y val="0.00816993464052288"/>
          <c:w val="0.982998016435251"/>
          <c:h val="0.944716775599129"/>
        </c:manualLayout>
      </c:layout>
      <c:doughnutChart>
        <c:varyColors val="1"/>
        <c:ser>
          <c:idx val="0"/>
          <c:order val="0"/>
          <c:spPr>
            <a:solidFill>
              <a:srgbClr val="F5F4F7"/>
            </a:solidFill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rgbClr val="F5F4F7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F5F4F7"/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'[1]数据辅助列(勿动)'!$D$8:$D$9</c:f>
              <c:numCache>
                <c:formatCode>General</c:formatCode>
                <c:ptCount val="2"/>
                <c:pt idx="0">
                  <c:v>0.320002659762367</c:v>
                </c:pt>
                <c:pt idx="1">
                  <c:v>0.679997340237633</c:v>
                </c:pt>
              </c:numCache>
            </c:numRef>
          </c:val>
        </c:ser>
        <c:ser>
          <c:idx val="1"/>
          <c:order val="1"/>
          <c:spPr>
            <a:noFill/>
            <a:ln w="19050">
              <a:noFill/>
            </a:ln>
          </c:spPr>
          <c:explosion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'[1]数据辅助列(勿动)'!$D$8:$D$9</c:f>
              <c:numCache>
                <c:formatCode>General</c:formatCode>
                <c:ptCount val="2"/>
                <c:pt idx="0">
                  <c:v>0.320002659762367</c:v>
                </c:pt>
                <c:pt idx="1">
                  <c:v>0.679997340237633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doughnutChart>
        <c:varyColors val="1"/>
        <c:ser>
          <c:idx val="2"/>
          <c:order val="2"/>
          <c:spPr>
            <a:ln w="12700" cap="rnd" cmpd="sng">
              <a:noFill/>
              <a:prstDash val="solid"/>
              <a:round/>
            </a:ln>
            <a:sp3d contourW="12700"/>
          </c:spPr>
          <c:explosion val="0"/>
          <c:dPt>
            <c:idx val="0"/>
            <c:bubble3D val="0"/>
            <c:spPr>
              <a:gradFill>
                <a:gsLst>
                  <a:gs pos="0">
                    <a:srgbClr val="3BF3BB"/>
                  </a:gs>
                  <a:gs pos="100000">
                    <a:srgbClr val="40EC91"/>
                  </a:gs>
                </a:gsLst>
                <a:lin ang="5400000" scaled="0"/>
              </a:gradFill>
              <a:ln w="12700" cap="rnd" cmpd="sng">
                <a:noFill/>
                <a:prstDash val="solid"/>
                <a:round/>
              </a:ln>
              <a:effectLst/>
              <a:sp3d contourW="12700"/>
            </c:spPr>
          </c:dPt>
          <c:dPt>
            <c:idx val="1"/>
            <c:bubble3D val="0"/>
            <c:spPr>
              <a:noFill/>
              <a:ln w="12700" cap="rnd" cmpd="sng">
                <a:noFill/>
                <a:prstDash val="solid"/>
                <a:round/>
              </a:ln>
              <a:effectLst/>
            </c:spPr>
          </c:dPt>
          <c:dLbls>
            <c:delete val="1"/>
          </c:dLbls>
          <c:val>
            <c:numRef>
              <c:f>'[1]数据辅助列(勿动)'!$D$8:$D$9</c:f>
              <c:numCache>
                <c:formatCode>General</c:formatCode>
                <c:ptCount val="2"/>
                <c:pt idx="0">
                  <c:v>0.320002659762367</c:v>
                </c:pt>
                <c:pt idx="1">
                  <c:v>0.679997340237633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850099178237461"/>
          <c:y val="0.00816993464052288"/>
          <c:w val="0.982998016435251"/>
          <c:h val="0.944716775599129"/>
        </c:manualLayout>
      </c:layout>
      <c:doughnutChart>
        <c:varyColors val="1"/>
        <c:ser>
          <c:idx val="0"/>
          <c:order val="0"/>
          <c:spPr>
            <a:solidFill>
              <a:srgbClr val="F5F4F7"/>
            </a:solidFill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rgbClr val="F5F4F7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F5F4F7"/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'[1]数据辅助列(勿动)'!$E$8:$E$9</c:f>
              <c:numCache>
                <c:formatCode>General</c:formatCode>
                <c:ptCount val="2"/>
                <c:pt idx="0">
                  <c:v>0.111755734073634</c:v>
                </c:pt>
                <c:pt idx="1">
                  <c:v>0.888244265926366</c:v>
                </c:pt>
              </c:numCache>
            </c:numRef>
          </c:val>
        </c:ser>
        <c:ser>
          <c:idx val="1"/>
          <c:order val="1"/>
          <c:spPr>
            <a:noFill/>
            <a:ln w="19050">
              <a:noFill/>
            </a:ln>
          </c:spPr>
          <c:explosion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'[1]数据辅助列(勿动)'!$E$8:$E$9</c:f>
              <c:numCache>
                <c:formatCode>General</c:formatCode>
                <c:ptCount val="2"/>
                <c:pt idx="0">
                  <c:v>0.111755734073634</c:v>
                </c:pt>
                <c:pt idx="1">
                  <c:v>0.888244265926366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doughnutChart>
        <c:varyColors val="1"/>
        <c:ser>
          <c:idx val="2"/>
          <c:order val="2"/>
          <c:spPr>
            <a:ln w="12700" cap="rnd" cmpd="sng">
              <a:noFill/>
              <a:prstDash val="solid"/>
              <a:round/>
            </a:ln>
            <a:sp3d contourW="12700"/>
          </c:spPr>
          <c:explosion val="0"/>
          <c:dPt>
            <c:idx val="0"/>
            <c:bubble3D val="0"/>
            <c:spPr>
              <a:gradFill>
                <a:gsLst>
                  <a:gs pos="0">
                    <a:srgbClr val="FD6F7C"/>
                  </a:gs>
                  <a:gs pos="100000">
                    <a:srgbClr val="F8604F"/>
                  </a:gs>
                </a:gsLst>
                <a:lin ang="5400000" scaled="0"/>
              </a:gradFill>
              <a:ln w="12700" cap="rnd" cmpd="sng">
                <a:noFill/>
                <a:prstDash val="solid"/>
                <a:round/>
              </a:ln>
              <a:effectLst/>
              <a:sp3d contourW="12700"/>
            </c:spPr>
          </c:dPt>
          <c:dPt>
            <c:idx val="1"/>
            <c:bubble3D val="0"/>
            <c:spPr>
              <a:noFill/>
              <a:ln w="12700" cap="rnd" cmpd="sng">
                <a:noFill/>
                <a:prstDash val="solid"/>
                <a:round/>
              </a:ln>
              <a:effectLst/>
            </c:spPr>
          </c:dPt>
          <c:dLbls>
            <c:delete val="1"/>
          </c:dLbls>
          <c:val>
            <c:numRef>
              <c:f>'[1]数据辅助列(勿动)'!$E$8:$E$9</c:f>
              <c:numCache>
                <c:formatCode>General</c:formatCode>
                <c:ptCount val="2"/>
                <c:pt idx="0">
                  <c:v>0.111755734073634</c:v>
                </c:pt>
                <c:pt idx="1">
                  <c:v>0.888244265926366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850099178237461"/>
          <c:y val="0.00816993464052288"/>
          <c:w val="0.982998016435251"/>
          <c:h val="0.944716775599129"/>
        </c:manualLayout>
      </c:layout>
      <c:doughnutChart>
        <c:varyColors val="1"/>
        <c:ser>
          <c:idx val="0"/>
          <c:order val="0"/>
          <c:spPr>
            <a:solidFill>
              <a:srgbClr val="F5F4F7"/>
            </a:solidFill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rgbClr val="F5F4F7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F5F4F7"/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'[1]数据辅助列(勿动)'!$F$8:$F$9</c:f>
              <c:numCache>
                <c:formatCode>General</c:formatCode>
                <c:ptCount val="2"/>
                <c:pt idx="0">
                  <c:v>0.17870278402314</c:v>
                </c:pt>
                <c:pt idx="1">
                  <c:v>0.82129721597686</c:v>
                </c:pt>
              </c:numCache>
            </c:numRef>
          </c:val>
        </c:ser>
        <c:ser>
          <c:idx val="1"/>
          <c:order val="1"/>
          <c:spPr>
            <a:noFill/>
            <a:ln w="19050">
              <a:noFill/>
            </a:ln>
          </c:spPr>
          <c:explosion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'[1]数据辅助列(勿动)'!$F$8:$F$9</c:f>
              <c:numCache>
                <c:formatCode>General</c:formatCode>
                <c:ptCount val="2"/>
                <c:pt idx="0">
                  <c:v>0.17870278402314</c:v>
                </c:pt>
                <c:pt idx="1">
                  <c:v>0.82129721597686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doughnutChart>
        <c:varyColors val="1"/>
        <c:ser>
          <c:idx val="2"/>
          <c:order val="2"/>
          <c:spPr>
            <a:ln w="12700" cap="rnd" cmpd="sng">
              <a:noFill/>
              <a:prstDash val="solid"/>
              <a:round/>
            </a:ln>
            <a:sp3d contourW="12700"/>
          </c:spPr>
          <c:explosion val="0"/>
          <c:dPt>
            <c:idx val="0"/>
            <c:bubble3D val="0"/>
            <c:spPr>
              <a:gradFill>
                <a:gsLst>
                  <a:gs pos="0">
                    <a:srgbClr val="1CE1FF"/>
                  </a:gs>
                  <a:gs pos="100000">
                    <a:srgbClr val="3FBFFC"/>
                  </a:gs>
                </a:gsLst>
                <a:lin ang="5400000" scaled="0"/>
              </a:gradFill>
              <a:ln w="12700" cap="rnd" cmpd="sng">
                <a:noFill/>
                <a:prstDash val="solid"/>
                <a:round/>
              </a:ln>
              <a:effectLst/>
              <a:sp3d contourW="12700"/>
            </c:spPr>
          </c:dPt>
          <c:dPt>
            <c:idx val="1"/>
            <c:bubble3D val="0"/>
            <c:spPr>
              <a:noFill/>
              <a:ln w="12700" cap="rnd" cmpd="sng">
                <a:noFill/>
                <a:prstDash val="solid"/>
                <a:round/>
              </a:ln>
              <a:effectLst/>
            </c:spPr>
          </c:dPt>
          <c:dLbls>
            <c:delete val="1"/>
          </c:dLbls>
          <c:val>
            <c:numRef>
              <c:f>'[1]数据辅助列(勿动)'!$F$8:$F$9</c:f>
              <c:numCache>
                <c:formatCode>General</c:formatCode>
                <c:ptCount val="2"/>
                <c:pt idx="0">
                  <c:v>0.17870278402314</c:v>
                </c:pt>
                <c:pt idx="1">
                  <c:v>0.82129721597686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1.svg"/><Relationship Id="rId6" Type="http://schemas.openxmlformats.org/officeDocument/2006/relationships/image" Target="../media/image5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53340</xdr:colOff>
      <xdr:row>6</xdr:row>
      <xdr:rowOff>53340</xdr:rowOff>
    </xdr:from>
    <xdr:to>
      <xdr:col>29</xdr:col>
      <xdr:colOff>213360</xdr:colOff>
      <xdr:row>14</xdr:row>
      <xdr:rowOff>243840</xdr:rowOff>
    </xdr:to>
    <xdr:sp>
      <xdr:nvSpPr>
        <xdr:cNvPr id="51" name="矩形 50"/>
        <xdr:cNvSpPr/>
      </xdr:nvSpPr>
      <xdr:spPr>
        <a:xfrm>
          <a:off x="6708140" y="904875"/>
          <a:ext cx="6027420" cy="22174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222250</xdr:colOff>
      <xdr:row>1</xdr:row>
      <xdr:rowOff>117475</xdr:rowOff>
    </xdr:from>
    <xdr:to>
      <xdr:col>1</xdr:col>
      <xdr:colOff>622300</xdr:colOff>
      <xdr:row>3</xdr:row>
      <xdr:rowOff>151130</xdr:rowOff>
    </xdr:to>
    <xdr:pic>
      <xdr:nvPicPr>
        <xdr:cNvPr id="10" name="图片 9" descr="32313537303635343b32313537303634333bb9a4d7f7b3c9b9fb"/>
        <xdr:cNvPicPr>
          <a:picLocks noChangeAspect="1"/>
        </xdr:cNvPicPr>
      </xdr:nvPicPr>
      <xdr:blipFill>
        <a:blip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82905" y="256540"/>
          <a:ext cx="400050" cy="403225"/>
        </a:xfrm>
        <a:prstGeom prst="rect">
          <a:avLst/>
        </a:prstGeom>
      </xdr:spPr>
    </xdr:pic>
    <xdr:clientData/>
  </xdr:twoCellAnchor>
  <xdr:twoCellAnchor>
    <xdr:from>
      <xdr:col>4</xdr:col>
      <xdr:colOff>92075</xdr:colOff>
      <xdr:row>7</xdr:row>
      <xdr:rowOff>234315</xdr:rowOff>
    </xdr:from>
    <xdr:to>
      <xdr:col>7</xdr:col>
      <xdr:colOff>840740</xdr:colOff>
      <xdr:row>14</xdr:row>
      <xdr:rowOff>239395</xdr:rowOff>
    </xdr:to>
    <xdr:graphicFrame>
      <xdr:nvGraphicFramePr>
        <xdr:cNvPr id="12" name="图表 11"/>
        <xdr:cNvGraphicFramePr/>
      </xdr:nvGraphicFramePr>
      <xdr:xfrm>
        <a:off x="2970530" y="1339215"/>
        <a:ext cx="3517265" cy="17786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69215</xdr:colOff>
      <xdr:row>4</xdr:row>
      <xdr:rowOff>125730</xdr:rowOff>
    </xdr:from>
    <xdr:to>
      <xdr:col>6</xdr:col>
      <xdr:colOff>84455</xdr:colOff>
      <xdr:row>7</xdr:row>
      <xdr:rowOff>136525</xdr:rowOff>
    </xdr:to>
    <xdr:grpSp>
      <xdr:nvGrpSpPr>
        <xdr:cNvPr id="28" name="组合 27"/>
        <xdr:cNvGrpSpPr/>
      </xdr:nvGrpSpPr>
      <xdr:grpSpPr>
        <a:xfrm>
          <a:off x="2947670" y="849630"/>
          <a:ext cx="1793240" cy="391795"/>
          <a:chOff x="5305" y="1138"/>
          <a:chExt cx="2412" cy="613"/>
        </a:xfrm>
      </xdr:grpSpPr>
      <xdr:grpSp>
        <xdr:nvGrpSpPr>
          <xdr:cNvPr id="16" name="组合 15"/>
          <xdr:cNvGrpSpPr/>
        </xdr:nvGrpSpPr>
        <xdr:grpSpPr>
          <a:xfrm>
            <a:off x="5370" y="1138"/>
            <a:ext cx="2347" cy="609"/>
            <a:chOff x="5028" y="1644"/>
            <a:chExt cx="1983" cy="828"/>
          </a:xfrm>
        </xdr:grpSpPr>
        <xdr:sp textlink="$G$8">
          <xdr:nvSpPr>
            <xdr:cNvPr id="17" name="圆角矩形 16"/>
            <xdr:cNvSpPr/>
          </xdr:nvSpPr>
          <xdr:spPr>
            <a:xfrm>
              <a:off x="5472" y="1656"/>
              <a:ext cx="1539" cy="813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fld id="{E8CE5763-F31E-4EC9-ABC5-7C57CBDDC76E}" type="TxLink">
                <a:rPr lang="en-US" altLang="en-US" sz="1100" b="1" i="0" u="none" strike="noStrike">
                  <a:solidFill>
                    <a:srgbClr val="000000"/>
                  </a:solidFill>
                  <a:latin typeface="思源黑体 Bold" panose="020B0800000000000000" charset="-122"/>
                  <a:ea typeface="思源黑体 Bold" panose="020B0800000000000000" charset="-122"/>
                </a:rPr>
              </a:fld>
              <a:endParaRPr lang="en-US" altLang="en-US" sz="1100" b="1" i="0" u="none" strike="noStrike">
                <a:solidFill>
                  <a:srgbClr val="000000"/>
                </a:solidFill>
                <a:latin typeface="思源黑体 Bold" panose="020B0800000000000000" charset="-122"/>
                <a:ea typeface="思源黑体 Bold" panose="020B0800000000000000" charset="-122"/>
              </a:endParaRPr>
            </a:p>
          </xdr:txBody>
        </xdr:sp>
        <xdr:sp>
          <xdr:nvSpPr>
            <xdr:cNvPr id="18" name="圆角矩形 17"/>
            <xdr:cNvSpPr/>
          </xdr:nvSpPr>
          <xdr:spPr>
            <a:xfrm>
              <a:off x="5028" y="1644"/>
              <a:ext cx="752" cy="828"/>
            </a:xfrm>
            <a:prstGeom prst="roundRect">
              <a:avLst/>
            </a:prstGeom>
            <a:gradFill>
              <a:gsLst>
                <a:gs pos="50000">
                  <a:srgbClr val="F5BD7C"/>
                </a:gs>
                <a:gs pos="0">
                  <a:srgbClr val="F6D1A7"/>
                </a:gs>
                <a:gs pos="100000">
                  <a:srgbClr val="F4A850"/>
                </a:gs>
              </a:gsLst>
              <a:lin ang="10800000" scaled="1"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sp textlink="$F$8">
        <xdr:nvSpPr>
          <xdr:cNvPr id="26" name="文本框 25"/>
          <xdr:cNvSpPr txBox="1"/>
        </xdr:nvSpPr>
        <xdr:spPr>
          <a:xfrm>
            <a:off x="5305" y="1188"/>
            <a:ext cx="958" cy="563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0D74560B-D463-43A4-90A5-9FA0F447850E}" type="TxLink">
              <a:rPr lang="zh-CN" altLang="en-US" sz="1100" b="0" i="0" u="none" strike="noStrike">
                <a:solidFill>
                  <a:schemeClr val="bg1"/>
                </a:solidFill>
                <a:latin typeface="思源黑体 Bold" panose="020B0800000000000000" charset="-122"/>
                <a:ea typeface="思源黑体 Bold" panose="020B0800000000000000" charset="-122"/>
              </a:rPr>
            </a:fld>
            <a:endParaRPr lang="zh-CN" altLang="en-US" sz="1100" b="0" i="0" u="none" strike="noStrike">
              <a:solidFill>
                <a:schemeClr val="bg1"/>
              </a:solidFill>
              <a:latin typeface="思源黑体 Bold" panose="020B0800000000000000" charset="-122"/>
              <a:ea typeface="思源黑体 Bold" panose="020B0800000000000000" charset="-122"/>
            </a:endParaRPr>
          </a:p>
        </xdr:txBody>
      </xdr:sp>
    </xdr:grpSp>
    <xdr:clientData/>
  </xdr:twoCellAnchor>
  <xdr:twoCellAnchor>
    <xdr:from>
      <xdr:col>6</xdr:col>
      <xdr:colOff>90805</xdr:colOff>
      <xdr:row>4</xdr:row>
      <xdr:rowOff>125730</xdr:rowOff>
    </xdr:from>
    <xdr:to>
      <xdr:col>7</xdr:col>
      <xdr:colOff>838200</xdr:colOff>
      <xdr:row>7</xdr:row>
      <xdr:rowOff>133985</xdr:rowOff>
    </xdr:to>
    <xdr:grpSp>
      <xdr:nvGrpSpPr>
        <xdr:cNvPr id="29" name="组合 28"/>
        <xdr:cNvGrpSpPr/>
      </xdr:nvGrpSpPr>
      <xdr:grpSpPr>
        <a:xfrm>
          <a:off x="4747260" y="849630"/>
          <a:ext cx="1737995" cy="389255"/>
          <a:chOff x="7785" y="1114"/>
          <a:chExt cx="2613" cy="609"/>
        </a:xfrm>
      </xdr:grpSpPr>
      <xdr:grpSp>
        <xdr:nvGrpSpPr>
          <xdr:cNvPr id="21" name="组合 20"/>
          <xdr:cNvGrpSpPr/>
        </xdr:nvGrpSpPr>
        <xdr:grpSpPr>
          <a:xfrm>
            <a:off x="7902" y="1114"/>
            <a:ext cx="2496" cy="609"/>
            <a:chOff x="5028" y="1644"/>
            <a:chExt cx="2109" cy="828"/>
          </a:xfrm>
        </xdr:grpSpPr>
        <xdr:sp textlink="$I$8">
          <xdr:nvSpPr>
            <xdr:cNvPr id="22" name="圆角矩形 21"/>
            <xdr:cNvSpPr/>
          </xdr:nvSpPr>
          <xdr:spPr>
            <a:xfrm>
              <a:off x="5472" y="1656"/>
              <a:ext cx="1665" cy="815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fld id="{081613A4-C19D-437E-9F24-5BC0F284ECFB}" type="TxLink">
                <a:rPr lang="en-US" altLang="en-US" sz="1100" b="0" i="0" u="none" strike="noStrike">
                  <a:solidFill>
                    <a:srgbClr val="000000"/>
                  </a:solidFill>
                  <a:latin typeface="思源黑体 Bold" panose="020B0800000000000000" charset="-122"/>
                  <a:ea typeface="思源黑体 Bold" panose="020B0800000000000000" charset="-122"/>
                </a:rPr>
              </a:fld>
              <a:endParaRPr lang="en-US" altLang="en-US" sz="1100" b="0" i="0" u="none" strike="noStrike">
                <a:solidFill>
                  <a:srgbClr val="000000"/>
                </a:solidFill>
                <a:latin typeface="思源黑体 Bold" panose="020B0800000000000000" charset="-122"/>
                <a:ea typeface="思源黑体 Bold" panose="020B0800000000000000" charset="-122"/>
              </a:endParaRPr>
            </a:p>
          </xdr:txBody>
        </xdr:sp>
        <xdr:sp>
          <xdr:nvSpPr>
            <xdr:cNvPr id="23" name="圆角矩形 22"/>
            <xdr:cNvSpPr/>
          </xdr:nvSpPr>
          <xdr:spPr>
            <a:xfrm>
              <a:off x="5028" y="1644"/>
              <a:ext cx="815" cy="828"/>
            </a:xfrm>
            <a:prstGeom prst="roundRect">
              <a:avLst/>
            </a:prstGeom>
            <a:gradFill>
              <a:gsLst>
                <a:gs pos="50000">
                  <a:srgbClr val="ED8D72"/>
                </a:gs>
                <a:gs pos="0">
                  <a:srgbClr val="F3B3A1"/>
                </a:gs>
                <a:gs pos="100000">
                  <a:srgbClr val="E66643"/>
                </a:gs>
              </a:gsLst>
              <a:lin ang="10800000" scaled="1"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sp textlink="$H$8">
        <xdr:nvSpPr>
          <xdr:cNvPr id="27" name="文本框 26"/>
          <xdr:cNvSpPr txBox="1"/>
        </xdr:nvSpPr>
        <xdr:spPr>
          <a:xfrm>
            <a:off x="7785" y="1177"/>
            <a:ext cx="1174" cy="53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B490D3E5-589E-44B1-8C3B-0A320E68CA01}" type="TxLink">
              <a:rPr lang="zh-CN" altLang="en-US" sz="1100" b="1" i="0" u="none" strike="noStrike">
                <a:solidFill>
                  <a:schemeClr val="bg1"/>
                </a:solidFill>
                <a:latin typeface="思源黑体 Bold" panose="020B0800000000000000" charset="-122"/>
                <a:ea typeface="思源黑体 Bold" panose="020B0800000000000000" charset="-122"/>
              </a:rPr>
            </a:fld>
            <a:endParaRPr lang="zh-CN" altLang="en-US" sz="1100" b="1" i="0" u="none" strike="noStrike">
              <a:solidFill>
                <a:schemeClr val="bg1"/>
              </a:solidFill>
              <a:latin typeface="思源黑体 Bold" panose="020B0800000000000000" charset="-122"/>
              <a:ea typeface="思源黑体 Bold" panose="020B0800000000000000" charset="-122"/>
            </a:endParaRPr>
          </a:p>
        </xdr:txBody>
      </xdr:sp>
    </xdr:grpSp>
    <xdr:clientData/>
  </xdr:twoCellAnchor>
  <xdr:twoCellAnchor>
    <xdr:from>
      <xdr:col>8</xdr:col>
      <xdr:colOff>121920</xdr:colOff>
      <xdr:row>7</xdr:row>
      <xdr:rowOff>177165</xdr:rowOff>
    </xdr:from>
    <xdr:to>
      <xdr:col>28</xdr:col>
      <xdr:colOff>238125</xdr:colOff>
      <xdr:row>14</xdr:row>
      <xdr:rowOff>169545</xdr:rowOff>
    </xdr:to>
    <xdr:grpSp>
      <xdr:nvGrpSpPr>
        <xdr:cNvPr id="15" name="组合 14"/>
        <xdr:cNvGrpSpPr/>
      </xdr:nvGrpSpPr>
      <xdr:grpSpPr>
        <a:xfrm>
          <a:off x="6776720" y="1282065"/>
          <a:ext cx="5704205" cy="1765935"/>
          <a:chOff x="7320" y="2472"/>
          <a:chExt cx="8103" cy="2772"/>
        </a:xfrm>
      </xdr:grpSpPr>
      <xdr:grpSp>
        <xdr:nvGrpSpPr>
          <xdr:cNvPr id="19" name="组合 18"/>
          <xdr:cNvGrpSpPr/>
        </xdr:nvGrpSpPr>
        <xdr:grpSpPr>
          <a:xfrm>
            <a:off x="7320" y="2472"/>
            <a:ext cx="1992" cy="2772"/>
            <a:chOff x="5132" y="1500"/>
            <a:chExt cx="1992" cy="2579"/>
          </a:xfrm>
          <a:solidFill>
            <a:schemeClr val="bg1"/>
          </a:solidFill>
        </xdr:grpSpPr>
        <xdr:grpSp>
          <xdr:nvGrpSpPr>
            <xdr:cNvPr id="20" name="组合 19"/>
            <xdr:cNvGrpSpPr/>
          </xdr:nvGrpSpPr>
          <xdr:grpSpPr>
            <a:xfrm>
              <a:off x="5132" y="1872"/>
              <a:ext cx="1992" cy="2207"/>
              <a:chOff x="4700" y="4331"/>
              <a:chExt cx="1992" cy="2228"/>
            </a:xfrm>
            <a:grpFill/>
          </xdr:grpSpPr>
          <xdr:graphicFrame>
            <xdr:nvGraphicFramePr>
              <xdr:cNvPr id="24" name="图表 23"/>
              <xdr:cNvGraphicFramePr/>
            </xdr:nvGraphicFramePr>
            <xdr:xfrm>
              <a:off x="4700" y="4331"/>
              <a:ext cx="1993" cy="2228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sp textlink="图表参数!D4">
            <xdr:nvSpPr>
              <xdr:cNvPr id="25" name="文本框 24"/>
              <xdr:cNvSpPr txBox="1"/>
            </xdr:nvSpPr>
            <xdr:spPr>
              <a:xfrm>
                <a:off x="5088" y="5124"/>
                <a:ext cx="1296" cy="516"/>
              </a:xfrm>
              <a:prstGeom prst="rect">
                <a:avLst/>
              </a:prstGeom>
              <a:noFill/>
              <a:ln w="9525" cmpd="sng">
                <a:noFill/>
              </a:ln>
              <a:extLst>
                <a:ext uri="{909E8E84-426E-40DD-AFC4-6F175D3DCCD1}">
                  <a14:hiddenFill xmlns:a14="http://schemas.microsoft.com/office/drawing/2010/main">
                    <a:grpFill/>
                  </a14:hiddenFill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fld id="{C410B702-C4AD-4A08-9081-5CCA99510084}" type="TxLink">
                  <a:rPr lang="en-US" altLang="en-US" sz="1100" b="0" i="0" u="none" strike="noStrike">
                    <a:solidFill>
                      <a:srgbClr val="000000"/>
                    </a:solidFill>
                    <a:latin typeface="思源黑体 Bold" panose="020B0800000000000000" charset="-122"/>
                    <a:ea typeface="思源黑体 Bold" panose="020B0800000000000000" charset="-122"/>
                  </a:rPr>
                </a:fld>
                <a:endParaRPr lang="en-US" altLang="en-US" sz="1100" b="0" i="0" u="none" strike="noStrike">
                  <a:solidFill>
                    <a:srgbClr val="000000"/>
                  </a:solidFill>
                  <a:latin typeface="思源黑体 Bold" panose="020B0800000000000000" charset="-122"/>
                  <a:ea typeface="思源黑体 Bold" panose="020B0800000000000000" charset="-122"/>
                </a:endParaRPr>
              </a:p>
            </xdr:txBody>
          </xdr:sp>
        </xdr:grpSp>
        <xdr:sp textlink="图表参数!B4">
          <xdr:nvSpPr>
            <xdr:cNvPr id="30" name="文本框 29"/>
            <xdr:cNvSpPr txBox="1"/>
          </xdr:nvSpPr>
          <xdr:spPr>
            <a:xfrm>
              <a:off x="5197" y="1500"/>
              <a:ext cx="1907" cy="469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grpFill/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fld id="{2C34369C-16E7-4822-8428-C9F1E723FC52}" type="TxLink">
                <a:rPr lang="zh-CN" altLang="en-US" sz="1100" b="1" i="0" u="none" strike="noStrike">
                  <a:solidFill>
                    <a:srgbClr val="000000"/>
                  </a:solidFill>
                  <a:latin typeface="思源黑体 Bold" panose="020B0800000000000000" charset="-122"/>
                  <a:ea typeface="思源黑体 Bold" panose="020B0800000000000000" charset="-122"/>
                </a:rPr>
              </a:fld>
              <a:endParaRPr lang="zh-CN" altLang="en-US" sz="1100" b="1" i="0" u="none" strike="noStrike">
                <a:solidFill>
                  <a:srgbClr val="000000"/>
                </a:solidFill>
                <a:latin typeface="思源黑体 Bold" panose="020B0800000000000000" charset="-122"/>
                <a:ea typeface="思源黑体 Bold" panose="020B0800000000000000" charset="-122"/>
              </a:endParaRPr>
            </a:p>
          </xdr:txBody>
        </xdr:sp>
      </xdr:grpSp>
      <xdr:grpSp>
        <xdr:nvGrpSpPr>
          <xdr:cNvPr id="36" name="组合 35"/>
          <xdr:cNvGrpSpPr/>
        </xdr:nvGrpSpPr>
        <xdr:grpSpPr>
          <a:xfrm>
            <a:off x="9357" y="2472"/>
            <a:ext cx="1993" cy="2772"/>
            <a:chOff x="5132" y="1500"/>
            <a:chExt cx="1993" cy="2579"/>
          </a:xfrm>
          <a:solidFill>
            <a:schemeClr val="bg1"/>
          </a:solidFill>
        </xdr:grpSpPr>
        <xdr:grpSp>
          <xdr:nvGrpSpPr>
            <xdr:cNvPr id="37" name="组合 36"/>
            <xdr:cNvGrpSpPr/>
          </xdr:nvGrpSpPr>
          <xdr:grpSpPr>
            <a:xfrm>
              <a:off x="5132" y="1872"/>
              <a:ext cx="1993" cy="2207"/>
              <a:chOff x="4700" y="4331"/>
              <a:chExt cx="1993" cy="2228"/>
            </a:xfrm>
            <a:grpFill/>
          </xdr:grpSpPr>
          <xdr:graphicFrame>
            <xdr:nvGraphicFramePr>
              <xdr:cNvPr id="38" name="图表 37"/>
              <xdr:cNvGraphicFramePr/>
            </xdr:nvGraphicFramePr>
            <xdr:xfrm>
              <a:off x="4700" y="4331"/>
              <a:ext cx="1993" cy="2228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sp textlink="图表参数!D5">
            <xdr:nvSpPr>
              <xdr:cNvPr id="39" name="文本框 38"/>
              <xdr:cNvSpPr txBox="1"/>
            </xdr:nvSpPr>
            <xdr:spPr>
              <a:xfrm>
                <a:off x="5100" y="5124"/>
                <a:ext cx="1296" cy="516"/>
              </a:xfrm>
              <a:prstGeom prst="rect">
                <a:avLst/>
              </a:prstGeom>
              <a:noFill/>
              <a:ln w="9525" cmpd="sng">
                <a:noFill/>
              </a:ln>
              <a:extLst>
                <a:ext uri="{909E8E84-426E-40DD-AFC4-6F175D3DCCD1}">
                  <a14:hiddenFill xmlns:a14="http://schemas.microsoft.com/office/drawing/2010/main">
                    <a:grpFill/>
                  </a14:hiddenFill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fld id="{F2C4C99B-5043-4493-99E7-9C1501A5A25F}" type="TxLink">
                  <a:rPr lang="en-US" altLang="en-US" sz="1100" b="0" i="0" u="none" strike="noStrike">
                    <a:solidFill>
                      <a:srgbClr val="000000"/>
                    </a:solidFill>
                    <a:latin typeface="思源黑体 Bold" panose="020B0800000000000000" charset="-122"/>
                    <a:ea typeface="思源黑体 Bold" panose="020B0800000000000000" charset="-122"/>
                  </a:rPr>
                </a:fld>
                <a:endParaRPr lang="en-US" altLang="en-US" sz="1100" b="0" i="0" u="none" strike="noStrike">
                  <a:solidFill>
                    <a:srgbClr val="000000"/>
                  </a:solidFill>
                  <a:latin typeface="思源黑体 Bold" panose="020B0800000000000000" charset="-122"/>
                  <a:ea typeface="思源黑体 Bold" panose="020B0800000000000000" charset="-122"/>
                </a:endParaRPr>
              </a:p>
            </xdr:txBody>
          </xdr:sp>
        </xdr:grpSp>
        <xdr:sp textlink="图表参数!B5">
          <xdr:nvSpPr>
            <xdr:cNvPr id="40" name="文本框 39"/>
            <xdr:cNvSpPr txBox="1"/>
          </xdr:nvSpPr>
          <xdr:spPr>
            <a:xfrm>
              <a:off x="5197" y="1500"/>
              <a:ext cx="1907" cy="469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grpFill/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fld id="{C5200F3E-54B1-4F68-AB3C-A3B01B70E105}" type="TxLink">
                <a:rPr lang="zh-CN" altLang="en-US" sz="1100" b="1" i="0" u="none" strike="noStrike">
                  <a:solidFill>
                    <a:srgbClr val="000000"/>
                  </a:solidFill>
                  <a:latin typeface="思源黑体 Bold" panose="020B0800000000000000" charset="-122"/>
                  <a:ea typeface="思源黑体 Bold" panose="020B0800000000000000" charset="-122"/>
                </a:rPr>
              </a:fld>
              <a:endParaRPr lang="zh-CN" altLang="en-US" sz="1100" b="1" i="0" u="none" strike="noStrike">
                <a:solidFill>
                  <a:srgbClr val="000000"/>
                </a:solidFill>
                <a:latin typeface="思源黑体 Bold" panose="020B0800000000000000" charset="-122"/>
                <a:ea typeface="思源黑体 Bold" panose="020B0800000000000000" charset="-122"/>
              </a:endParaRPr>
            </a:p>
          </xdr:txBody>
        </xdr:sp>
      </xdr:grpSp>
      <xdr:grpSp>
        <xdr:nvGrpSpPr>
          <xdr:cNvPr id="41" name="组合 40"/>
          <xdr:cNvGrpSpPr/>
        </xdr:nvGrpSpPr>
        <xdr:grpSpPr>
          <a:xfrm>
            <a:off x="11394" y="2472"/>
            <a:ext cx="1992" cy="2772"/>
            <a:chOff x="5132" y="1500"/>
            <a:chExt cx="1992" cy="2579"/>
          </a:xfrm>
          <a:solidFill>
            <a:schemeClr val="bg1"/>
          </a:solidFill>
        </xdr:grpSpPr>
        <xdr:grpSp>
          <xdr:nvGrpSpPr>
            <xdr:cNvPr id="42" name="组合 41"/>
            <xdr:cNvGrpSpPr/>
          </xdr:nvGrpSpPr>
          <xdr:grpSpPr>
            <a:xfrm>
              <a:off x="5132" y="1872"/>
              <a:ext cx="1992" cy="2207"/>
              <a:chOff x="4700" y="4331"/>
              <a:chExt cx="1992" cy="2228"/>
            </a:xfrm>
            <a:grpFill/>
          </xdr:grpSpPr>
          <xdr:graphicFrame>
            <xdr:nvGraphicFramePr>
              <xdr:cNvPr id="43" name="图表 42"/>
              <xdr:cNvGraphicFramePr/>
            </xdr:nvGraphicFramePr>
            <xdr:xfrm>
              <a:off x="4700" y="4331"/>
              <a:ext cx="1993" cy="2228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sp textlink="图表参数!D6">
            <xdr:nvSpPr>
              <xdr:cNvPr id="44" name="文本框 43"/>
              <xdr:cNvSpPr txBox="1"/>
            </xdr:nvSpPr>
            <xdr:spPr>
              <a:xfrm>
                <a:off x="5088" y="5124"/>
                <a:ext cx="1296" cy="516"/>
              </a:xfrm>
              <a:prstGeom prst="rect">
                <a:avLst/>
              </a:prstGeom>
              <a:noFill/>
              <a:ln w="9525" cmpd="sng">
                <a:noFill/>
              </a:ln>
              <a:extLst>
                <a:ext uri="{909E8E84-426E-40DD-AFC4-6F175D3DCCD1}">
                  <a14:hiddenFill xmlns:a14="http://schemas.microsoft.com/office/drawing/2010/main">
                    <a:grpFill/>
                  </a14:hiddenFill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fld id="{685302A3-E036-4FBF-A2B2-741F2DE2CBF5}" type="TxLink">
                  <a:rPr lang="en-US" altLang="en-US" sz="1100" b="0" i="0" u="none" strike="noStrike">
                    <a:solidFill>
                      <a:srgbClr val="000000"/>
                    </a:solidFill>
                    <a:latin typeface="思源黑体 Bold" panose="020B0800000000000000" charset="-122"/>
                    <a:ea typeface="思源黑体 Bold" panose="020B0800000000000000" charset="-122"/>
                  </a:rPr>
                </a:fld>
                <a:endParaRPr lang="en-US" altLang="en-US" sz="1100" b="0" i="0" u="none" strike="noStrike">
                  <a:solidFill>
                    <a:srgbClr val="000000"/>
                  </a:solidFill>
                  <a:latin typeface="思源黑体 Bold" panose="020B0800000000000000" charset="-122"/>
                  <a:ea typeface="思源黑体 Bold" panose="020B0800000000000000" charset="-122"/>
                </a:endParaRPr>
              </a:p>
            </xdr:txBody>
          </xdr:sp>
        </xdr:grpSp>
        <xdr:sp textlink="图表参数!B6">
          <xdr:nvSpPr>
            <xdr:cNvPr id="45" name="文本框 44"/>
            <xdr:cNvSpPr txBox="1"/>
          </xdr:nvSpPr>
          <xdr:spPr>
            <a:xfrm>
              <a:off x="5197" y="1500"/>
              <a:ext cx="1907" cy="469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grpFill/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fld id="{027F552C-64CC-48D8-875B-97524118B0D9}" type="TxLink">
                <a:rPr lang="zh-CN" altLang="en-US" sz="1100" b="1" i="0" u="none" strike="noStrike">
                  <a:solidFill>
                    <a:srgbClr val="000000"/>
                  </a:solidFill>
                  <a:latin typeface="思源黑体 Bold" panose="020B0800000000000000" charset="-122"/>
                  <a:ea typeface="思源黑体 Bold" panose="020B0800000000000000" charset="-122"/>
                </a:rPr>
              </a:fld>
              <a:endParaRPr lang="zh-CN" altLang="en-US" sz="1100" b="1" i="0" u="none" strike="noStrike">
                <a:solidFill>
                  <a:srgbClr val="000000"/>
                </a:solidFill>
                <a:latin typeface="思源黑体 Bold" panose="020B0800000000000000" charset="-122"/>
                <a:ea typeface="思源黑体 Bold" panose="020B0800000000000000" charset="-122"/>
              </a:endParaRPr>
            </a:p>
          </xdr:txBody>
        </xdr:sp>
      </xdr:grpSp>
      <xdr:grpSp>
        <xdr:nvGrpSpPr>
          <xdr:cNvPr id="46" name="组合 45"/>
          <xdr:cNvGrpSpPr/>
        </xdr:nvGrpSpPr>
        <xdr:grpSpPr>
          <a:xfrm>
            <a:off x="13431" y="2472"/>
            <a:ext cx="1992" cy="2772"/>
            <a:chOff x="5132" y="1500"/>
            <a:chExt cx="1992" cy="2579"/>
          </a:xfrm>
          <a:solidFill>
            <a:schemeClr val="bg1"/>
          </a:solidFill>
        </xdr:grpSpPr>
        <xdr:grpSp>
          <xdr:nvGrpSpPr>
            <xdr:cNvPr id="47" name="组合 46"/>
            <xdr:cNvGrpSpPr/>
          </xdr:nvGrpSpPr>
          <xdr:grpSpPr>
            <a:xfrm>
              <a:off x="5132" y="1872"/>
              <a:ext cx="1992" cy="2207"/>
              <a:chOff x="4700" y="4331"/>
              <a:chExt cx="1992" cy="2228"/>
            </a:xfrm>
            <a:grpFill/>
          </xdr:grpSpPr>
          <xdr:graphicFrame>
            <xdr:nvGraphicFramePr>
              <xdr:cNvPr id="48" name="图表 47"/>
              <xdr:cNvGraphicFramePr/>
            </xdr:nvGraphicFramePr>
            <xdr:xfrm>
              <a:off x="4700" y="4331"/>
              <a:ext cx="1993" cy="2228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sp textlink="图表参数!D7">
            <xdr:nvSpPr>
              <xdr:cNvPr id="49" name="文本框 48"/>
              <xdr:cNvSpPr txBox="1"/>
            </xdr:nvSpPr>
            <xdr:spPr>
              <a:xfrm>
                <a:off x="5088" y="5124"/>
                <a:ext cx="1296" cy="516"/>
              </a:xfrm>
              <a:prstGeom prst="rect">
                <a:avLst/>
              </a:prstGeom>
              <a:noFill/>
              <a:ln w="9525" cmpd="sng">
                <a:noFill/>
              </a:ln>
              <a:extLst>
                <a:ext uri="{909E8E84-426E-40DD-AFC4-6F175D3DCCD1}">
                  <a14:hiddenFill xmlns:a14="http://schemas.microsoft.com/office/drawing/2010/main">
                    <a:grpFill/>
                  </a14:hiddenFill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fld id="{FB4BCF64-9044-4E91-A7E3-2F4182384D7E}" type="TxLink">
                  <a:rPr lang="en-US" altLang="en-US" sz="1100" b="0" i="0" u="none" strike="noStrike">
                    <a:solidFill>
                      <a:srgbClr val="000000"/>
                    </a:solidFill>
                    <a:latin typeface="思源黑体 Bold" panose="020B0800000000000000" charset="-122"/>
                    <a:ea typeface="思源黑体 Bold" panose="020B0800000000000000" charset="-122"/>
                  </a:rPr>
                </a:fld>
                <a:endParaRPr lang="en-US" altLang="en-US" sz="1100" b="0" i="0" u="none" strike="noStrike">
                  <a:solidFill>
                    <a:srgbClr val="000000"/>
                  </a:solidFill>
                  <a:latin typeface="思源黑体 Bold" panose="020B0800000000000000" charset="-122"/>
                  <a:ea typeface="思源黑体 Bold" panose="020B0800000000000000" charset="-122"/>
                </a:endParaRPr>
              </a:p>
            </xdr:txBody>
          </xdr:sp>
        </xdr:grpSp>
        <xdr:sp textlink="图表参数!B7">
          <xdr:nvSpPr>
            <xdr:cNvPr id="50" name="文本框 49"/>
            <xdr:cNvSpPr txBox="1"/>
          </xdr:nvSpPr>
          <xdr:spPr>
            <a:xfrm>
              <a:off x="5197" y="1500"/>
              <a:ext cx="1907" cy="469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grpFill/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fld id="{104DF7F7-78FB-4CA1-8DBF-2901A73849CE}" type="TxLink">
                <a:rPr lang="zh-CN" altLang="en-US" sz="1100" b="1" i="0" u="none" strike="noStrike">
                  <a:solidFill>
                    <a:srgbClr val="000000"/>
                  </a:solidFill>
                  <a:latin typeface="思源黑体 Bold" panose="020B0800000000000000" charset="-122"/>
                  <a:ea typeface="思源黑体 Bold" panose="020B0800000000000000" charset="-122"/>
                </a:rPr>
              </a:fld>
              <a:endParaRPr lang="zh-CN" altLang="en-US" sz="1100" b="1" i="0" u="none" strike="noStrike">
                <a:solidFill>
                  <a:srgbClr val="000000"/>
                </a:solidFill>
                <a:latin typeface="思源黑体 Bold" panose="020B0800000000000000" charset="-122"/>
                <a:ea typeface="思源黑体 Bold" panose="020B0800000000000000" charset="-122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38735</xdr:colOff>
      <xdr:row>0</xdr:row>
      <xdr:rowOff>635</xdr:rowOff>
    </xdr:from>
    <xdr:to>
      <xdr:col>14</xdr:col>
      <xdr:colOff>426085</xdr:colOff>
      <xdr:row>75</xdr:row>
      <xdr:rowOff>64135</xdr:rowOff>
    </xdr:to>
    <xdr:grpSp>
      <xdr:nvGrpSpPr>
        <xdr:cNvPr id="2" name="组合 1"/>
        <xdr:cNvGrpSpPr/>
      </xdr:nvGrpSpPr>
      <xdr:grpSpPr>
        <a:xfrm>
          <a:off x="38735" y="635"/>
          <a:ext cx="11004550" cy="12922250"/>
          <a:chOff x="1929" y="691"/>
          <a:chExt cx="15702" cy="20355"/>
        </a:xfrm>
      </xdr:grpSpPr>
      <xdr:sp>
        <xdr:nvSpPr>
          <xdr:cNvPr id="3" name="矩形 1"/>
          <xdr:cNvSpPr/>
        </xdr:nvSpPr>
        <xdr:spPr>
          <a:xfrm>
            <a:off x="1955" y="691"/>
            <a:ext cx="15676" cy="20355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127000" sx="101000" sy="101000" algn="ctr" rotWithShape="0">
              <a:schemeClr val="bg1">
                <a:lumMod val="75000"/>
                <a:alpha val="3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pic>
        <xdr:nvPicPr>
          <xdr:cNvPr id="4" name="图片 3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2612" y="7630"/>
            <a:ext cx="5350" cy="1847"/>
          </a:xfrm>
          <a:prstGeom prst="rect">
            <a:avLst/>
          </a:prstGeom>
          <a:noFill/>
          <a:ln w="9525">
            <a:noFill/>
          </a:ln>
        </xdr:spPr>
      </xdr:pic>
      <xdr:grpSp>
        <xdr:nvGrpSpPr>
          <xdr:cNvPr id="5" name="组合 102"/>
          <xdr:cNvGrpSpPr/>
        </xdr:nvGrpSpPr>
        <xdr:grpSpPr>
          <a:xfrm>
            <a:off x="1929" y="1552"/>
            <a:ext cx="7686" cy="1159"/>
            <a:chOff x="-48" y="701"/>
            <a:chExt cx="6845" cy="1248"/>
          </a:xfrm>
        </xdr:grpSpPr>
        <xdr:sp>
          <xdr:nvSpPr>
            <xdr:cNvPr id="6" name="矩形 5"/>
            <xdr:cNvSpPr/>
          </xdr:nvSpPr>
          <xdr:spPr>
            <a:xfrm>
              <a:off x="-48" y="717"/>
              <a:ext cx="170" cy="737"/>
            </a:xfrm>
            <a:prstGeom prst="rect">
              <a:avLst/>
            </a:prstGeom>
            <a:solidFill>
              <a:srgbClr val="FF283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7" name="文本框 6"/>
            <xdr:cNvSpPr txBox="1"/>
          </xdr:nvSpPr>
          <xdr:spPr>
            <a:xfrm>
              <a:off x="166" y="701"/>
              <a:ext cx="6631" cy="1036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表格</a:t>
              </a:r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模板使用说明</a:t>
              </a:r>
              <a:endParaRPr lang="en-US" altLang="zh-CN" sz="2600" kern="100"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8" name="文本框 7"/>
            <xdr:cNvSpPr txBox="1"/>
          </xdr:nvSpPr>
          <xdr:spPr>
            <a:xfrm>
              <a:off x="74" y="1481"/>
              <a:ext cx="5912" cy="4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（本页为说明页，用户使用模板时可删除本页内容）</a:t>
              </a:r>
              <a:endPara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9" name="组合 8"/>
          <xdr:cNvGrpSpPr/>
        </xdr:nvGrpSpPr>
        <xdr:grpSpPr>
          <a:xfrm>
            <a:off x="2453" y="2975"/>
            <a:ext cx="5363" cy="1090"/>
            <a:chOff x="1212" y="2209"/>
            <a:chExt cx="4839" cy="1158"/>
          </a:xfrm>
        </xdr:grpSpPr>
        <xdr:sp>
          <xdr:nvSpPr>
            <xdr:cNvPr id="10" name="文本框 9"/>
            <xdr:cNvSpPr txBox="1"/>
          </xdr:nvSpPr>
          <xdr:spPr>
            <a:xfrm>
              <a:off x="1212" y="2209"/>
              <a:ext cx="1555" cy="115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01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2218" y="2404"/>
              <a:ext cx="3833" cy="7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>
                <a:buClrTx/>
                <a:buSzTx/>
                <a:buFontTx/>
              </a:pPr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基础操作</a:t>
              </a:r>
              <a:r>
                <a:rPr lang="zh-CN" altLang="en-US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指南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cxnSp>
        <xdr:nvCxnSpPr>
          <xdr:cNvPr id="12" name="直接连接符 11"/>
          <xdr:cNvCxnSpPr/>
        </xdr:nvCxnSpPr>
        <xdr:spPr>
          <a:xfrm>
            <a:off x="10789" y="3893"/>
            <a:ext cx="0" cy="14467"/>
          </a:xfrm>
          <a:prstGeom prst="line">
            <a:avLst/>
          </a:prstGeom>
          <a:ln w="9525">
            <a:solidFill>
              <a:srgbClr val="222222">
                <a:alpha val="8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" name="组合 12"/>
          <xdr:cNvGrpSpPr/>
        </xdr:nvGrpSpPr>
        <xdr:grpSpPr>
          <a:xfrm>
            <a:off x="11420" y="2991"/>
            <a:ext cx="5114" cy="2265"/>
            <a:chOff x="8438" y="3702"/>
            <a:chExt cx="4604" cy="2381"/>
          </a:xfrm>
        </xdr:grpSpPr>
        <xdr:cxnSp>
          <xdr:nvCxnSpPr>
            <xdr:cNvPr id="14" name="直接连接符 13"/>
            <xdr:cNvCxnSpPr/>
          </xdr:nvCxnSpPr>
          <xdr:spPr>
            <a:xfrm>
              <a:off x="8722" y="6083"/>
              <a:ext cx="4320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5" name="组合 34"/>
            <xdr:cNvGrpSpPr/>
          </xdr:nvGrpSpPr>
          <xdr:grpSpPr>
            <a:xfrm>
              <a:off x="8438" y="3702"/>
              <a:ext cx="3264" cy="2218"/>
              <a:chOff x="10730" y="2878"/>
              <a:chExt cx="3249" cy="2247"/>
            </a:xfrm>
          </xdr:grpSpPr>
          <xdr:sp>
            <xdr:nvSpPr>
              <xdr:cNvPr id="16" name="文本框 15"/>
              <xdr:cNvSpPr txBox="1"/>
            </xdr:nvSpPr>
            <xdr:spPr>
              <a:xfrm>
                <a:off x="10892" y="4279"/>
                <a:ext cx="1702" cy="463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中文｜字体名称</a:t>
                </a:r>
                <a:endPara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17" name="文本框 16"/>
              <xdr:cNvSpPr txBox="1"/>
            </xdr:nvSpPr>
            <xdr:spPr>
              <a:xfrm>
                <a:off x="10856" y="4668"/>
                <a:ext cx="3052" cy="45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zh-CN" altLang="en-US" sz="1200" kern="100">
                    <a:solidFill>
                      <a:sysClr val="windowText" lastClr="000000"/>
                    </a:solidFill>
                    <a:latin typeface="思源黑体 Bold" panose="020B0800000000000000" charset="-122"/>
                    <a:ea typeface="思源黑体 Bold" panose="020B0800000000000000" charset="-122"/>
                    <a:cs typeface="思源黑体 Bold" panose="020B0800000000000000" charset="-122"/>
                    <a:sym typeface="Times New Roman" panose="02020603050405020304" pitchFamily="12"/>
                  </a:rPr>
                  <a:t>思源黑体 Bold</a:t>
                </a:r>
                <a:endParaRPr lang="zh-CN" altLang="en-US" sz="1200" kern="100">
                  <a:solidFill>
                    <a:sysClr val="windowText" lastClr="000000"/>
                  </a:solidFill>
                  <a:latin typeface="思源黑体 Bold" panose="020B0800000000000000" charset="-122"/>
                  <a:ea typeface="思源黑体 Bold" panose="020B0800000000000000" charset="-122"/>
                  <a:cs typeface="思源黑体 Bold" panose="020B0800000000000000" charset="-122"/>
                  <a:sym typeface="Times New Roman" panose="02020603050405020304" pitchFamily="12"/>
                </a:endParaRPr>
              </a:p>
            </xdr:txBody>
          </xdr:sp>
          <xdr:grpSp>
            <xdr:nvGrpSpPr>
              <xdr:cNvPr id="18" name="组合 17"/>
              <xdr:cNvGrpSpPr/>
            </xdr:nvGrpSpPr>
            <xdr:grpSpPr>
              <a:xfrm>
                <a:off x="10730" y="2878"/>
                <a:ext cx="3249" cy="1227"/>
                <a:chOff x="1046" y="2210"/>
                <a:chExt cx="3249" cy="1227"/>
              </a:xfrm>
            </xdr:grpSpPr>
            <xdr:sp>
              <xdr:nvSpPr>
                <xdr:cNvPr id="19" name="文本框 18"/>
                <xdr:cNvSpPr txBox="1"/>
              </xdr:nvSpPr>
              <xdr:spPr>
                <a:xfrm>
                  <a:off x="1046" y="2210"/>
                  <a:ext cx="1505" cy="1227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3800" b="1" kern="1200">
                      <a:solidFill>
                        <a:srgbClr val="FF283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02</a:t>
                  </a:r>
                  <a:endPara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  <xdr:sp>
              <xdr:nvSpPr>
                <xdr:cNvPr id="20" name="文本框 19"/>
                <xdr:cNvSpPr txBox="1"/>
              </xdr:nvSpPr>
              <xdr:spPr>
                <a:xfrm>
                  <a:off x="2013" y="2404"/>
                  <a:ext cx="2282" cy="73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2200" b="1" kern="1200">
                      <a:solidFill>
                        <a:srgbClr val="22222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字体说明</a:t>
                  </a:r>
                  <a:endPara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</xdr:grpSp>
        </xdr:grpSp>
      </xdr:grpSp>
      <xdr:grpSp>
        <xdr:nvGrpSpPr>
          <xdr:cNvPr id="21" name="组合 20"/>
          <xdr:cNvGrpSpPr/>
        </xdr:nvGrpSpPr>
        <xdr:grpSpPr>
          <a:xfrm>
            <a:off x="11386" y="9898"/>
            <a:ext cx="5113" cy="2693"/>
            <a:chOff x="8434" y="9476"/>
            <a:chExt cx="4623" cy="2837"/>
          </a:xfrm>
        </xdr:grpSpPr>
        <xdr:grpSp>
          <xdr:nvGrpSpPr>
            <xdr:cNvPr id="22" name="组合 21"/>
            <xdr:cNvGrpSpPr/>
          </xdr:nvGrpSpPr>
          <xdr:grpSpPr>
            <a:xfrm>
              <a:off x="8434" y="9476"/>
              <a:ext cx="3323" cy="1212"/>
              <a:chOff x="1213" y="2210"/>
              <a:chExt cx="3309" cy="1228"/>
            </a:xfrm>
          </xdr:grpSpPr>
          <xdr:sp>
            <xdr:nvSpPr>
              <xdr:cNvPr id="23" name="文本框 22"/>
              <xdr:cNvSpPr txBox="1"/>
            </xdr:nvSpPr>
            <xdr:spPr>
              <a:xfrm>
                <a:off x="1213" y="2210"/>
                <a:ext cx="1554" cy="122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03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4" name="文本框 23"/>
              <xdr:cNvSpPr txBox="1"/>
            </xdr:nvSpPr>
            <xdr:spPr>
              <a:xfrm>
                <a:off x="2236" y="2404"/>
                <a:ext cx="2286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素材说明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grpSp>
          <xdr:nvGrpSpPr>
            <xdr:cNvPr id="25" name="组合 69"/>
            <xdr:cNvGrpSpPr/>
          </xdr:nvGrpSpPr>
          <xdr:grpSpPr>
            <a:xfrm>
              <a:off x="8443" y="10825"/>
              <a:ext cx="4614" cy="1488"/>
              <a:chOff x="7157" y="3565"/>
              <a:chExt cx="4598" cy="1504"/>
            </a:xfrm>
          </xdr:grpSpPr>
          <xdr:sp>
            <xdr:nvSpPr>
              <xdr:cNvPr id="26" name="文本框 25"/>
              <xdr:cNvSpPr txBox="1"/>
            </xdr:nvSpPr>
            <xdr:spPr>
              <a:xfrm>
                <a:off x="7157" y="3565"/>
                <a:ext cx="1289" cy="43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图片：</a:t>
                </a:r>
                <a:endPara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7" name="文本框 26"/>
              <xdr:cNvSpPr txBox="1"/>
            </xdr:nvSpPr>
            <xdr:spPr>
              <a:xfrm>
                <a:off x="7157" y="4015"/>
                <a:ext cx="4598" cy="1054"/>
              </a:xfrm>
              <a:prstGeom prst="rect">
                <a:avLst/>
              </a:prstGeom>
              <a:noFill/>
            </xdr:spPr>
            <xdr:txBody>
              <a:bodyPr wrap="square" rtlCol="0"/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</xdr:grpSp>
      </xdr:grpSp>
      <xdr:grpSp>
        <xdr:nvGrpSpPr>
          <xdr:cNvPr id="28" name="组合 69"/>
          <xdr:cNvGrpSpPr/>
        </xdr:nvGrpSpPr>
        <xdr:grpSpPr>
          <a:xfrm>
            <a:off x="2563" y="4290"/>
            <a:ext cx="5175" cy="941"/>
            <a:chOff x="7139" y="3569"/>
            <a:chExt cx="4652" cy="1008"/>
          </a:xfrm>
        </xdr:grpSpPr>
        <xdr:sp>
          <xdr:nvSpPr>
            <xdr:cNvPr id="29" name="文本框 28"/>
            <xdr:cNvSpPr txBox="1"/>
          </xdr:nvSpPr>
          <xdr:spPr>
            <a:xfrm>
              <a:off x="7139" y="3569"/>
              <a:ext cx="3308" cy="44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如何撤销工作表保护？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0" name="文本框 29"/>
            <xdr:cNvSpPr txBox="1"/>
          </xdr:nvSpPr>
          <xdr:spPr>
            <a:xfrm>
              <a:off x="7197" y="3960"/>
              <a:ext cx="4594" cy="61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选中对应工作表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点击：「审阅---撤销工作表」保护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1" name="组合 77"/>
          <xdr:cNvGrpSpPr/>
        </xdr:nvGrpSpPr>
        <xdr:grpSpPr>
          <a:xfrm>
            <a:off x="2545" y="6825"/>
            <a:ext cx="6112" cy="948"/>
            <a:chOff x="7127" y="5903"/>
            <a:chExt cx="5482" cy="1014"/>
          </a:xfrm>
        </xdr:grpSpPr>
        <xdr:sp>
          <xdr:nvSpPr>
            <xdr:cNvPr id="32" name="文本框 31"/>
            <xdr:cNvSpPr txBox="1"/>
          </xdr:nvSpPr>
          <xdr:spPr>
            <a:xfrm>
              <a:off x="7127" y="5903"/>
              <a:ext cx="2426" cy="43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如何增加行数？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3" name="文本框 32"/>
            <xdr:cNvSpPr txBox="1"/>
          </xdr:nvSpPr>
          <xdr:spPr>
            <a:xfrm>
              <a:off x="7197" y="6292"/>
              <a:ext cx="5412" cy="62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、选中最后一行，鼠标放在选中区域右下角。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、当鼠标箭头变成黑色十字形时，点击鼠标左键下拉即可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pic>
        <xdr:nvPicPr>
          <xdr:cNvPr id="34" name="图片 33" descr="WPS图片编辑4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2738" y="5322"/>
            <a:ext cx="7079" cy="1043"/>
          </a:xfrm>
          <a:prstGeom prst="rect">
            <a:avLst/>
          </a:prstGeom>
          <a:effectLst>
            <a:outerShdw blurRad="38100" sx="101000" sy="101000" algn="ctr" rotWithShape="0">
              <a:schemeClr val="bg1">
                <a:lumMod val="75000"/>
                <a:alpha val="40000"/>
              </a:schemeClr>
            </a:outerShdw>
          </a:effectLst>
        </xdr:spPr>
      </xdr:pic>
      <xdr:sp>
        <xdr:nvSpPr>
          <xdr:cNvPr id="35" name="文本框 34"/>
          <xdr:cNvSpPr txBox="1"/>
        </xdr:nvSpPr>
        <xdr:spPr>
          <a:xfrm>
            <a:off x="2561" y="9631"/>
            <a:ext cx="4905" cy="39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6" name="文本框 35"/>
          <xdr:cNvSpPr txBox="1"/>
        </xdr:nvSpPr>
        <xdr:spPr>
          <a:xfrm>
            <a:off x="11421" y="8177"/>
            <a:ext cx="5188" cy="13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fontAlgn="auto">
              <a:lnSpc>
                <a:spcPct val="150000"/>
              </a:lnSpc>
            </a:pPr>
            <a:r>
              <a:rPr lang="zh-CN" altLang="en-US"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【说明】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endParaRPr>
          </a:p>
          <a:p>
            <a:pPr marL="39370" algn="l" fontAlgn="auto">
              <a:lnSpc>
                <a:spcPct val="200000"/>
              </a:lnSpc>
            </a:pPr>
            <a:r>
              <a:rPr lang="zh-CN" altLang="en-US"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模板中使用的字体为【思源黑体 Bold】，该字体为开源字体，请用户按照该款开源字体的开源协议要求来使用该字体。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  <a:p>
            <a:pPr algn="l" fontAlgn="auto">
              <a:lnSpc>
                <a:spcPct val="150000"/>
              </a:lnSpc>
            </a:pP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</xdr:txBody>
      </xdr:sp>
    </xdr:grpSp>
    <xdr:clientData/>
  </xdr:twoCellAnchor>
  <xdr:twoCellAnchor>
    <xdr:from>
      <xdr:col>0</xdr:col>
      <xdr:colOff>494665</xdr:colOff>
      <xdr:row>34</xdr:row>
      <xdr:rowOff>167005</xdr:rowOff>
    </xdr:from>
    <xdr:to>
      <xdr:col>5</xdr:col>
      <xdr:colOff>137795</xdr:colOff>
      <xdr:row>38</xdr:row>
      <xdr:rowOff>105410</xdr:rowOff>
    </xdr:to>
    <xdr:sp>
      <xdr:nvSpPr>
        <xdr:cNvPr id="38" name="文本框 37"/>
        <xdr:cNvSpPr txBox="1"/>
      </xdr:nvSpPr>
      <xdr:spPr>
        <a:xfrm>
          <a:off x="494665" y="5996305"/>
          <a:ext cx="3072130" cy="624205"/>
        </a:xfrm>
        <a:prstGeom prst="rect">
          <a:avLst/>
        </a:prstGeom>
        <a:noFill/>
      </xdr:spPr>
      <xdr:txBody>
        <a:bodyPr wrap="square" rtlCol="0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algn="l" eaLnBrk="1" fontAlgn="t">
            <a:lnSpc>
              <a:spcPct val="100000"/>
            </a:lnSpc>
          </a:pPr>
          <a:r>
            <a: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如日期和甘特图显示不够，可选择最后一列，</a:t>
          </a:r>
          <a:r>
            <a: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rPr>
            <a:t>鼠标放在选中区域右下角。当鼠标箭头变成黑色十字形时，点击鼠标左键右拉即可</a:t>
          </a:r>
          <a:r>
            <a: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rPr>
            <a:t>。</a:t>
          </a: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 editAs="oneCell">
    <xdr:from>
      <xdr:col>5</xdr:col>
      <xdr:colOff>403860</xdr:colOff>
      <xdr:row>35</xdr:row>
      <xdr:rowOff>47625</xdr:rowOff>
    </xdr:from>
    <xdr:to>
      <xdr:col>7</xdr:col>
      <xdr:colOff>777240</xdr:colOff>
      <xdr:row>43</xdr:row>
      <xdr:rowOff>125095</xdr:rowOff>
    </xdr:to>
    <xdr:pic>
      <xdr:nvPicPr>
        <xdr:cNvPr id="39" name="图片 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832860" y="6048375"/>
          <a:ext cx="1744980" cy="1449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208280</xdr:colOff>
      <xdr:row>49</xdr:row>
      <xdr:rowOff>14605</xdr:rowOff>
    </xdr:from>
    <xdr:to>
      <xdr:col>7</xdr:col>
      <xdr:colOff>1219835</xdr:colOff>
      <xdr:row>69</xdr:row>
      <xdr:rowOff>137160</xdr:rowOff>
    </xdr:to>
    <xdr:pic>
      <xdr:nvPicPr>
        <xdr:cNvPr id="37" name="图片 3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08280" y="8415655"/>
          <a:ext cx="5812155" cy="35515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9033;&#30446;&#25104;&#26412;&#39044;&#31639;&#34920;-&#22270;&#34920;&#20998;&#26512;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明细表"/>
      <sheetName val="数据辅助列(勿动)"/>
      <sheetName val="使用说明"/>
    </sheetNames>
    <sheetDataSet>
      <sheetData sheetId="0"/>
      <sheetData sheetId="1">
        <row r="8">
          <cell r="C8">
            <v>0.18216601627165</v>
          </cell>
          <cell r="D8">
            <v>0.320002659762367</v>
          </cell>
          <cell r="E8">
            <v>0.111755734073634</v>
          </cell>
          <cell r="F8">
            <v>0.17870278402314</v>
          </cell>
        </row>
        <row r="9">
          <cell r="C9">
            <v>0.81783398372835</v>
          </cell>
          <cell r="D9">
            <v>0.679997340237633</v>
          </cell>
          <cell r="E9">
            <v>0.888244265926366</v>
          </cell>
          <cell r="F9">
            <v>0.82129721597686</v>
          </cell>
        </row>
      </sheetData>
      <sheetData sheetId="2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theme/theme1.xml><?xml version="1.0" encoding="utf-8"?>
<a:theme xmlns:a="http://schemas.openxmlformats.org/drawingml/2006/main" name="相邻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N71"/>
  <sheetViews>
    <sheetView showGridLines="0" tabSelected="1" workbookViewId="0">
      <selection activeCell="N24" sqref="N24"/>
    </sheetView>
  </sheetViews>
  <sheetFormatPr defaultColWidth="9" defaultRowHeight="19.95" customHeight="1"/>
  <cols>
    <col min="1" max="1" width="2.10833333333333" style="11" customWidth="1"/>
    <col min="2" max="2" width="12" style="12" customWidth="1"/>
    <col min="3" max="3" width="10.8916666666667" style="12" customWidth="1"/>
    <col min="4" max="4" width="12.775" style="12" customWidth="1"/>
    <col min="5" max="5" width="12.6666666666667" style="12" customWidth="1"/>
    <col min="6" max="6" width="10.6666666666667" style="12" customWidth="1"/>
    <col min="7" max="7" width="13" style="12" customWidth="1"/>
    <col min="8" max="8" width="13.225" style="12" customWidth="1"/>
    <col min="9" max="39" width="3.66666666666667" style="13" customWidth="1"/>
    <col min="40" max="40" width="2.33333333333333" style="11" customWidth="1"/>
    <col min="41" max="16384" width="9" style="14"/>
  </cols>
  <sheetData>
    <row r="1" s="10" customFormat="1" ht="10.95" customHeight="1" spans="2:39">
      <c r="B1" s="15"/>
      <c r="C1" s="15"/>
      <c r="D1" s="15"/>
      <c r="E1" s="15"/>
      <c r="F1" s="15"/>
      <c r="G1" s="15"/>
      <c r="H1" s="15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</row>
    <row r="2" s="3" customFormat="1" ht="19.05" customHeight="1" spans="1:40">
      <c r="A2" s="10"/>
      <c r="B2" s="16"/>
      <c r="C2" s="17" t="s">
        <v>0</v>
      </c>
      <c r="D2" s="17"/>
      <c r="E2" s="17"/>
      <c r="F2" s="1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51" t="s">
        <v>1</v>
      </c>
      <c r="AC2" s="51"/>
      <c r="AD2" s="51"/>
      <c r="AE2" s="51"/>
      <c r="AF2" s="51"/>
      <c r="AG2" s="16"/>
      <c r="AH2" s="16"/>
      <c r="AI2" s="16"/>
      <c r="AJ2" s="51" t="s">
        <v>2</v>
      </c>
      <c r="AK2" s="51"/>
      <c r="AL2" s="51"/>
      <c r="AM2" s="51"/>
      <c r="AN2" s="10"/>
    </row>
    <row r="3" s="3" customFormat="1" ht="10.05" customHeight="1" spans="1:40">
      <c r="A3" s="10"/>
      <c r="B3" s="16"/>
      <c r="C3" s="17"/>
      <c r="D3" s="17"/>
      <c r="E3" s="17"/>
      <c r="F3" s="1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52"/>
      <c r="Z3" s="52"/>
      <c r="AA3" s="52"/>
      <c r="AB3" s="51"/>
      <c r="AC3" s="51"/>
      <c r="AD3" s="51"/>
      <c r="AE3" s="51"/>
      <c r="AF3" s="51"/>
      <c r="AG3" s="60"/>
      <c r="AH3" s="60"/>
      <c r="AI3" s="60"/>
      <c r="AJ3" s="51"/>
      <c r="AK3" s="51"/>
      <c r="AL3" s="51"/>
      <c r="AM3" s="51"/>
      <c r="AN3" s="10"/>
    </row>
    <row r="4" s="3" customFormat="1" ht="16.95" customHeight="1" spans="1:40">
      <c r="A4" s="10"/>
      <c r="B4" s="16"/>
      <c r="C4" s="17"/>
      <c r="D4" s="17"/>
      <c r="E4" s="17"/>
      <c r="F4" s="17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51"/>
      <c r="AC4" s="51"/>
      <c r="AD4" s="51"/>
      <c r="AE4" s="51"/>
      <c r="AF4" s="51"/>
      <c r="AG4" s="16"/>
      <c r="AH4" s="16"/>
      <c r="AI4" s="16"/>
      <c r="AJ4" s="51"/>
      <c r="AK4" s="51"/>
      <c r="AL4" s="51"/>
      <c r="AM4" s="51"/>
      <c r="AN4" s="10"/>
    </row>
    <row r="5" s="3" customFormat="1" ht="10.05" customHeight="1" spans="1:40">
      <c r="A5" s="10"/>
      <c r="B5" s="18"/>
      <c r="C5" s="19"/>
      <c r="D5" s="19"/>
      <c r="E5" s="19"/>
      <c r="F5" s="19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53"/>
      <c r="AC5" s="53"/>
      <c r="AD5" s="53"/>
      <c r="AE5" s="53"/>
      <c r="AF5" s="53"/>
      <c r="AG5" s="18"/>
      <c r="AH5" s="18"/>
      <c r="AI5" s="18"/>
      <c r="AJ5" s="53"/>
      <c r="AK5" s="53"/>
      <c r="AL5" s="53"/>
      <c r="AM5" s="53"/>
      <c r="AN5" s="10"/>
    </row>
    <row r="6" s="3" customFormat="1" ht="7.95" hidden="1" customHeight="1" spans="1:40">
      <c r="A6" s="10"/>
      <c r="B6" s="20"/>
      <c r="C6" s="20"/>
      <c r="D6" s="20"/>
      <c r="E6" s="20"/>
      <c r="F6" s="20"/>
      <c r="G6" s="20"/>
      <c r="H6" s="20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54">
        <f ca="1">NOW()</f>
        <v>44936.684375</v>
      </c>
      <c r="AF6" s="54"/>
      <c r="AG6" s="54"/>
      <c r="AH6" s="54"/>
      <c r="AI6" s="54"/>
      <c r="AJ6" s="54"/>
      <c r="AK6" s="54"/>
      <c r="AL6" s="54"/>
      <c r="AM6" s="54"/>
      <c r="AN6" s="10"/>
    </row>
    <row r="7" s="3" customFormat="1" customHeight="1" spans="1:40">
      <c r="A7" s="10"/>
      <c r="B7" s="21"/>
      <c r="C7" s="22"/>
      <c r="D7" s="22"/>
      <c r="E7" s="23"/>
      <c r="F7" s="23"/>
      <c r="G7" s="23"/>
      <c r="H7" s="23"/>
      <c r="I7" s="27"/>
      <c r="J7" s="27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32"/>
      <c r="AE7" s="54"/>
      <c r="AF7" s="54"/>
      <c r="AG7" s="54"/>
      <c r="AH7" s="54"/>
      <c r="AI7" s="54"/>
      <c r="AJ7" s="54"/>
      <c r="AK7" s="54"/>
      <c r="AL7" s="54"/>
      <c r="AM7" s="54"/>
      <c r="AN7" s="10"/>
    </row>
    <row r="8" s="3" customFormat="1" customHeight="1" spans="1:40">
      <c r="A8" s="10"/>
      <c r="B8" s="24" t="s">
        <v>3</v>
      </c>
      <c r="C8" s="25">
        <f>COUNTIF($C$18:$C$10003,"进行中")</f>
        <v>1</v>
      </c>
      <c r="D8" s="25"/>
      <c r="E8" s="26"/>
      <c r="F8" s="27" t="s">
        <v>4</v>
      </c>
      <c r="G8" s="26">
        <f>COUNTA($B$18:$B$10003)</f>
        <v>8</v>
      </c>
      <c r="H8" s="28" t="s">
        <v>5</v>
      </c>
      <c r="I8" s="26">
        <f>C10+C12+C14</f>
        <v>7</v>
      </c>
      <c r="J8" s="26"/>
      <c r="K8" s="31"/>
      <c r="L8" s="31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32"/>
      <c r="AE8" s="54"/>
      <c r="AF8" s="54"/>
      <c r="AG8" s="54"/>
      <c r="AH8" s="54"/>
      <c r="AI8" s="54"/>
      <c r="AJ8" s="54"/>
      <c r="AK8" s="54"/>
      <c r="AL8" s="54"/>
      <c r="AM8" s="54"/>
      <c r="AN8" s="10"/>
    </row>
    <row r="9" s="3" customFormat="1" customHeight="1" spans="1:40">
      <c r="A9" s="10"/>
      <c r="B9" s="29"/>
      <c r="C9" s="30"/>
      <c r="D9" s="30"/>
      <c r="E9" s="31"/>
      <c r="F9" s="32"/>
      <c r="G9" s="33"/>
      <c r="H9" s="33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32"/>
      <c r="AE9" s="55"/>
      <c r="AF9" s="56" t="s">
        <v>6</v>
      </c>
      <c r="AG9" s="56" t="s">
        <v>7</v>
      </c>
      <c r="AH9" s="56" t="s">
        <v>8</v>
      </c>
      <c r="AI9" s="56" t="s">
        <v>9</v>
      </c>
      <c r="AJ9" s="56" t="s">
        <v>10</v>
      </c>
      <c r="AK9" s="56" t="s">
        <v>11</v>
      </c>
      <c r="AL9" s="56" t="s">
        <v>12</v>
      </c>
      <c r="AM9" s="61"/>
      <c r="AN9" s="10"/>
    </row>
    <row r="10" s="3" customFormat="1" customHeight="1" spans="1:40">
      <c r="A10" s="10"/>
      <c r="B10" s="24" t="s">
        <v>13</v>
      </c>
      <c r="C10" s="25">
        <f>COUNTIF($C$18:$C$10003,"提前")</f>
        <v>2</v>
      </c>
      <c r="D10" s="25"/>
      <c r="E10" s="31"/>
      <c r="F10" s="34"/>
      <c r="G10" s="34"/>
      <c r="H10" s="3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32"/>
      <c r="AE10" s="57"/>
      <c r="AF10" s="58">
        <f ca="1" t="array" ref="AF10:AL15">IF(MONTH(DATE(YEAR(AE6),MONTH(AE6),1))&lt;&gt;MONTH(DATE(YEAR(AE6),MONTH(AE6),1)-(WEEKDAY(DATE(YEAR(AE6),MONTH(AE6),1))-1)+{0;1;2;3;4;5}*7+{1,2,3,4,5,6,7}-1),"",DATE(YEAR(AE6),MONTH(AE6),1)-(WEEKDAY(DATE(YEAR(AE6),MONTH(AE6),1))-1)+{0;1;2;3;4;5}*7+{1,2,3,4,5,6,7}-1)</f>
        <v>44927</v>
      </c>
      <c r="AG10" s="58">
        <v>44928</v>
      </c>
      <c r="AH10" s="58">
        <v>44929</v>
      </c>
      <c r="AI10" s="58">
        <v>44930</v>
      </c>
      <c r="AJ10" s="58">
        <v>44931</v>
      </c>
      <c r="AK10" s="58">
        <v>44932</v>
      </c>
      <c r="AL10" s="58">
        <v>44933</v>
      </c>
      <c r="AM10" s="62"/>
      <c r="AN10" s="10"/>
    </row>
    <row r="11" s="3" customFormat="1" customHeight="1" spans="1:40">
      <c r="A11" s="10"/>
      <c r="B11" s="35"/>
      <c r="C11" s="30"/>
      <c r="D11" s="30"/>
      <c r="E11" s="31"/>
      <c r="F11" s="34"/>
      <c r="G11" s="34"/>
      <c r="H11" s="3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32"/>
      <c r="AE11" s="57"/>
      <c r="AF11" s="58">
        <v>44934</v>
      </c>
      <c r="AG11" s="58">
        <v>44935</v>
      </c>
      <c r="AH11" s="58">
        <v>44936</v>
      </c>
      <c r="AI11" s="58">
        <v>44937</v>
      </c>
      <c r="AJ11" s="58">
        <v>44938</v>
      </c>
      <c r="AK11" s="58">
        <v>44939</v>
      </c>
      <c r="AL11" s="58">
        <v>44940</v>
      </c>
      <c r="AM11" s="62"/>
      <c r="AN11" s="10"/>
    </row>
    <row r="12" s="3" customFormat="1" customHeight="1" spans="1:40">
      <c r="A12" s="10"/>
      <c r="B12" s="24" t="s">
        <v>14</v>
      </c>
      <c r="C12" s="25">
        <f>COUNTIF($C$18:$C$10003,"推迟")</f>
        <v>2</v>
      </c>
      <c r="D12" s="25"/>
      <c r="E12" s="31"/>
      <c r="F12" s="34"/>
      <c r="G12" s="36"/>
      <c r="H12" s="3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32"/>
      <c r="AE12" s="57"/>
      <c r="AF12" s="58">
        <v>44941</v>
      </c>
      <c r="AG12" s="58">
        <v>44942</v>
      </c>
      <c r="AH12" s="58">
        <v>44943</v>
      </c>
      <c r="AI12" s="58">
        <v>44944</v>
      </c>
      <c r="AJ12" s="58">
        <v>44945</v>
      </c>
      <c r="AK12" s="58">
        <v>44946</v>
      </c>
      <c r="AL12" s="58">
        <v>44947</v>
      </c>
      <c r="AM12" s="62"/>
      <c r="AN12" s="10"/>
    </row>
    <row r="13" s="3" customFormat="1" customHeight="1" spans="1:40">
      <c r="A13" s="10"/>
      <c r="B13" s="35"/>
      <c r="C13" s="30"/>
      <c r="D13" s="30"/>
      <c r="E13" s="31"/>
      <c r="F13" s="34"/>
      <c r="G13" s="34"/>
      <c r="H13" s="3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32"/>
      <c r="AE13" s="57"/>
      <c r="AF13" s="58">
        <v>44948</v>
      </c>
      <c r="AG13" s="58">
        <v>44949</v>
      </c>
      <c r="AH13" s="58">
        <v>44950</v>
      </c>
      <c r="AI13" s="58">
        <v>44951</v>
      </c>
      <c r="AJ13" s="58">
        <v>44952</v>
      </c>
      <c r="AK13" s="58">
        <v>44953</v>
      </c>
      <c r="AL13" s="58">
        <v>44954</v>
      </c>
      <c r="AM13" s="62"/>
      <c r="AN13" s="10"/>
    </row>
    <row r="14" s="3" customFormat="1" customHeight="1" spans="1:40">
      <c r="A14" s="10"/>
      <c r="B14" s="24" t="s">
        <v>15</v>
      </c>
      <c r="C14" s="25">
        <f>COUNTIF($C$18:$C$10003,"正常")</f>
        <v>3</v>
      </c>
      <c r="D14" s="25"/>
      <c r="E14" s="31"/>
      <c r="F14" s="34"/>
      <c r="G14" s="34"/>
      <c r="H14" s="34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32"/>
      <c r="AE14" s="57"/>
      <c r="AF14" s="58">
        <v>44955</v>
      </c>
      <c r="AG14" s="58">
        <v>44956</v>
      </c>
      <c r="AH14" s="58">
        <v>44957</v>
      </c>
      <c r="AI14" s="58" t="str">
        <v/>
      </c>
      <c r="AJ14" s="58" t="str">
        <v/>
      </c>
      <c r="AK14" s="58" t="str">
        <v/>
      </c>
      <c r="AL14" s="58" t="str">
        <v/>
      </c>
      <c r="AM14" s="62"/>
      <c r="AN14" s="10"/>
    </row>
    <row r="15" s="3" customFormat="1" customHeight="1" spans="1:40">
      <c r="A15" s="10"/>
      <c r="B15" s="35"/>
      <c r="C15" s="37"/>
      <c r="D15" s="37"/>
      <c r="E15" s="34"/>
      <c r="F15" s="34"/>
      <c r="G15" s="34"/>
      <c r="H15" s="34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32"/>
      <c r="AE15" s="57"/>
      <c r="AF15" s="58" t="str">
        <v/>
      </c>
      <c r="AG15" s="58" t="str">
        <v/>
      </c>
      <c r="AH15" s="58" t="str">
        <v/>
      </c>
      <c r="AI15" s="58" t="str">
        <v/>
      </c>
      <c r="AJ15" s="58" t="str">
        <v/>
      </c>
      <c r="AK15" s="58" t="str">
        <v/>
      </c>
      <c r="AL15" s="58" t="str">
        <v/>
      </c>
      <c r="AM15" s="62"/>
      <c r="AN15" s="10"/>
    </row>
    <row r="16" s="3" customFormat="1" ht="6" customHeight="1" spans="1:40">
      <c r="A16" s="10"/>
      <c r="B16" s="34"/>
      <c r="C16" s="34"/>
      <c r="D16" s="34"/>
      <c r="E16" s="34"/>
      <c r="F16" s="34"/>
      <c r="G16" s="34"/>
      <c r="H16" s="34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32"/>
      <c r="AE16" s="32"/>
      <c r="AF16" s="59"/>
      <c r="AG16" s="59"/>
      <c r="AH16" s="59"/>
      <c r="AI16" s="59"/>
      <c r="AJ16" s="59"/>
      <c r="AK16" s="59"/>
      <c r="AL16" s="59"/>
      <c r="AM16" s="63"/>
      <c r="AN16" s="10"/>
    </row>
    <row r="17" s="3" customFormat="1" ht="30" customHeight="1" spans="1:40">
      <c r="A17" s="10"/>
      <c r="B17" s="38" t="s">
        <v>16</v>
      </c>
      <c r="C17" s="39" t="s">
        <v>17</v>
      </c>
      <c r="D17" s="39" t="s">
        <v>18</v>
      </c>
      <c r="E17" s="39" t="s">
        <v>19</v>
      </c>
      <c r="F17" s="39" t="s">
        <v>20</v>
      </c>
      <c r="G17" s="39" t="s">
        <v>21</v>
      </c>
      <c r="H17" s="39" t="s">
        <v>22</v>
      </c>
      <c r="I17" s="47">
        <f>MIN($D$18:$D$10014)</f>
        <v>44868</v>
      </c>
      <c r="J17" s="47">
        <f>I17+1</f>
        <v>44869</v>
      </c>
      <c r="K17" s="47">
        <f t="shared" ref="K17:AM17" si="0">J17+1</f>
        <v>44870</v>
      </c>
      <c r="L17" s="47">
        <f t="shared" si="0"/>
        <v>44871</v>
      </c>
      <c r="M17" s="47">
        <f t="shared" si="0"/>
        <v>44872</v>
      </c>
      <c r="N17" s="47">
        <f t="shared" si="0"/>
        <v>44873</v>
      </c>
      <c r="O17" s="47">
        <f t="shared" si="0"/>
        <v>44874</v>
      </c>
      <c r="P17" s="47">
        <f t="shared" si="0"/>
        <v>44875</v>
      </c>
      <c r="Q17" s="47">
        <f t="shared" si="0"/>
        <v>44876</v>
      </c>
      <c r="R17" s="47">
        <f t="shared" si="0"/>
        <v>44877</v>
      </c>
      <c r="S17" s="47">
        <f t="shared" si="0"/>
        <v>44878</v>
      </c>
      <c r="T17" s="47">
        <f t="shared" si="0"/>
        <v>44879</v>
      </c>
      <c r="U17" s="47">
        <f t="shared" si="0"/>
        <v>44880</v>
      </c>
      <c r="V17" s="47">
        <f t="shared" si="0"/>
        <v>44881</v>
      </c>
      <c r="W17" s="47">
        <f t="shared" si="0"/>
        <v>44882</v>
      </c>
      <c r="X17" s="47">
        <f t="shared" si="0"/>
        <v>44883</v>
      </c>
      <c r="Y17" s="47">
        <f t="shared" si="0"/>
        <v>44884</v>
      </c>
      <c r="Z17" s="47">
        <f t="shared" si="0"/>
        <v>44885</v>
      </c>
      <c r="AA17" s="47">
        <f t="shared" si="0"/>
        <v>44886</v>
      </c>
      <c r="AB17" s="47">
        <f t="shared" si="0"/>
        <v>44887</v>
      </c>
      <c r="AC17" s="47">
        <f t="shared" si="0"/>
        <v>44888</v>
      </c>
      <c r="AD17" s="47">
        <f t="shared" si="0"/>
        <v>44889</v>
      </c>
      <c r="AE17" s="47">
        <f t="shared" si="0"/>
        <v>44890</v>
      </c>
      <c r="AF17" s="47">
        <f t="shared" si="0"/>
        <v>44891</v>
      </c>
      <c r="AG17" s="47">
        <f t="shared" si="0"/>
        <v>44892</v>
      </c>
      <c r="AH17" s="47">
        <f t="shared" si="0"/>
        <v>44893</v>
      </c>
      <c r="AI17" s="47">
        <f t="shared" si="0"/>
        <v>44894</v>
      </c>
      <c r="AJ17" s="47">
        <f t="shared" si="0"/>
        <v>44895</v>
      </c>
      <c r="AK17" s="47">
        <f t="shared" si="0"/>
        <v>44896</v>
      </c>
      <c r="AL17" s="47">
        <f t="shared" si="0"/>
        <v>44897</v>
      </c>
      <c r="AM17" s="47">
        <f t="shared" si="0"/>
        <v>44898</v>
      </c>
      <c r="AN17" s="10"/>
    </row>
    <row r="18" s="3" customFormat="1" ht="7.05" customHeight="1" spans="1:40">
      <c r="A18" s="10"/>
      <c r="B18" s="40" t="s">
        <v>23</v>
      </c>
      <c r="C18" s="40" t="str">
        <f>IF(B18="","-",IF(E18="","进行中",IF((H18-E18)&gt;0,"提前",IF(H18-E18&lt;0,"推迟",IF(H18-E18=0,"正常",)))))</f>
        <v>提前</v>
      </c>
      <c r="D18" s="41">
        <v>44868</v>
      </c>
      <c r="E18" s="41">
        <v>44877</v>
      </c>
      <c r="F18" s="40">
        <f>IF(E18="","-",E18-D18+1)</f>
        <v>10</v>
      </c>
      <c r="G18" s="41">
        <v>44868</v>
      </c>
      <c r="H18" s="41">
        <v>44880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10"/>
    </row>
    <row r="19" ht="13.05" customHeight="1" spans="2:39">
      <c r="B19" s="42"/>
      <c r="C19" s="42"/>
      <c r="D19" s="43"/>
      <c r="E19" s="43"/>
      <c r="F19" s="42"/>
      <c r="G19" s="43"/>
      <c r="H19" s="43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</row>
    <row r="20" ht="7.05" customHeight="1" spans="2:39">
      <c r="B20" s="44"/>
      <c r="C20" s="44"/>
      <c r="D20" s="45"/>
      <c r="E20" s="45"/>
      <c r="F20" s="44"/>
      <c r="G20" s="45"/>
      <c r="H20" s="45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</row>
    <row r="21" s="3" customFormat="1" ht="7.05" customHeight="1" spans="1:40">
      <c r="A21" s="10"/>
      <c r="B21" s="40" t="s">
        <v>24</v>
      </c>
      <c r="C21" s="40" t="str">
        <f>IF(B21="","-",IF(E21="","进行中",IF((H21-E21)&gt;0,"提前",IF(H21-E21&lt;0,"推迟",IF(H21-E21=0,"正常",)))))</f>
        <v>提前</v>
      </c>
      <c r="D21" s="41">
        <v>44870</v>
      </c>
      <c r="E21" s="41">
        <v>44880</v>
      </c>
      <c r="F21" s="40">
        <f>IF(E21="","-",E21-D21+1)</f>
        <v>11</v>
      </c>
      <c r="G21" s="41">
        <v>44870</v>
      </c>
      <c r="H21" s="41">
        <v>44882</v>
      </c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10"/>
    </row>
    <row r="22" ht="13.05" customHeight="1" spans="2:39">
      <c r="B22" s="42"/>
      <c r="C22" s="42"/>
      <c r="D22" s="43"/>
      <c r="E22" s="43"/>
      <c r="F22" s="42"/>
      <c r="G22" s="43"/>
      <c r="H22" s="43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</row>
    <row r="23" ht="7.05" customHeight="1" spans="2:39">
      <c r="B23" s="44"/>
      <c r="C23" s="44"/>
      <c r="D23" s="45"/>
      <c r="E23" s="45"/>
      <c r="F23" s="44"/>
      <c r="G23" s="45"/>
      <c r="H23" s="45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</row>
    <row r="24" s="3" customFormat="1" ht="7.05" customHeight="1" spans="1:40">
      <c r="A24" s="10"/>
      <c r="B24" s="40" t="s">
        <v>25</v>
      </c>
      <c r="C24" s="40" t="str">
        <f>IF(B24="","-",IF(E24="","进行中",IF((H24-E24)&gt;0,"提前",IF(H24-E24&lt;0,"推迟",IF(H24-E24=0,"正常",)))))</f>
        <v>正常</v>
      </c>
      <c r="D24" s="41">
        <v>44872</v>
      </c>
      <c r="E24" s="41">
        <v>44884</v>
      </c>
      <c r="F24" s="40">
        <f>IF(E24="","-",E24-D24+1)</f>
        <v>13</v>
      </c>
      <c r="G24" s="41">
        <v>44872</v>
      </c>
      <c r="H24" s="41">
        <v>44884</v>
      </c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10"/>
    </row>
    <row r="25" ht="13.05" customHeight="1" spans="2:39">
      <c r="B25" s="42"/>
      <c r="C25" s="42"/>
      <c r="D25" s="43"/>
      <c r="E25" s="43"/>
      <c r="F25" s="42"/>
      <c r="G25" s="43"/>
      <c r="H25" s="43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</row>
    <row r="26" ht="7.05" customHeight="1" spans="2:39">
      <c r="B26" s="44"/>
      <c r="C26" s="44"/>
      <c r="D26" s="45"/>
      <c r="E26" s="45"/>
      <c r="F26" s="44"/>
      <c r="G26" s="45"/>
      <c r="H26" s="45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</row>
    <row r="27" s="3" customFormat="1" ht="7.05" customHeight="1" spans="1:40">
      <c r="A27" s="10"/>
      <c r="B27" s="40" t="s">
        <v>26</v>
      </c>
      <c r="C27" s="40" t="str">
        <f>IF(B27="","-",IF(E27="","进行中",IF((H27-E27)&gt;0,"提前",IF(H27-E27&lt;0,"推迟",IF(H27-E27=0,"正常",)))))</f>
        <v>进行中</v>
      </c>
      <c r="D27" s="41">
        <v>44874</v>
      </c>
      <c r="E27" s="41"/>
      <c r="F27" s="40" t="str">
        <f>IF(E27="","-",E27-D27+1)</f>
        <v>-</v>
      </c>
      <c r="G27" s="41">
        <v>44874</v>
      </c>
      <c r="H27" s="41">
        <v>44886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10"/>
    </row>
    <row r="28" ht="13.05" customHeight="1" spans="2:39">
      <c r="B28" s="42"/>
      <c r="C28" s="42"/>
      <c r="D28" s="43"/>
      <c r="E28" s="43"/>
      <c r="F28" s="42"/>
      <c r="G28" s="43"/>
      <c r="H28" s="43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</row>
    <row r="29" ht="7.05" customHeight="1" spans="2:39">
      <c r="B29" s="44"/>
      <c r="C29" s="44"/>
      <c r="D29" s="45"/>
      <c r="E29" s="45"/>
      <c r="F29" s="44"/>
      <c r="G29" s="45"/>
      <c r="H29" s="45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</row>
    <row r="30" s="3" customFormat="1" ht="7.05" customHeight="1" spans="1:40">
      <c r="A30" s="10"/>
      <c r="B30" s="40" t="s">
        <v>27</v>
      </c>
      <c r="C30" s="40" t="str">
        <f>IF(B30="","-",IF(E30="","进行中",IF((H30-E30)&gt;0,"提前",IF(H30-E30&lt;0,"推迟",IF(H30-E30=0,"正常",)))))</f>
        <v>推迟</v>
      </c>
      <c r="D30" s="41">
        <v>44876</v>
      </c>
      <c r="E30" s="41">
        <v>44890</v>
      </c>
      <c r="F30" s="40">
        <f>IF(E30="","-",E30-D30+1)</f>
        <v>15</v>
      </c>
      <c r="G30" s="41">
        <v>44876</v>
      </c>
      <c r="H30" s="41">
        <v>44888</v>
      </c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0"/>
    </row>
    <row r="31" ht="13.05" customHeight="1" spans="2:39">
      <c r="B31" s="42"/>
      <c r="C31" s="42"/>
      <c r="D31" s="43"/>
      <c r="E31" s="43"/>
      <c r="F31" s="42"/>
      <c r="G31" s="43"/>
      <c r="H31" s="43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</row>
    <row r="32" ht="7.05" customHeight="1" spans="2:39">
      <c r="B32" s="44"/>
      <c r="C32" s="44"/>
      <c r="D32" s="45"/>
      <c r="E32" s="45"/>
      <c r="F32" s="44"/>
      <c r="G32" s="45"/>
      <c r="H32" s="45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</row>
    <row r="33" s="3" customFormat="1" ht="7.05" customHeight="1" spans="1:40">
      <c r="A33" s="10"/>
      <c r="B33" s="40" t="s">
        <v>28</v>
      </c>
      <c r="C33" s="40" t="str">
        <f>IF(B33="","-",IF(E33="","进行中",IF((H33-E33)&gt;0,"提前",IF(H33-E33&lt;0,"推迟",IF(H33-E33=0,"正常",)))))</f>
        <v>推迟</v>
      </c>
      <c r="D33" s="41">
        <v>44878</v>
      </c>
      <c r="E33" s="41">
        <v>44892</v>
      </c>
      <c r="F33" s="40">
        <f>IF(E33="","-",E33-D33+1)</f>
        <v>15</v>
      </c>
      <c r="G33" s="41">
        <v>44878</v>
      </c>
      <c r="H33" s="41">
        <v>44890</v>
      </c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10"/>
    </row>
    <row r="34" ht="13.05" customHeight="1" spans="2:39">
      <c r="B34" s="42"/>
      <c r="C34" s="42"/>
      <c r="D34" s="43"/>
      <c r="E34" s="43"/>
      <c r="F34" s="42"/>
      <c r="G34" s="43"/>
      <c r="H34" s="43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</row>
    <row r="35" ht="7.05" customHeight="1" spans="2:39">
      <c r="B35" s="44"/>
      <c r="C35" s="44"/>
      <c r="D35" s="45"/>
      <c r="E35" s="45"/>
      <c r="F35" s="44"/>
      <c r="G35" s="45"/>
      <c r="H35" s="45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</row>
    <row r="36" s="3" customFormat="1" ht="7.05" customHeight="1" spans="1:40">
      <c r="A36" s="10"/>
      <c r="B36" s="40" t="s">
        <v>29</v>
      </c>
      <c r="C36" s="40" t="str">
        <f>IF(B36="","-",IF(E36="","进行中",IF((H36-E36)&gt;0,"提前",IF(H36-E36&lt;0,"推迟",IF(H36-E36=0,"正常",)))))</f>
        <v>正常</v>
      </c>
      <c r="D36" s="41">
        <v>44880</v>
      </c>
      <c r="E36" s="41">
        <v>44892</v>
      </c>
      <c r="F36" s="40">
        <f>IF(E36="","-",E36-D36+1)</f>
        <v>13</v>
      </c>
      <c r="G36" s="41">
        <v>44880</v>
      </c>
      <c r="H36" s="41">
        <v>44892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10"/>
    </row>
    <row r="37" ht="13.05" customHeight="1" spans="2:39">
      <c r="B37" s="42"/>
      <c r="C37" s="42"/>
      <c r="D37" s="43"/>
      <c r="E37" s="43"/>
      <c r="F37" s="42"/>
      <c r="G37" s="43"/>
      <c r="H37" s="43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</row>
    <row r="38" ht="7.05" customHeight="1" spans="2:39">
      <c r="B38" s="44"/>
      <c r="C38" s="44"/>
      <c r="D38" s="45"/>
      <c r="E38" s="45"/>
      <c r="F38" s="44"/>
      <c r="G38" s="45"/>
      <c r="H38" s="45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</row>
    <row r="39" s="3" customFormat="1" ht="7.05" customHeight="1" spans="1:40">
      <c r="A39" s="10"/>
      <c r="B39" s="40" t="s">
        <v>30</v>
      </c>
      <c r="C39" s="40" t="str">
        <f>IF(B39="","-",IF(E39="","进行中",IF((H39-E39)&gt;0,"提前",IF(H39-E39&lt;0,"推迟",IF(H39-E39=0,"正常",)))))</f>
        <v>正常</v>
      </c>
      <c r="D39" s="41">
        <v>44882</v>
      </c>
      <c r="E39" s="41">
        <v>44894</v>
      </c>
      <c r="F39" s="40">
        <f>IF(E39="","-",E39-D39+1)</f>
        <v>13</v>
      </c>
      <c r="G39" s="41">
        <v>44882</v>
      </c>
      <c r="H39" s="41">
        <v>44894</v>
      </c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10"/>
    </row>
    <row r="40" ht="13.05" customHeight="1" spans="2:39">
      <c r="B40" s="42"/>
      <c r="C40" s="42"/>
      <c r="D40" s="43"/>
      <c r="E40" s="43"/>
      <c r="F40" s="42"/>
      <c r="G40" s="43"/>
      <c r="H40" s="43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</row>
    <row r="41" ht="7.05" customHeight="1" spans="2:39">
      <c r="B41" s="44"/>
      <c r="C41" s="44"/>
      <c r="D41" s="45"/>
      <c r="E41" s="45"/>
      <c r="F41" s="44"/>
      <c r="G41" s="45"/>
      <c r="H41" s="45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</row>
    <row r="42" s="3" customFormat="1" ht="7.05" customHeight="1" spans="1:40">
      <c r="A42" s="10"/>
      <c r="B42" s="40"/>
      <c r="C42" s="40" t="str">
        <f>IF(B42="","-",IF(E42="","进行中",IF((H42-E42)&gt;0,"提前",IF(H42-E42&lt;0,"推迟",IF(H42-E42=0,"正常",)))))</f>
        <v>-</v>
      </c>
      <c r="D42" s="41"/>
      <c r="E42" s="41"/>
      <c r="F42" s="40" t="str">
        <f>IF(E42="","-",E42-D42+1)</f>
        <v>-</v>
      </c>
      <c r="G42" s="41"/>
      <c r="H42" s="41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10"/>
    </row>
    <row r="43" ht="13.05" customHeight="1" spans="2:39">
      <c r="B43" s="42"/>
      <c r="C43" s="42"/>
      <c r="D43" s="43"/>
      <c r="E43" s="43"/>
      <c r="F43" s="42"/>
      <c r="G43" s="43"/>
      <c r="H43" s="43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</row>
    <row r="44" ht="7.05" customHeight="1" spans="2:39">
      <c r="B44" s="44"/>
      <c r="C44" s="44"/>
      <c r="D44" s="45"/>
      <c r="E44" s="45"/>
      <c r="F44" s="44"/>
      <c r="G44" s="45"/>
      <c r="H44" s="45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</row>
    <row r="45" s="3" customFormat="1" ht="7.05" customHeight="1" spans="1:40">
      <c r="A45" s="10"/>
      <c r="B45" s="40"/>
      <c r="C45" s="40" t="str">
        <f>IF(B45="","-",IF(E45="","进行中",IF((H45-E45)&gt;0,"提前",IF(H45-E45&lt;0,"推迟",IF(H45-E45=0,"正常",)))))</f>
        <v>-</v>
      </c>
      <c r="D45" s="41"/>
      <c r="E45" s="41"/>
      <c r="F45" s="40" t="str">
        <f>IF(E45="","-",E45-D45+1)</f>
        <v>-</v>
      </c>
      <c r="G45" s="41"/>
      <c r="H45" s="41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10"/>
    </row>
    <row r="46" ht="13.05" customHeight="1" spans="2:39">
      <c r="B46" s="42"/>
      <c r="C46" s="42"/>
      <c r="D46" s="43"/>
      <c r="E46" s="43"/>
      <c r="F46" s="42"/>
      <c r="G46" s="43"/>
      <c r="H46" s="43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</row>
    <row r="47" ht="7.05" customHeight="1" spans="2:39">
      <c r="B47" s="44"/>
      <c r="C47" s="44"/>
      <c r="D47" s="45"/>
      <c r="E47" s="45"/>
      <c r="F47" s="44"/>
      <c r="G47" s="45"/>
      <c r="H47" s="45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</row>
    <row r="48" s="3" customFormat="1" ht="7.05" customHeight="1" spans="1:40">
      <c r="A48" s="10"/>
      <c r="B48" s="40"/>
      <c r="C48" s="40" t="str">
        <f>IF(B48="","-",IF(E48="","进行中",IF((H48-E48)&gt;0,"提前",IF(H48-E48&lt;0,"推迟",IF(H48-E48=0,"正常",)))))</f>
        <v>-</v>
      </c>
      <c r="D48" s="41"/>
      <c r="E48" s="41"/>
      <c r="F48" s="40" t="str">
        <f>IF(E48="","-",E48-D48+1)</f>
        <v>-</v>
      </c>
      <c r="G48" s="41"/>
      <c r="H48" s="41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10"/>
    </row>
    <row r="49" ht="13.05" customHeight="1" spans="2:39">
      <c r="B49" s="42"/>
      <c r="C49" s="42"/>
      <c r="D49" s="43"/>
      <c r="E49" s="43"/>
      <c r="F49" s="42"/>
      <c r="G49" s="43"/>
      <c r="H49" s="43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</row>
    <row r="50" ht="7.05" customHeight="1" spans="2:39">
      <c r="B50" s="44"/>
      <c r="C50" s="44"/>
      <c r="D50" s="45"/>
      <c r="E50" s="45"/>
      <c r="F50" s="44"/>
      <c r="G50" s="45"/>
      <c r="H50" s="45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</row>
    <row r="51" s="3" customFormat="1" ht="7.05" customHeight="1" spans="1:40">
      <c r="A51" s="10"/>
      <c r="B51" s="40"/>
      <c r="C51" s="40" t="str">
        <f>IF(B51="","-",IF(E51="","进行中",IF((H51-E51)&gt;0,"提前",IF(H51-E51&lt;0,"推迟",IF(H51-E51=0,"正常",)))))</f>
        <v>-</v>
      </c>
      <c r="D51" s="41"/>
      <c r="E51" s="41"/>
      <c r="F51" s="40" t="str">
        <f>IF(E51="","-",E51-D51+1)</f>
        <v>-</v>
      </c>
      <c r="G51" s="41"/>
      <c r="H51" s="41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10"/>
    </row>
    <row r="52" ht="13.05" customHeight="1" spans="2:39">
      <c r="B52" s="42"/>
      <c r="C52" s="42"/>
      <c r="D52" s="43"/>
      <c r="E52" s="43"/>
      <c r="F52" s="42"/>
      <c r="G52" s="43"/>
      <c r="H52" s="43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</row>
    <row r="53" ht="7.05" customHeight="1" spans="2:39">
      <c r="B53" s="44"/>
      <c r="C53" s="44"/>
      <c r="D53" s="45"/>
      <c r="E53" s="45"/>
      <c r="F53" s="44"/>
      <c r="G53" s="45"/>
      <c r="H53" s="45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</row>
    <row r="54" s="3" customFormat="1" ht="7.05" customHeight="1" spans="1:40">
      <c r="A54" s="10"/>
      <c r="B54" s="40"/>
      <c r="C54" s="40" t="str">
        <f>IF(B54="","-",IF(E54="","进行中",IF((H54-E54)&gt;0,"提前",IF(H54-E54&lt;0,"推迟",IF(H54-E54=0,"正常",)))))</f>
        <v>-</v>
      </c>
      <c r="D54" s="41"/>
      <c r="E54" s="41"/>
      <c r="F54" s="40" t="str">
        <f>IF(E54="","-",E54-D54+1)</f>
        <v>-</v>
      </c>
      <c r="G54" s="41"/>
      <c r="H54" s="41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10"/>
    </row>
    <row r="55" ht="13.05" customHeight="1" spans="2:39">
      <c r="B55" s="42"/>
      <c r="C55" s="42"/>
      <c r="D55" s="43"/>
      <c r="E55" s="43"/>
      <c r="F55" s="42"/>
      <c r="G55" s="43"/>
      <c r="H55" s="43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</row>
    <row r="56" ht="7.05" customHeight="1" spans="2:39">
      <c r="B56" s="44"/>
      <c r="C56" s="44"/>
      <c r="D56" s="45"/>
      <c r="E56" s="45"/>
      <c r="F56" s="44"/>
      <c r="G56" s="45"/>
      <c r="H56" s="45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</row>
    <row r="57" s="3" customFormat="1" ht="7.05" customHeight="1" spans="1:40">
      <c r="A57" s="10"/>
      <c r="B57" s="40"/>
      <c r="C57" s="40" t="str">
        <f>IF(B57="","-",IF(E57="","进行中",IF((H57-E57)&gt;0,"提前",IF(H57-E57&lt;0,"推迟",IF(H57-E57=0,"正常",)))))</f>
        <v>-</v>
      </c>
      <c r="D57" s="41"/>
      <c r="E57" s="41"/>
      <c r="F57" s="40" t="str">
        <f>IF(E57="","-",E57-D57+1)</f>
        <v>-</v>
      </c>
      <c r="G57" s="41"/>
      <c r="H57" s="41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10"/>
    </row>
    <row r="58" ht="13.05" customHeight="1" spans="2:39">
      <c r="B58" s="42"/>
      <c r="C58" s="42"/>
      <c r="D58" s="43"/>
      <c r="E58" s="43"/>
      <c r="F58" s="42"/>
      <c r="G58" s="43"/>
      <c r="H58" s="43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</row>
    <row r="59" ht="7.05" customHeight="1" spans="2:39">
      <c r="B59" s="44"/>
      <c r="C59" s="44"/>
      <c r="D59" s="45"/>
      <c r="E59" s="45"/>
      <c r="F59" s="44"/>
      <c r="G59" s="45"/>
      <c r="H59" s="45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</row>
    <row r="60" s="3" customFormat="1" ht="7.05" customHeight="1" spans="1:40">
      <c r="A60" s="10"/>
      <c r="B60" s="40"/>
      <c r="C60" s="40" t="str">
        <f>IF(B60="","-",IF(E60="","进行中",IF((H60-E60)&gt;0,"提前",IF(H60-E60&lt;0,"推迟",IF(H60-E60=0,"正常",)))))</f>
        <v>-</v>
      </c>
      <c r="D60" s="41"/>
      <c r="E60" s="41"/>
      <c r="F60" s="40" t="str">
        <f>IF(E60="","-",E60-D60+1)</f>
        <v>-</v>
      </c>
      <c r="G60" s="41"/>
      <c r="H60" s="41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10"/>
    </row>
    <row r="61" ht="13.05" customHeight="1" spans="2:39">
      <c r="B61" s="42"/>
      <c r="C61" s="42"/>
      <c r="D61" s="43"/>
      <c r="E61" s="43"/>
      <c r="F61" s="42"/>
      <c r="G61" s="43"/>
      <c r="H61" s="43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</row>
    <row r="62" ht="7.05" customHeight="1" spans="2:39">
      <c r="B62" s="44"/>
      <c r="C62" s="44"/>
      <c r="D62" s="45"/>
      <c r="E62" s="45"/>
      <c r="F62" s="44"/>
      <c r="G62" s="45"/>
      <c r="H62" s="45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</row>
    <row r="63" s="3" customFormat="1" ht="7.05" customHeight="1" spans="1:40">
      <c r="A63" s="10"/>
      <c r="B63" s="40"/>
      <c r="C63" s="40" t="str">
        <f>IF(B63="","-",IF(E63="","进行中",IF((H63-E63)&gt;0,"提前",IF(H63-E63&lt;0,"推迟",IF(H63-E63=0,"正常",)))))</f>
        <v>-</v>
      </c>
      <c r="D63" s="41"/>
      <c r="E63" s="41"/>
      <c r="F63" s="40" t="str">
        <f>IF(E63="","-",E63-D63+1)</f>
        <v>-</v>
      </c>
      <c r="G63" s="41"/>
      <c r="H63" s="41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10"/>
    </row>
    <row r="64" ht="13.05" customHeight="1" spans="2:39">
      <c r="B64" s="42"/>
      <c r="C64" s="42"/>
      <c r="D64" s="43"/>
      <c r="E64" s="43"/>
      <c r="F64" s="42"/>
      <c r="G64" s="43"/>
      <c r="H64" s="43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</row>
    <row r="65" ht="7.05" customHeight="1" spans="2:39">
      <c r="B65" s="44"/>
      <c r="C65" s="44"/>
      <c r="D65" s="45"/>
      <c r="E65" s="45"/>
      <c r="F65" s="44"/>
      <c r="G65" s="45"/>
      <c r="H65" s="45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</row>
    <row r="66" s="3" customFormat="1" ht="7.05" customHeight="1" spans="1:40">
      <c r="A66" s="10"/>
      <c r="B66" s="40"/>
      <c r="C66" s="40" t="str">
        <f>IF(B66="","-",IF(E66="","进行中",IF((H66-E66)&gt;0,"提前",IF(H66-E66&lt;0,"推迟",IF(H66-E66=0,"正常",)))))</f>
        <v>-</v>
      </c>
      <c r="D66" s="41"/>
      <c r="E66" s="41"/>
      <c r="F66" s="40" t="str">
        <f>IF(E66="","-",E66-D66+1)</f>
        <v>-</v>
      </c>
      <c r="G66" s="41"/>
      <c r="H66" s="41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10"/>
    </row>
    <row r="67" ht="13.05" customHeight="1" spans="2:39">
      <c r="B67" s="42"/>
      <c r="C67" s="42"/>
      <c r="D67" s="43"/>
      <c r="E67" s="43"/>
      <c r="F67" s="42"/>
      <c r="G67" s="43"/>
      <c r="H67" s="43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</row>
    <row r="68" ht="7.05" customHeight="1" spans="2:39">
      <c r="B68" s="44"/>
      <c r="C68" s="44"/>
      <c r="D68" s="45"/>
      <c r="E68" s="45"/>
      <c r="F68" s="44"/>
      <c r="G68" s="45"/>
      <c r="H68" s="45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</row>
    <row r="69" s="3" customFormat="1" ht="7.05" customHeight="1" spans="1:40">
      <c r="A69" s="10"/>
      <c r="B69" s="40"/>
      <c r="C69" s="40" t="str">
        <f>IF(B69="","-",IF(E69="","进行中",IF((H69-E69)&gt;0,"提前",IF(H69-E69&lt;0,"推迟",IF(H69-E69=0,"正常",)))))</f>
        <v>-</v>
      </c>
      <c r="D69" s="41"/>
      <c r="E69" s="41"/>
      <c r="F69" s="40" t="str">
        <f>IF(E69="","-",E69-D69+1)</f>
        <v>-</v>
      </c>
      <c r="G69" s="41"/>
      <c r="H69" s="41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10"/>
    </row>
    <row r="70" ht="13.05" customHeight="1" spans="2:39">
      <c r="B70" s="42"/>
      <c r="C70" s="42"/>
      <c r="D70" s="43"/>
      <c r="E70" s="43"/>
      <c r="F70" s="42"/>
      <c r="G70" s="43"/>
      <c r="H70" s="43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</row>
    <row r="71" ht="7.05" customHeight="1" spans="2:39">
      <c r="B71" s="44"/>
      <c r="C71" s="44"/>
      <c r="D71" s="45"/>
      <c r="E71" s="45"/>
      <c r="F71" s="44"/>
      <c r="G71" s="45"/>
      <c r="H71" s="45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</row>
  </sheetData>
  <mergeCells count="136">
    <mergeCell ref="B6:H6"/>
    <mergeCell ref="C8:D8"/>
    <mergeCell ref="C10:D10"/>
    <mergeCell ref="C12:D12"/>
    <mergeCell ref="C14:D14"/>
    <mergeCell ref="C15:D15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D18:D20"/>
    <mergeCell ref="D21:D23"/>
    <mergeCell ref="D24:D26"/>
    <mergeCell ref="D27:D29"/>
    <mergeCell ref="D30:D32"/>
    <mergeCell ref="D33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E18:E20"/>
    <mergeCell ref="E21:E23"/>
    <mergeCell ref="E24:E26"/>
    <mergeCell ref="E27:E29"/>
    <mergeCell ref="E30:E32"/>
    <mergeCell ref="E33:E35"/>
    <mergeCell ref="E36:E38"/>
    <mergeCell ref="E39:E41"/>
    <mergeCell ref="E42:E44"/>
    <mergeCell ref="E45:E47"/>
    <mergeCell ref="E48:E50"/>
    <mergeCell ref="E51:E53"/>
    <mergeCell ref="E54:E56"/>
    <mergeCell ref="E57:E59"/>
    <mergeCell ref="E60:E62"/>
    <mergeCell ref="E63:E65"/>
    <mergeCell ref="E66:E68"/>
    <mergeCell ref="E69:E71"/>
    <mergeCell ref="F18:F20"/>
    <mergeCell ref="F21:F23"/>
    <mergeCell ref="F24:F26"/>
    <mergeCell ref="F27:F29"/>
    <mergeCell ref="F30:F32"/>
    <mergeCell ref="F33:F35"/>
    <mergeCell ref="F36:F38"/>
    <mergeCell ref="F39:F41"/>
    <mergeCell ref="F42:F44"/>
    <mergeCell ref="F45:F47"/>
    <mergeCell ref="F48:F50"/>
    <mergeCell ref="F51:F53"/>
    <mergeCell ref="F54:F56"/>
    <mergeCell ref="F57:F59"/>
    <mergeCell ref="F60:F62"/>
    <mergeCell ref="F63:F65"/>
    <mergeCell ref="F66:F68"/>
    <mergeCell ref="F69:F71"/>
    <mergeCell ref="G18:G20"/>
    <mergeCell ref="G21:G23"/>
    <mergeCell ref="G24:G26"/>
    <mergeCell ref="G27:G29"/>
    <mergeCell ref="G30:G32"/>
    <mergeCell ref="G33:G35"/>
    <mergeCell ref="G36:G38"/>
    <mergeCell ref="G39:G41"/>
    <mergeCell ref="G42:G44"/>
    <mergeCell ref="G45:G47"/>
    <mergeCell ref="G48:G50"/>
    <mergeCell ref="G51:G53"/>
    <mergeCell ref="G54:G56"/>
    <mergeCell ref="G57:G59"/>
    <mergeCell ref="G60:G62"/>
    <mergeCell ref="G63:G65"/>
    <mergeCell ref="G66:G68"/>
    <mergeCell ref="G69:G71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1:H53"/>
    <mergeCell ref="H54:H56"/>
    <mergeCell ref="H57:H59"/>
    <mergeCell ref="H60:H62"/>
    <mergeCell ref="H63:H65"/>
    <mergeCell ref="H66:H68"/>
    <mergeCell ref="H69:H71"/>
    <mergeCell ref="C2:F4"/>
    <mergeCell ref="AB2:AF4"/>
    <mergeCell ref="AJ2:AM4"/>
    <mergeCell ref="AE6:AM8"/>
  </mergeCells>
  <conditionalFormatting sqref="C8">
    <cfRule type="dataBar" priority="7">
      <dataBar>
        <cfvo type="min"/>
        <cfvo type="formula" val="$G$8"/>
        <color rgb="FF6BB586"/>
      </dataBar>
      <extLst>
        <ext xmlns:x14="http://schemas.microsoft.com/office/spreadsheetml/2009/9/main" uri="{B025F937-C7B1-47D3-B67F-A62EFF666E3E}">
          <x14:id>{43dca570-bd1d-4079-96f0-93eb0ede9b8b}</x14:id>
        </ext>
      </extLst>
    </cfRule>
  </conditionalFormatting>
  <conditionalFormatting sqref="C10">
    <cfRule type="dataBar" priority="6">
      <dataBar>
        <cfvo type="min"/>
        <cfvo type="formula" val="$G$8"/>
        <color rgb="FFFFB628"/>
      </dataBar>
      <extLst>
        <ext xmlns:x14="http://schemas.microsoft.com/office/spreadsheetml/2009/9/main" uri="{B025F937-C7B1-47D3-B67F-A62EFF666E3E}">
          <x14:id>{ff2d681d-cb29-4894-bca4-79bbc9d0178c}</x14:id>
        </ext>
      </extLst>
    </cfRule>
  </conditionalFormatting>
  <conditionalFormatting sqref="C12">
    <cfRule type="dataBar" priority="5">
      <dataBar>
        <cfvo type="min"/>
        <cfvo type="formula" val="$G$8"/>
        <color rgb="FFFF555A"/>
      </dataBar>
      <extLst>
        <ext xmlns:x14="http://schemas.microsoft.com/office/spreadsheetml/2009/9/main" uri="{B025F937-C7B1-47D3-B67F-A62EFF666E3E}">
          <x14:id>{0895db32-d3e4-4fcc-8c96-6bd97416775b}</x14:id>
        </ext>
      </extLst>
    </cfRule>
  </conditionalFormatting>
  <conditionalFormatting sqref="C14">
    <cfRule type="dataBar" priority="4">
      <dataBar>
        <cfvo type="min"/>
        <cfvo type="formula" val="$G$8"/>
        <color theme="4"/>
      </dataBar>
      <extLst>
        <ext xmlns:x14="http://schemas.microsoft.com/office/spreadsheetml/2009/9/main" uri="{B025F937-C7B1-47D3-B67F-A62EFF666E3E}">
          <x14:id>{a4a909b6-4434-4efb-8cc5-399f0a66353a}</x14:id>
        </ext>
      </extLst>
    </cfRule>
  </conditionalFormatting>
  <conditionalFormatting sqref="H9:H16 E12:F12 E10:G11 G9 E9 B16:G16 E13:G15 B15 B13 B11 B9">
    <cfRule type="cellIs" dxfId="0" priority="216" operator="equal">
      <formula>TODAY()</formula>
    </cfRule>
  </conditionalFormatting>
  <conditionalFormatting sqref="AF9:AL16">
    <cfRule type="cellIs" dxfId="1" priority="213" operator="equal">
      <formula>TODAY()</formula>
    </cfRule>
  </conditionalFormatting>
  <conditionalFormatting sqref="I19:AM19 I22:AM22 I25:AM25 I28:AM28 I31:AM31 I34:AM34 I37:AM37 I40:AM40 I43:AM43 I46:AM46 I49:AM49 I52:AM52 I55:AM55 I58:AM58 I61:AM61 I64:AM64 I67:AM67 I70:AM70">
    <cfRule type="expression" dxfId="2" priority="1">
      <formula>AND(I$17&gt;=$D18,I$17&lt;=$E18)</formula>
    </cfRule>
    <cfRule type="expression" dxfId="3" priority="2">
      <formula>AND(I$17&gt;=$G18,I$17&lt;=$H18)</formula>
    </cfRule>
  </conditionalFormatting>
  <pageMargins left="0.75" right="0.75" top="1" bottom="1" header="0.511805555555556" footer="0.511805555555556"/>
  <pageSetup paperSize="9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dca570-bd1d-4079-96f0-93eb0ede9b8b}">
            <x14:dataBar minLength="0" maxLength="100">
              <x14:cfvo type="autoMin"/>
              <x14:cfvo type="formula">
                <xm:f>$G$8</xm:f>
              </x14:cfvo>
              <x14:negativeFillColor rgb="FFFF0000"/>
              <x14:axisColor rgb="FFFF0000"/>
            </x14:dataBar>
          </x14:cfRule>
          <xm:sqref>C8</xm:sqref>
        </x14:conditionalFormatting>
        <x14:conditionalFormatting xmlns:xm="http://schemas.microsoft.com/office/excel/2006/main">
          <x14:cfRule type="dataBar" id="{ff2d681d-cb29-4894-bca4-79bbc9d0178c}">
            <x14:dataBar minLength="0" maxLength="100">
              <x14:cfvo type="autoMin"/>
              <x14:cfvo type="formula">
                <xm:f>$G$8</xm:f>
              </x14:cfvo>
              <x14:negativeFillColor rgb="FFFF0000"/>
              <x14:axisColor rgb="FFFF0000"/>
            </x14:dataBar>
          </x14:cfRule>
          <xm:sqref>C10</xm:sqref>
        </x14:conditionalFormatting>
        <x14:conditionalFormatting xmlns:xm="http://schemas.microsoft.com/office/excel/2006/main">
          <x14:cfRule type="dataBar" id="{0895db32-d3e4-4fcc-8c96-6bd97416775b}">
            <x14:dataBar minLength="0" maxLength="100">
              <x14:cfvo type="autoMin"/>
              <x14:cfvo type="formula">
                <xm:f>$G$8</xm:f>
              </x14:cfvo>
              <x14:negativeFillColor rgb="FFFF0000"/>
              <x14:axisColor rgb="FFFF0000"/>
            </x14:dataBar>
          </x14:cfRule>
          <xm:sqref>C12</xm:sqref>
        </x14:conditionalFormatting>
        <x14:conditionalFormatting xmlns:xm="http://schemas.microsoft.com/office/excel/2006/main">
          <x14:cfRule type="dataBar" id="{a4a909b6-4434-4efb-8cc5-399f0a66353a}">
            <x14:dataBar minLength="0" maxLength="100">
              <x14:cfvo type="autoMin"/>
              <x14:cfvo type="formula">
                <xm:f>$G$8</xm:f>
              </x14:cfvo>
              <x14:negativeFillColor rgb="FFFF0000"/>
              <x14:axisColor rgb="FFFF0000"/>
            </x14:dataBar>
          </x14:cfRule>
          <xm:sqref>C14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showGridLines="0" workbookViewId="0">
      <selection activeCell="I9" sqref="I9"/>
    </sheetView>
  </sheetViews>
  <sheetFormatPr defaultColWidth="8.89166666666667" defaultRowHeight="13.5" outlineLevelRow="7" outlineLevelCol="4"/>
  <cols>
    <col min="1" max="1" width="2.775" style="2" customWidth="1"/>
    <col min="2" max="2" width="13.225" style="2" customWidth="1"/>
    <col min="3" max="3" width="11.775" style="2" customWidth="1"/>
    <col min="4" max="5" width="13.1083333333333" style="2" customWidth="1"/>
    <col min="6" max="6" width="2.775" style="2" customWidth="1"/>
    <col min="7" max="13" width="8.89166666666667" style="2"/>
    <col min="14" max="16384" width="8.89166666666667" style="3"/>
  </cols>
  <sheetData>
    <row r="1" ht="39" customHeight="1" spans="2:5">
      <c r="B1" s="4" t="s">
        <v>31</v>
      </c>
      <c r="C1" s="4"/>
      <c r="D1" s="4"/>
      <c r="E1" s="4"/>
    </row>
    <row r="2" spans="2:5">
      <c r="B2" s="5"/>
      <c r="C2" s="5" t="s">
        <v>32</v>
      </c>
      <c r="D2" s="5" t="s">
        <v>33</v>
      </c>
      <c r="E2" s="5" t="s">
        <v>34</v>
      </c>
    </row>
    <row r="3" spans="2:5">
      <c r="B3" s="5" t="s">
        <v>4</v>
      </c>
      <c r="C3" s="6">
        <f>COUNTA(主页!$B$18:$B$20000)</f>
        <v>8</v>
      </c>
      <c r="D3" s="5"/>
      <c r="E3" s="5"/>
    </row>
    <row r="4" spans="2:5">
      <c r="B4" s="7" t="s">
        <v>3</v>
      </c>
      <c r="C4" s="6">
        <f>COUNTIF(主页!$C$18:$C$10000,"进行中")</f>
        <v>1</v>
      </c>
      <c r="D4" s="8">
        <f>C4/$C$3</f>
        <v>0.125</v>
      </c>
      <c r="E4" s="8">
        <f>1-D4</f>
        <v>0.875</v>
      </c>
    </row>
    <row r="5" spans="2:5">
      <c r="B5" s="7" t="s">
        <v>13</v>
      </c>
      <c r="C5" s="6">
        <f>COUNTIF(主页!$C$18:$C$10000,"提前")</f>
        <v>2</v>
      </c>
      <c r="D5" s="8">
        <f>C5/$C$3</f>
        <v>0.25</v>
      </c>
      <c r="E5" s="8">
        <f>1-D5</f>
        <v>0.75</v>
      </c>
    </row>
    <row r="6" spans="2:5">
      <c r="B6" s="7" t="s">
        <v>14</v>
      </c>
      <c r="C6" s="6">
        <f>COUNTIF(主页!$C$18:$C$10000,"推迟")</f>
        <v>2</v>
      </c>
      <c r="D6" s="8">
        <f>C6/$C$3</f>
        <v>0.25</v>
      </c>
      <c r="E6" s="8">
        <f>1-D6</f>
        <v>0.75</v>
      </c>
    </row>
    <row r="7" spans="2:5">
      <c r="B7" s="7" t="s">
        <v>15</v>
      </c>
      <c r="C7" s="6">
        <f>COUNTIF(主页!$C$18:$C$10000,"正常")</f>
        <v>3</v>
      </c>
      <c r="D7" s="8">
        <f>C7/$C$3</f>
        <v>0.375</v>
      </c>
      <c r="E7" s="8">
        <f>1-D7</f>
        <v>0.625</v>
      </c>
    </row>
    <row r="8" spans="2:2">
      <c r="B8" s="9"/>
    </row>
  </sheetData>
  <mergeCells count="1">
    <mergeCell ref="B1:E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R62" sqref="R62"/>
    </sheetView>
  </sheetViews>
  <sheetFormatPr defaultColWidth="9" defaultRowHeight="13.5"/>
  <cols>
    <col min="1" max="7" width="9" style="1"/>
    <col min="8" max="8" width="22.3333333333333" style="1" customWidth="1"/>
    <col min="9" max="16384" width="9" style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主页</vt:lpstr>
      <vt:lpstr>图表参数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Administrator</cp:lastModifiedBy>
  <dcterms:created xsi:type="dcterms:W3CDTF">2018-12-18T02:38:00Z</dcterms:created>
  <dcterms:modified xsi:type="dcterms:W3CDTF">2023-01-10T08:25:45Z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9CAE8802DB7B4425ADC8AA752FE71967</vt:lpwstr>
  </property>
  <property fmtid="{D5CDD505-2E9C-101B-9397-08002B2CF9AE}" pid="3" name="KSOProductBuildVer">
    <vt:lpwstr>2052-11.1.0.11744</vt:lpwstr>
  </property>
  <property fmtid="{D5CDD505-2E9C-101B-9397-08002B2CF9AE}" pid="4" name="KSOTemplateUUID">
    <vt:lpwstr>v1.0_mb_M5/T7SbBGILVPne8P5r9gQ==</vt:lpwstr>
  </property>
</Properties>
</file>