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24226"/>
  <mc:AlternateContent xmlns:mc="http://schemas.openxmlformats.org/markup-compatibility/2006">
    <mc:Choice Requires="x15">
      <x15ac:absPath xmlns:x15ac="http://schemas.microsoft.com/office/spreadsheetml/2010/11/ac" url="C:\Users\BEST\Documents\Supermart_Branch_Performance_Analysis\Dashboard\"/>
    </mc:Choice>
  </mc:AlternateContent>
  <xr:revisionPtr revIDLastSave="0" documentId="13_ncr:1_{2CB9D60A-D767-4130-AB1D-21BE082C485F}" xr6:coauthVersionLast="47" xr6:coauthVersionMax="47" xr10:uidLastSave="{00000000-0000-0000-0000-000000000000}"/>
  <bookViews>
    <workbookView xWindow="-120" yWindow="-120" windowWidth="29040" windowHeight="15840" activeTab="4" xr2:uid="{00000000-000D-0000-FFFF-FFFF00000000}"/>
  </bookViews>
  <sheets>
    <sheet name="Raw Data" sheetId="1" r:id="rId1"/>
    <sheet name="Info" sheetId="2" r:id="rId2"/>
    <sheet name="Sales &amp; Performance" sheetId="3" r:id="rId3"/>
    <sheet name="Customer Satisfaction &amp; Complai" sheetId="6" r:id="rId4"/>
    <sheet name="Dashboard" sheetId="4" r:id="rId5"/>
  </sheets>
  <definedNames>
    <definedName name="_xlnm._FilterDatabase" localSheetId="1" hidden="1">Info!$N$3:$P$8</definedName>
    <definedName name="_xlcn.WorksheetConnection_Supermart_Branch_Performance_Data.xlsxInfo1" hidden="1">Info[]</definedName>
    <definedName name="Slicer_Branch">#N/A</definedName>
    <definedName name="Slicer_Months__Month">#N/A</definedName>
    <definedName name="Slicer_Quarters__Month">#N/A</definedName>
    <definedName name="Slicer_Years_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Info" name="Info" connection="WorksheetConnection_Supermart_Branch_Performance_Data.xlsx!Info"/>
        </x15:modelTables>
      </x15:dataModel>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M8" i="2"/>
  <c r="M7" i="2"/>
  <c r="M6" i="2"/>
  <c r="M5" i="2"/>
  <c r="M4" i="2"/>
  <c r="P5" i="2"/>
  <c r="P6" i="2"/>
  <c r="P7" i="2"/>
  <c r="P8" i="2"/>
  <c r="P4" i="2"/>
  <c r="O5" i="2"/>
  <c r="O6" i="2"/>
  <c r="O7" i="2"/>
  <c r="O8" i="2"/>
  <c r="O4"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H5" i="4"/>
  <c r="J5" i="4"/>
  <c r="F5" i="4"/>
  <c r="D5" i="4"/>
  <c r="M10" i="2" l="1"/>
  <c r="N14" i="2"/>
  <c r="P10" i="2"/>
  <c r="O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792F4E-DAED-45A5-8573-D981FF6B0A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A4841EF-C9C7-4E03-94E7-9949187768CB}" name="WorksheetConnection_Supermart_Branch_Performance_Data.xlsx!Info" type="102" refreshedVersion="8" minRefreshableVersion="5">
    <extLst>
      <ext xmlns:x15="http://schemas.microsoft.com/office/spreadsheetml/2010/11/main" uri="{DE250136-89BD-433C-8126-D09CA5730AF9}">
        <x15:connection id="Info">
          <x15:rangePr sourceName="_xlcn.WorksheetConnection_Supermart_Branch_Performance_Data.xlsxInfo1"/>
        </x15:connection>
      </ext>
    </extLst>
  </connection>
</connections>
</file>

<file path=xl/sharedStrings.xml><?xml version="1.0" encoding="utf-8"?>
<sst xmlns="http://schemas.openxmlformats.org/spreadsheetml/2006/main" count="1989" uniqueCount="97">
  <si>
    <t>Month</t>
  </si>
  <si>
    <t>Branch</t>
  </si>
  <si>
    <t>Product_Category</t>
  </si>
  <si>
    <t>Sales_KES</t>
  </si>
  <si>
    <t>Customer_Complaints</t>
  </si>
  <si>
    <t>Stockout_Flag</t>
  </si>
  <si>
    <t>Staff_Attendance_Pct</t>
  </si>
  <si>
    <t>Customer_Satisfaction_Score</t>
  </si>
  <si>
    <t>Jun-2024</t>
  </si>
  <si>
    <t>Jul-2024</t>
  </si>
  <si>
    <t>Aug-2024</t>
  </si>
  <si>
    <t>Sep-2024</t>
  </si>
  <si>
    <t>Oct-2024</t>
  </si>
  <si>
    <t>Nov-2024</t>
  </si>
  <si>
    <t>Dec-2024</t>
  </si>
  <si>
    <t>Jan-2025</t>
  </si>
  <si>
    <t>Feb-2025</t>
  </si>
  <si>
    <t>Mar-2025</t>
  </si>
  <si>
    <t>Apr-2025</t>
  </si>
  <si>
    <t>May-2025</t>
  </si>
  <si>
    <t>Nairobi</t>
  </si>
  <si>
    <t>Thika</t>
  </si>
  <si>
    <t>Nakuru</t>
  </si>
  <si>
    <t>Kisumu</t>
  </si>
  <si>
    <t>Eldoret</t>
  </si>
  <si>
    <t>Mombasa</t>
  </si>
  <si>
    <t>Groceries</t>
  </si>
  <si>
    <t>Electronics</t>
  </si>
  <si>
    <t>Clothing</t>
  </si>
  <si>
    <t>Furniture</t>
  </si>
  <si>
    <t>Cosmetics</t>
  </si>
  <si>
    <r>
      <t>Background</t>
    </r>
    <r>
      <rPr>
        <sz val="11"/>
        <color theme="1"/>
        <rFont val="Calibri"/>
        <family val="2"/>
        <scheme val="minor"/>
      </rPr>
      <t>:</t>
    </r>
  </si>
  <si>
    <t xml:space="preserve">“Kennedy, we need a full analysis of our branch performance over the last 12 months. </t>
  </si>
  <si>
    <t xml:space="preserve">Find out which branches are underperforming, </t>
  </si>
  <si>
    <t>which ones are excelling, and why. Give us actionable insights.”</t>
  </si>
  <si>
    <r>
      <t xml:space="preserve">You are a data analyst working for Supermart Ltd., a retail company with </t>
    </r>
    <r>
      <rPr>
        <b/>
        <u/>
        <sz val="11"/>
        <color theme="1"/>
        <rFont val="Calibri"/>
        <family val="2"/>
        <scheme val="minor"/>
      </rPr>
      <t>20 branches</t>
    </r>
    <r>
      <rPr>
        <sz val="11"/>
        <color theme="1"/>
        <rFont val="Calibri"/>
        <family val="2"/>
        <scheme val="minor"/>
      </rPr>
      <t xml:space="preserve"> across Kenya.</t>
    </r>
  </si>
  <si>
    <r>
      <t xml:space="preserve"> The company has been experiencing </t>
    </r>
    <r>
      <rPr>
        <b/>
        <u/>
        <sz val="11"/>
        <color theme="1"/>
        <rFont val="Calibri"/>
        <family val="2"/>
        <scheme val="minor"/>
      </rPr>
      <t>mixed performance</t>
    </r>
    <r>
      <rPr>
        <sz val="11"/>
        <color theme="1"/>
        <rFont val="Calibri"/>
        <family val="2"/>
        <scheme val="minor"/>
      </rPr>
      <t xml:space="preserve"> — some stores are doing well, others poorly.</t>
    </r>
  </si>
  <si>
    <r>
      <t xml:space="preserve"> The CEO wants to understand </t>
    </r>
    <r>
      <rPr>
        <b/>
        <u/>
        <sz val="11"/>
        <color theme="1"/>
        <rFont val="Calibri"/>
        <family val="2"/>
        <scheme val="minor"/>
      </rPr>
      <t>what's working and what’s not</t>
    </r>
  </si>
  <si>
    <t>Which branches are generating the highest and lowest sales over the past 12 months?</t>
  </si>
  <si>
    <t>What are our top-performing product categories in terms of revenue?</t>
  </si>
  <si>
    <t>Are there specific months where sales drop across multiple branches?</t>
  </si>
  <si>
    <t>Which branch had the most consistent growth throughout the year?</t>
  </si>
  <si>
    <t>Sales &amp; Performance</t>
  </si>
  <si>
    <t>Customer Satisfaction &amp; Complaints</t>
  </si>
  <si>
    <t>Which branches have the lowest customer satisfaction scores? Why?</t>
  </si>
  <si>
    <t>Is there a correlation between customer complaints and lower sales?</t>
  </si>
  <si>
    <t>Are certain product categories receiving more customer complaints than others?</t>
  </si>
  <si>
    <t>Which branch has the highest improvement in customer satisfaction over time?</t>
  </si>
  <si>
    <t>Inventory Management</t>
  </si>
  <si>
    <t>Which branches experienced the most stockouts, and how often?</t>
  </si>
  <si>
    <t>How do stockouts impact sales in each branch?</t>
  </si>
  <si>
    <t>Are there specific product categories frequently out of stock?</t>
  </si>
  <si>
    <t>Human Resources / Staffing</t>
  </si>
  <si>
    <t>Which branches have the lowest staff attendance rates?</t>
  </si>
  <si>
    <t>Is there a relationship between staff attendance and customer satisfaction?</t>
  </si>
  <si>
    <t>How does staff attendance affect branch performance (sales/complaints)?</t>
  </si>
  <si>
    <t>Branch-Level Comparison</t>
  </si>
  <si>
    <t>What factors make our top-performing branch successful (e.g., Nakuru)?</t>
  </si>
  <si>
    <t>What are the common weaknesses among underperforming branches (e.g., Kisumu, Eldoret)?</t>
  </si>
  <si>
    <t>Are there branches that perform well despite low staff attendance or stockouts? Why?</t>
  </si>
  <si>
    <t>Strategic Planning</t>
  </si>
  <si>
    <t>Which branches should we invest more in (e.g., marketing, stock)?</t>
  </si>
  <si>
    <t>What operational improvements can we make in our weakest branches?</t>
  </si>
  <si>
    <t>Which successful strategies in strong branches can be replicated elsewhere?</t>
  </si>
  <si>
    <t>Identify inefficiencies (e.g., low output, delays, defects).</t>
  </si>
  <si>
    <t>Spot trends that affect productivity or cost.</t>
  </si>
  <si>
    <t>Branch Performance Analysis of Supermart Ltd</t>
  </si>
  <si>
    <t>Tasks:</t>
  </si>
  <si>
    <t>These might be due to; inventory issues, customer dissatisfaction, or staffing inefficiencies.</t>
  </si>
  <si>
    <t>Row Labels</t>
  </si>
  <si>
    <t>Grand Total</t>
  </si>
  <si>
    <t>Column Labels</t>
  </si>
  <si>
    <t>Average_sales</t>
  </si>
  <si>
    <t>Product_Cat</t>
  </si>
  <si>
    <t>Total sales</t>
  </si>
  <si>
    <t>average sales</t>
  </si>
  <si>
    <t>Totals</t>
  </si>
  <si>
    <t>No.</t>
  </si>
  <si>
    <t>-</t>
  </si>
  <si>
    <r>
      <t>Nairobi is the</t>
    </r>
    <r>
      <rPr>
        <b/>
        <u/>
        <sz val="11"/>
        <color theme="1"/>
        <rFont val="Calibri"/>
        <family val="2"/>
        <scheme val="minor"/>
      </rPr>
      <t xml:space="preserve"> highest</t>
    </r>
    <r>
      <rPr>
        <sz val="11"/>
        <color theme="1"/>
        <rFont val="Calibri"/>
        <family val="2"/>
        <scheme val="minor"/>
      </rPr>
      <t xml:space="preserve"> performing followed by kisumu</t>
    </r>
  </si>
  <si>
    <r>
      <t xml:space="preserve">Nakuru is the </t>
    </r>
    <r>
      <rPr>
        <b/>
        <u/>
        <sz val="11"/>
        <color theme="1"/>
        <rFont val="Calibri"/>
        <family val="2"/>
        <scheme val="minor"/>
      </rPr>
      <t>worse</t>
    </r>
    <r>
      <rPr>
        <sz val="11"/>
        <color theme="1"/>
        <rFont val="Calibri"/>
        <family val="2"/>
        <scheme val="minor"/>
      </rPr>
      <t xml:space="preserve"> performing followed by Eldoret</t>
    </r>
  </si>
  <si>
    <t>Furniture is the top-performing product categories in terms of revenue</t>
  </si>
  <si>
    <t>2025</t>
  </si>
  <si>
    <t>Total Sales_per branch</t>
  </si>
  <si>
    <t>Total sales_per Product Cat</t>
  </si>
  <si>
    <t>Trend</t>
  </si>
  <si>
    <t>None of the branch had the most consistent growth throughout the year</t>
  </si>
  <si>
    <t>From Dec to May sales drop across multiple branches throughout the year</t>
  </si>
  <si>
    <t>Sum of Customer_Complaints</t>
  </si>
  <si>
    <t>Sum of Customer_Satisfaction_Score</t>
  </si>
  <si>
    <t>Nairobi branches have the lowest customer satisfaction scores because of</t>
  </si>
  <si>
    <t>Sum of Stockout_Flag</t>
  </si>
  <si>
    <t>Sum of Staff_Attendance_Pct</t>
  </si>
  <si>
    <t>2024</t>
  </si>
  <si>
    <t>Avg. Customer_Satisfaction_Score</t>
  </si>
  <si>
    <t>Average of Customer_Satisfaction_Score</t>
  </si>
  <si>
    <t>Average of Sales_KES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</si>
</sst>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KES]\ #,##0.0"/>
    <numFmt numFmtId="165" formatCode="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u/>
      <sz val="11"/>
      <color theme="1"/>
      <name val="Calibri"/>
      <family val="2"/>
      <scheme val="minor"/>
    </font>
    <font>
      <sz val="8"/>
      <name val="Calibri"/>
      <family val="2"/>
      <scheme val="minor"/>
    </font>
    <font>
      <sz val="11"/>
      <color rgb="FF180E3F"/>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4F4F4"/>
        <bgColor theme="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8"/>
      </top>
      <bottom/>
      <diagonal/>
    </border>
  </borders>
  <cellStyleXfs count="5">
    <xf numFmtId="0" fontId="0" fillId="0" borderId="0"/>
    <xf numFmtId="44"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41">
    <xf numFmtId="0" fontId="0" fillId="0" borderId="0" xfId="0"/>
    <xf numFmtId="0" fontId="1" fillId="0" borderId="1" xfId="0" applyFont="1" applyBorder="1" applyAlignment="1">
      <alignment horizontal="center" vertical="top"/>
    </xf>
    <xf numFmtId="0" fontId="1" fillId="0" borderId="0" xfId="0" applyFont="1"/>
    <xf numFmtId="0" fontId="3" fillId="2" borderId="0" xfId="2"/>
    <xf numFmtId="0" fontId="5" fillId="4" borderId="0" xfId="4"/>
    <xf numFmtId="0" fontId="6" fillId="0" borderId="0" xfId="0" applyFont="1"/>
    <xf numFmtId="0" fontId="0" fillId="0" borderId="0" xfId="0" applyAlignment="1">
      <alignment horizontal="left" vertical="center" indent="1"/>
    </xf>
    <xf numFmtId="0" fontId="1" fillId="0" borderId="0" xfId="0" applyFont="1" applyAlignment="1">
      <alignment horizontal="left" vertical="center" indent="1"/>
    </xf>
    <xf numFmtId="0" fontId="4" fillId="3" borderId="0" xfId="3"/>
    <xf numFmtId="0" fontId="1" fillId="0" borderId="2" xfId="0" applyFont="1" applyBorder="1" applyAlignment="1">
      <alignment horizontal="center" vertical="top"/>
    </xf>
    <xf numFmtId="14" fontId="1" fillId="0" borderId="2" xfId="0" applyNumberFormat="1" applyFont="1" applyBorder="1" applyAlignment="1">
      <alignment horizontal="center" vertical="top"/>
    </xf>
    <xf numFmtId="14" fontId="0" fillId="0" borderId="0" xfId="0" applyNumberFormat="1"/>
    <xf numFmtId="0" fontId="1" fillId="0" borderId="2" xfId="1" applyNumberFormat="1" applyFont="1" applyBorder="1" applyAlignment="1">
      <alignment horizontal="center" vertical="top"/>
    </xf>
    <xf numFmtId="0" fontId="0" fillId="0" borderId="0" xfId="1" applyNumberFormat="1" applyFont="1"/>
    <xf numFmtId="164" fontId="1" fillId="0" borderId="2" xfId="0" applyNumberFormat="1" applyFont="1" applyBorder="1" applyAlignment="1">
      <alignment horizontal="center" vertical="top"/>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64" fontId="0" fillId="0" borderId="3" xfId="0" applyNumberFormat="1" applyBorder="1" applyAlignment="1">
      <alignment horizontal="center"/>
    </xf>
    <xf numFmtId="0" fontId="0" fillId="0" borderId="0" xfId="0" applyAlignment="1">
      <alignment horizontal="right"/>
    </xf>
    <xf numFmtId="0" fontId="1" fillId="0" borderId="0" xfId="0" applyFont="1" applyAlignment="1">
      <alignment horizontal="center" vertical="top"/>
    </xf>
    <xf numFmtId="10" fontId="0" fillId="0" borderId="0" xfId="0" applyNumberFormat="1"/>
    <xf numFmtId="0" fontId="0" fillId="0" borderId="0" xfId="0" applyAlignment="1">
      <alignment horizontal="left" indent="1"/>
    </xf>
    <xf numFmtId="165" fontId="0" fillId="0" borderId="0" xfId="0" applyNumberFormat="1"/>
    <xf numFmtId="2" fontId="0" fillId="0" borderId="0" xfId="0" applyNumberFormat="1"/>
    <xf numFmtId="1" fontId="0" fillId="0" borderId="0" xfId="0" applyNumberFormat="1"/>
    <xf numFmtId="164" fontId="0" fillId="5" borderId="0" xfId="0" applyNumberFormat="1" applyFill="1"/>
    <xf numFmtId="0" fontId="0" fillId="5" borderId="0" xfId="0" applyFill="1"/>
    <xf numFmtId="3" fontId="8" fillId="5" borderId="0" xfId="0" applyNumberFormat="1" applyFont="1" applyFill="1"/>
    <xf numFmtId="164" fontId="8" fillId="5" borderId="0" xfId="0" applyNumberFormat="1" applyFont="1" applyFill="1"/>
    <xf numFmtId="2" fontId="0" fillId="5" borderId="0" xfId="0" applyNumberFormat="1" applyFill="1"/>
    <xf numFmtId="0" fontId="0" fillId="5" borderId="0" xfId="0" applyFill="1" applyAlignment="1">
      <alignment horizontal="right"/>
    </xf>
    <xf numFmtId="164" fontId="9" fillId="5" borderId="0" xfId="0" applyNumberFormat="1" applyFont="1" applyFill="1"/>
    <xf numFmtId="0" fontId="0" fillId="0" borderId="0" xfId="0" applyNumberFormat="1"/>
    <xf numFmtId="2" fontId="8" fillId="5" borderId="0" xfId="0" applyNumberFormat="1" applyFont="1" applyFill="1"/>
    <xf numFmtId="0" fontId="0" fillId="0" borderId="0" xfId="0" applyProtection="1"/>
    <xf numFmtId="0" fontId="0" fillId="0" borderId="0" xfId="0" pivotButton="1" applyProtection="1"/>
    <xf numFmtId="0" fontId="0" fillId="0" borderId="0" xfId="0" applyAlignment="1" applyProtection="1">
      <alignment horizontal="left"/>
    </xf>
    <xf numFmtId="164" fontId="0" fillId="0" borderId="0" xfId="0" applyNumberFormat="1" applyProtection="1"/>
    <xf numFmtId="0" fontId="0" fillId="0" borderId="0" xfId="0" applyAlignment="1" applyProtection="1">
      <alignment horizontal="right"/>
    </xf>
  </cellXfs>
  <cellStyles count="5">
    <cellStyle name="Bad" xfId="3" builtinId="27"/>
    <cellStyle name="Currency" xfId="1" builtinId="4"/>
    <cellStyle name="Good" xfId="2" builtinId="26"/>
    <cellStyle name="Neutral" xfId="4" builtinId="28"/>
    <cellStyle name="Normal" xfId="0" builtinId="0"/>
  </cellStyles>
  <dxfs count="22">
    <dxf>
      <numFmt numFmtId="166" formatCode="0.000000000"/>
    </dxf>
    <dxf>
      <numFmt numFmtId="1" formatCode="0"/>
    </dxf>
    <dxf>
      <numFmt numFmtId="166" formatCode="0.000000000"/>
    </dxf>
    <dxf>
      <numFmt numFmtId="2" formatCode="0.00"/>
    </dxf>
    <dxf>
      <numFmt numFmtId="166" formatCode="0.000000000"/>
    </dxf>
    <dxf>
      <numFmt numFmtId="1" formatCode="0"/>
    </dxf>
    <dxf>
      <numFmt numFmtId="166" formatCode="0.000000000"/>
    </dxf>
    <dxf>
      <numFmt numFmtId="2" formatCode="0.00"/>
    </dxf>
    <dxf>
      <numFmt numFmtId="166" formatCode="0.000000000"/>
    </dxf>
    <dxf>
      <numFmt numFmtId="1" formatCode="0"/>
    </dxf>
    <dxf>
      <numFmt numFmtId="166" formatCode="0.000000000"/>
    </dxf>
    <dxf>
      <numFmt numFmtId="2" formatCode="0.00"/>
    </dxf>
    <dxf>
      <font>
        <strike/>
      </font>
      <fill>
        <patternFill>
          <bgColor theme="9" tint="-0.24994659260841701"/>
        </patternFill>
      </fil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numFmt numFmtId="164" formatCode="[$KES]\ #,##0.0"/>
      <alignment horizontal="center" vertical="bottom" textRotation="0" wrapText="0" indent="0" justifyLastLine="0" shrinkToFit="0" readingOrder="0"/>
    </dxf>
    <dxf>
      <numFmt numFmtId="164" formatCode="[$KES]\ #,##0.0"/>
      <alignment horizontal="center" textRotation="0" wrapText="0" indent="0" justifyLastLine="0" shrinkToFit="0" readingOrder="0"/>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707787"/>
      <color rgb="FFE0EAFF"/>
      <color rgb="FF062A74"/>
      <color rgb="FFB6CDFF"/>
      <color rgb="FF3DD29D"/>
      <color rgb="FFFAD1D4"/>
      <color rgb="FFFF9705"/>
      <color rgb="FF034BE4"/>
      <color rgb="FFFFFFFF"/>
      <color rgb="FF428B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[Supermart_Branch_Performance_Data.xlsx]Sales &amp; Performance!Total Sales_per branch P.A</c:name>
    <c:fmtId val="8"/>
  </c:pivotSource>
  <c:chart>
    <c:title>
      <c:tx>
        <c:rich>
          <a:bodyPr rot="0" spcFirstLastPara="1" vertOverflow="ellipsis" vert="horz" wrap="square" anchor="ctr" anchorCtr="1"/>
          <a:lstStyle/>
          <a:p>
            <a:pPr algn="ctr" rtl="0">
              <a:defRPr lang="en-US" sz="1600" b="1" i="0" u="none" strike="noStrike" kern="1200" cap="all" spc="0" baseline="0">
                <a:solidFill>
                  <a:srgbClr val="180E3F"/>
                </a:solidFill>
                <a:latin typeface="+mn-lt"/>
                <a:ea typeface="+mn-ea"/>
                <a:cs typeface="+mn-cs"/>
              </a:defRPr>
            </a:pPr>
            <a:r>
              <a:rPr lang="en-US" sz="1600" b="1" i="0" u="none" strike="noStrike" kern="1200" spc="0" baseline="0">
                <a:solidFill>
                  <a:srgbClr val="180E3F"/>
                </a:solidFill>
                <a:latin typeface="+mn-lt"/>
                <a:ea typeface="+mn-ea"/>
                <a:cs typeface="+mn-cs"/>
              </a:rPr>
              <a:t>Total Sales per Branch P.A</a:t>
            </a:r>
          </a:p>
        </c:rich>
      </c:tx>
      <c:layout>
        <c:manualLayout>
          <c:xMode val="edge"/>
          <c:yMode val="edge"/>
          <c:x val="1.2465810194778283E-3"/>
          <c:y val="2.4003733216323639E-3"/>
        </c:manualLayout>
      </c:layout>
      <c:overlay val="0"/>
      <c:spPr>
        <a:solidFill>
          <a:srgbClr val="E0EAFF"/>
        </a:solidFill>
        <a:ln>
          <a:noFill/>
        </a:ln>
        <a:effectLst/>
      </c:spPr>
      <c:txPr>
        <a:bodyPr rot="0" spcFirstLastPara="1" vertOverflow="ellipsis" vert="horz" wrap="square" anchor="ctr" anchorCtr="1"/>
        <a:lstStyle/>
        <a:p>
          <a:pPr algn="ctr" rtl="0">
            <a:defRPr lang="en-US" sz="1600" b="1" i="0" u="none" strike="noStrike" kern="1200" cap="all" spc="0" baseline="0">
              <a:solidFill>
                <a:srgbClr val="180E3F"/>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B6CDFF"/>
          </a:solidFill>
          <a:ln>
            <a:noFill/>
          </a:ln>
          <a:effectLst/>
        </c:spPr>
        <c:marker>
          <c:symbol val="none"/>
        </c:marker>
        <c:dLbl>
          <c:idx val="0"/>
          <c:numFmt formatCode="[$KES]\ #,##0.00\k"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FF9705"/>
          </a:solidFill>
          <a:ln>
            <a:noFill/>
          </a:ln>
          <a:effectLst/>
        </c:spPr>
        <c:marker>
          <c:symbol val="none"/>
        </c:marker>
        <c:dLbl>
          <c:idx val="0"/>
          <c:numFmt formatCode="[$KES]\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B6CDFF"/>
          </a:solidFill>
          <a:ln>
            <a:noFill/>
          </a:ln>
          <a:effectLst/>
        </c:spPr>
        <c:dLbl>
          <c:idx val="0"/>
          <c:layout>
            <c:manualLayout>
              <c:x val="3.6842105263157891E-2"/>
              <c:y val="-7.4766369812126442E-3"/>
            </c:manualLayout>
          </c:layout>
          <c:numFmt formatCode="[$KES]\ #,##0.00\k"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B6CDFF"/>
          </a:solidFill>
          <a:ln>
            <a:noFill/>
          </a:ln>
          <a:effectLst/>
        </c:spPr>
        <c:dLbl>
          <c:idx val="0"/>
          <c:layout>
            <c:manualLayout>
              <c:x val="3.3333333333333298E-2"/>
              <c:y val="-1.4953273962425379E-2"/>
            </c:manualLayout>
          </c:layout>
          <c:numFmt formatCode="[$KES]\ #,##0.00\k"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B6CDFF"/>
          </a:solidFill>
          <a:ln>
            <a:noFill/>
          </a:ln>
          <a:effectLst/>
        </c:spPr>
        <c:dLbl>
          <c:idx val="0"/>
          <c:layout>
            <c:manualLayout>
              <c:x val="2.6315789473684209E-2"/>
              <c:y val="-1.744548628949617E-2"/>
            </c:manualLayout>
          </c:layout>
          <c:numFmt formatCode="[$KES]\ #,##0.00\k"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B6CDFF"/>
          </a:solidFill>
          <a:ln>
            <a:noFill/>
          </a:ln>
          <a:effectLst/>
        </c:spPr>
        <c:dLbl>
          <c:idx val="0"/>
          <c:layout>
            <c:manualLayout>
              <c:x val="2.456140350877193E-2"/>
              <c:y val="-3.7383184906063217E-2"/>
            </c:manualLayout>
          </c:layout>
          <c:numFmt formatCode="[$KES]\ #,##0.00\k"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B6CDFF"/>
          </a:solidFill>
          <a:ln>
            <a:noFill/>
          </a:ln>
          <a:effectLst/>
        </c:spPr>
        <c:dLbl>
          <c:idx val="0"/>
          <c:layout>
            <c:manualLayout>
              <c:x val="3.1578947368421054E-2"/>
              <c:y val="-1.9937698616567051E-2"/>
            </c:manualLayout>
          </c:layout>
          <c:numFmt formatCode="[$KES]\ #,##0.00\k"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B6CDFF"/>
          </a:solidFill>
          <a:ln>
            <a:noFill/>
          </a:ln>
          <a:effectLst/>
        </c:spPr>
        <c:dLbl>
          <c:idx val="0"/>
          <c:layout>
            <c:manualLayout>
              <c:x val="1.9298245614035089E-2"/>
              <c:y val="-2.2429910943637933E-2"/>
            </c:manualLayout>
          </c:layout>
          <c:numFmt formatCode="[$KES]\ #,##0.00\k"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504454588200084"/>
          <c:w val="0.99631788856713099"/>
          <c:h val="0.79609654822337295"/>
        </c:manualLayout>
      </c:layout>
      <c:barChart>
        <c:barDir val="col"/>
        <c:grouping val="clustered"/>
        <c:varyColors val="0"/>
        <c:ser>
          <c:idx val="0"/>
          <c:order val="0"/>
          <c:tx>
            <c:strRef>
              <c:f>'Sales &amp; Performance'!$C$5:$C$6</c:f>
              <c:strCache>
                <c:ptCount val="1"/>
                <c:pt idx="0">
                  <c:v>2024</c:v>
                </c:pt>
              </c:strCache>
            </c:strRef>
          </c:tx>
          <c:spPr>
            <a:solidFill>
              <a:srgbClr val="FF9705"/>
            </a:solidFill>
            <a:ln>
              <a:noFill/>
            </a:ln>
            <a:effectLst/>
          </c:spPr>
          <c:invertIfNegative val="0"/>
          <c:dLbls>
            <c:numFmt formatCode="[$KES]\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&amp; Performance'!$B$7:$B$13</c:f>
              <c:strCache>
                <c:ptCount val="6"/>
                <c:pt idx="0">
                  <c:v>Eldoret</c:v>
                </c:pt>
                <c:pt idx="1">
                  <c:v>Kisumu</c:v>
                </c:pt>
                <c:pt idx="2">
                  <c:v>Mombasa</c:v>
                </c:pt>
                <c:pt idx="3">
                  <c:v>Nairobi</c:v>
                </c:pt>
                <c:pt idx="4">
                  <c:v>Nakuru</c:v>
                </c:pt>
                <c:pt idx="5">
                  <c:v>Thika</c:v>
                </c:pt>
              </c:strCache>
            </c:strRef>
          </c:cat>
          <c:val>
            <c:numRef>
              <c:f>'Sales &amp; Performance'!$C$7:$C$13</c:f>
              <c:numCache>
                <c:formatCode>[$KES]\ #,##0.0</c:formatCode>
                <c:ptCount val="6"/>
                <c:pt idx="0">
                  <c:v>191994</c:v>
                </c:pt>
                <c:pt idx="1">
                  <c:v>198903</c:v>
                </c:pt>
                <c:pt idx="2">
                  <c:v>193495</c:v>
                </c:pt>
                <c:pt idx="3">
                  <c:v>225112</c:v>
                </c:pt>
                <c:pt idx="4">
                  <c:v>169694</c:v>
                </c:pt>
                <c:pt idx="5">
                  <c:v>202551</c:v>
                </c:pt>
              </c:numCache>
            </c:numRef>
          </c:val>
          <c:extLst>
            <c:ext xmlns:c16="http://schemas.microsoft.com/office/drawing/2014/chart" uri="{C3380CC4-5D6E-409C-BE32-E72D297353CC}">
              <c16:uniqueId val="{00000000-6289-4FFD-91C4-333E9401DF41}"/>
            </c:ext>
          </c:extLst>
        </c:ser>
        <c:ser>
          <c:idx val="1"/>
          <c:order val="1"/>
          <c:tx>
            <c:strRef>
              <c:f>'Sales &amp; Performance'!$D$5:$D$6</c:f>
              <c:strCache>
                <c:ptCount val="1"/>
                <c:pt idx="0">
                  <c:v>2025</c:v>
                </c:pt>
              </c:strCache>
            </c:strRef>
          </c:tx>
          <c:spPr>
            <a:solidFill>
              <a:srgbClr val="B6CDFF"/>
            </a:solidFill>
            <a:ln>
              <a:noFill/>
            </a:ln>
            <a:effectLst/>
          </c:spPr>
          <c:invertIfNegative val="0"/>
          <c:dLbls>
            <c:dLbl>
              <c:idx val="0"/>
              <c:layout>
                <c:manualLayout>
                  <c:x val="3.6842105263157891E-2"/>
                  <c:y val="-7.4766369812126442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3.3333333333333298E-2"/>
                  <c:y val="-1.495327396242537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2.6315789473684209E-2"/>
                  <c:y val="-1.74454862894961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2.456140350877193E-2"/>
                  <c:y val="-3.738318490606321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3.1578947368421054E-2"/>
                  <c:y val="-1.9937698616567051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1.9298245614035089E-2"/>
                  <c:y val="-2.2429910943637933E-2"/>
                </c:manualLayout>
              </c:layout>
              <c:dLblPos val="outEnd"/>
              <c:showLegendKey val="0"/>
              <c:showVal val="1"/>
              <c:showCatName val="0"/>
              <c:showSerName val="0"/>
              <c:showPercent val="0"/>
              <c:showBubbleSize val="0"/>
              <c:extLst>
                <c:ext xmlns:c15="http://schemas.microsoft.com/office/drawing/2012/chart" uri="{CE6537A1-D6FC-4f65-9D91-7224C49458BB}"/>
              </c:extLst>
            </c:dLbl>
            <c:numFmt formatCode="[$KES]\ #,##0.00\k"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&amp; Performance'!$B$7:$B$13</c:f>
              <c:strCache>
                <c:ptCount val="6"/>
                <c:pt idx="0">
                  <c:v>Eldoret</c:v>
                </c:pt>
                <c:pt idx="1">
                  <c:v>Kisumu</c:v>
                </c:pt>
                <c:pt idx="2">
                  <c:v>Mombasa</c:v>
                </c:pt>
                <c:pt idx="3">
                  <c:v>Nairobi</c:v>
                </c:pt>
                <c:pt idx="4">
                  <c:v>Nakuru</c:v>
                </c:pt>
                <c:pt idx="5">
                  <c:v>Thika</c:v>
                </c:pt>
              </c:strCache>
            </c:strRef>
          </c:cat>
          <c:val>
            <c:numRef>
              <c:f>'Sales &amp; Performance'!$D$7:$D$13</c:f>
              <c:numCache>
                <c:formatCode>[$KES]\ #,##0.0</c:formatCode>
                <c:ptCount val="6"/>
                <c:pt idx="0">
                  <c:v>121297</c:v>
                </c:pt>
                <c:pt idx="1">
                  <c:v>132902</c:v>
                </c:pt>
                <c:pt idx="2">
                  <c:v>124687</c:v>
                </c:pt>
                <c:pt idx="3">
                  <c:v>116124</c:v>
                </c:pt>
                <c:pt idx="4">
                  <c:v>134233</c:v>
                </c:pt>
                <c:pt idx="5">
                  <c:v>129981</c:v>
                </c:pt>
              </c:numCache>
            </c:numRef>
          </c:val>
          <c:extLst>
            <c:ext xmlns:c16="http://schemas.microsoft.com/office/drawing/2014/chart" uri="{C3380CC4-5D6E-409C-BE32-E72D297353CC}">
              <c16:uniqueId val="{00000010-62BE-420F-9DDA-CCF1F3EAF309}"/>
            </c:ext>
          </c:extLst>
        </c:ser>
        <c:dLbls>
          <c:dLblPos val="outEnd"/>
          <c:showLegendKey val="0"/>
          <c:showVal val="1"/>
          <c:showCatName val="0"/>
          <c:showSerName val="0"/>
          <c:showPercent val="0"/>
          <c:showBubbleSize val="0"/>
        </c:dLbls>
        <c:gapWidth val="355"/>
        <c:overlap val="-70"/>
        <c:axId val="1493159807"/>
        <c:axId val="1493160767"/>
      </c:barChart>
      <c:catAx>
        <c:axId val="1493159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crossAx val="1493160767"/>
        <c:crosses val="autoZero"/>
        <c:auto val="1"/>
        <c:lblAlgn val="ctr"/>
        <c:lblOffset val="100"/>
        <c:noMultiLvlLbl val="0"/>
      </c:catAx>
      <c:valAx>
        <c:axId val="1493160767"/>
        <c:scaling>
          <c:orientation val="minMax"/>
        </c:scaling>
        <c:delete val="1"/>
        <c:axPos val="l"/>
        <c:numFmt formatCode="[$KES]\ #,##0.0" sourceLinked="1"/>
        <c:majorTickMark val="out"/>
        <c:minorTickMark val="none"/>
        <c:tickLblPos val="nextTo"/>
        <c:crossAx val="1493159807"/>
        <c:crosses val="autoZero"/>
        <c:crossBetween val="between"/>
        <c:dispUnits>
          <c:builtInUnit val="thousands"/>
        </c:dispUnits>
      </c:valAx>
      <c:spPr>
        <a:solidFill>
          <a:srgbClr val="FFFFFF"/>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[Supermart_Branch_Performance_Data.xlsx]Sales &amp; Performance!Total Sales_per product Cat</c:name>
    <c:fmtId val="8"/>
  </c:pivotSource>
  <c:chart>
    <c:title>
      <c:tx>
        <c:rich>
          <a:bodyPr rot="0" spcFirstLastPara="1" vertOverflow="ellipsis" vert="horz" wrap="square" anchor="ctr" anchorCtr="1"/>
          <a:lstStyle/>
          <a:p>
            <a:pPr algn="l" rtl="0">
              <a:defRPr lang="en-US" sz="1400" b="1" i="0" u="none" strike="noStrike" kern="1200" baseline="0">
                <a:solidFill>
                  <a:srgbClr val="180E3F"/>
                </a:solidFill>
                <a:latin typeface="+mn-lt"/>
                <a:ea typeface="+mn-ea"/>
                <a:cs typeface="+mn-cs"/>
              </a:defRPr>
            </a:pPr>
            <a:r>
              <a:rPr lang="en-US" sz="1400" b="1" i="0" u="none" strike="noStrike" kern="1200" baseline="0">
                <a:solidFill>
                  <a:srgbClr val="180E3F"/>
                </a:solidFill>
                <a:latin typeface="+mn-lt"/>
                <a:ea typeface="+mn-ea"/>
                <a:cs typeface="+mn-cs"/>
              </a:rPr>
              <a:t>Total Revenue per Product_Cat</a:t>
            </a:r>
          </a:p>
        </c:rich>
      </c:tx>
      <c:layout>
        <c:manualLayout>
          <c:xMode val="edge"/>
          <c:yMode val="edge"/>
          <c:x val="6.6772489077048056E-4"/>
          <c:y val="2.7296587926509212E-4"/>
        </c:manualLayout>
      </c:layout>
      <c:overlay val="0"/>
      <c:spPr>
        <a:solidFill>
          <a:srgbClr val="E0EAFF"/>
        </a:solidFill>
        <a:ln>
          <a:noFill/>
        </a:ln>
        <a:effectLst/>
      </c:spPr>
      <c:txPr>
        <a:bodyPr rot="0" spcFirstLastPara="1" vertOverflow="ellipsis" vert="horz" wrap="square" anchor="ctr" anchorCtr="1"/>
        <a:lstStyle/>
        <a:p>
          <a:pPr algn="l" rtl="0">
            <a:defRPr lang="en-US" sz="1400" b="1" i="0" u="none" strike="noStrike" kern="1200" baseline="0">
              <a:solidFill>
                <a:srgbClr val="180E3F"/>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6CD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KES]\ #,##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90937520436106E-2"/>
          <c:y val="0.27181672947366553"/>
          <c:w val="0.77850337010574511"/>
          <c:h val="0.55747229233695361"/>
        </c:manualLayout>
      </c:layout>
      <c:barChart>
        <c:barDir val="col"/>
        <c:grouping val="clustered"/>
        <c:varyColors val="0"/>
        <c:ser>
          <c:idx val="0"/>
          <c:order val="0"/>
          <c:tx>
            <c:strRef>
              <c:f>'Sales &amp; Performance'!$C$18</c:f>
              <c:strCache>
                <c:ptCount val="1"/>
                <c:pt idx="0">
                  <c:v>Total</c:v>
                </c:pt>
              </c:strCache>
            </c:strRef>
          </c:tx>
          <c:spPr>
            <a:solidFill>
              <a:srgbClr val="B6CD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KES]\ #,##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Performance'!$B$19:$B$24</c:f>
              <c:strCache>
                <c:ptCount val="5"/>
                <c:pt idx="0">
                  <c:v>Furniture</c:v>
                </c:pt>
                <c:pt idx="1">
                  <c:v>Clothing</c:v>
                </c:pt>
                <c:pt idx="2">
                  <c:v>Cosmetics</c:v>
                </c:pt>
                <c:pt idx="3">
                  <c:v>Electronics</c:v>
                </c:pt>
                <c:pt idx="4">
                  <c:v>Groceries</c:v>
                </c:pt>
              </c:strCache>
            </c:strRef>
          </c:cat>
          <c:val>
            <c:numRef>
              <c:f>'Sales &amp; Performance'!$C$19:$C$24</c:f>
              <c:numCache>
                <c:formatCode>[$KES]\ #,##0.0</c:formatCode>
                <c:ptCount val="5"/>
                <c:pt idx="0">
                  <c:v>408511</c:v>
                </c:pt>
                <c:pt idx="1">
                  <c:v>400683</c:v>
                </c:pt>
                <c:pt idx="2">
                  <c:v>387405</c:v>
                </c:pt>
                <c:pt idx="3">
                  <c:v>381373</c:v>
                </c:pt>
                <c:pt idx="4">
                  <c:v>363001</c:v>
                </c:pt>
              </c:numCache>
            </c:numRef>
          </c:val>
          <c:extLst>
            <c:ext xmlns:c16="http://schemas.microsoft.com/office/drawing/2014/chart" uri="{C3380CC4-5D6E-409C-BE32-E72D297353CC}">
              <c16:uniqueId val="{00000000-0EAA-4ED1-BA65-1F01FB4160DD}"/>
            </c:ext>
          </c:extLst>
        </c:ser>
        <c:dLbls>
          <c:dLblPos val="outEnd"/>
          <c:showLegendKey val="0"/>
          <c:showVal val="1"/>
          <c:showCatName val="0"/>
          <c:showSerName val="0"/>
          <c:showPercent val="0"/>
          <c:showBubbleSize val="0"/>
        </c:dLbls>
        <c:gapWidth val="100"/>
        <c:overlap val="-24"/>
        <c:axId val="528000975"/>
        <c:axId val="527992815"/>
      </c:barChart>
      <c:catAx>
        <c:axId val="52800097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92815"/>
        <c:crosses val="autoZero"/>
        <c:auto val="1"/>
        <c:lblAlgn val="ctr"/>
        <c:lblOffset val="100"/>
        <c:noMultiLvlLbl val="0"/>
      </c:catAx>
      <c:valAx>
        <c:axId val="527992815"/>
        <c:scaling>
          <c:orientation val="minMax"/>
        </c:scaling>
        <c:delete val="1"/>
        <c:axPos val="l"/>
        <c:numFmt formatCode="[$KES]\ #,##0" sourceLinked="0"/>
        <c:majorTickMark val="out"/>
        <c:minorTickMark val="none"/>
        <c:tickLblPos val="nextTo"/>
        <c:crossAx val="528000975"/>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[Supermart_Branch_Performance_Data.xlsx]Customer Satisfaction &amp; Complai!CRM Analysis Trend</c:name>
    <c:fmtId val="37"/>
  </c:pivotSource>
  <c:chart>
    <c:title>
      <c:tx>
        <c:rich>
          <a:bodyPr rot="0" spcFirstLastPara="1" vertOverflow="ellipsis" vert="horz" wrap="square" anchor="ctr" anchorCtr="1"/>
          <a:lstStyle/>
          <a:p>
            <a:pPr>
              <a:defRPr sz="1800" b="1" i="0" u="none" strike="noStrike" kern="1200" baseline="0">
                <a:solidFill>
                  <a:srgbClr val="180E3F"/>
                </a:solidFill>
                <a:latin typeface="+mn-lt"/>
                <a:ea typeface="+mn-ea"/>
                <a:cs typeface="+mn-cs"/>
              </a:defRPr>
            </a:pPr>
            <a:r>
              <a:rPr lang="en-US">
                <a:solidFill>
                  <a:srgbClr val="180E3F"/>
                </a:solidFill>
              </a:rPr>
              <a:t>CRM Analysis </a:t>
            </a:r>
          </a:p>
        </c:rich>
      </c:tx>
      <c:layout>
        <c:manualLayout>
          <c:xMode val="edge"/>
          <c:yMode val="edge"/>
          <c:x val="2.8062901156311075E-3"/>
          <c:y val="0"/>
        </c:manualLayout>
      </c:layout>
      <c:overlay val="0"/>
      <c:spPr>
        <a:solidFill>
          <a:srgbClr val="E0EAFF"/>
        </a:solidFill>
        <a:ln>
          <a:noFill/>
        </a:ln>
        <a:effectLst/>
      </c:spPr>
      <c:txPr>
        <a:bodyPr rot="0" spcFirstLastPara="1" vertOverflow="ellipsis" vert="horz" wrap="square" anchor="ctr" anchorCtr="1"/>
        <a:lstStyle/>
        <a:p>
          <a:pPr>
            <a:defRPr sz="1800" b="1" i="0" u="none" strike="noStrike" kern="1200" baseline="0">
              <a:solidFill>
                <a:srgbClr val="180E3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705"/>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6CDFF"/>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Satisfaction &amp; Complai'!$C$3</c:f>
              <c:strCache>
                <c:ptCount val="1"/>
                <c:pt idx="0">
                  <c:v>Sum of Customer_Complaints</c:v>
                </c:pt>
              </c:strCache>
            </c:strRef>
          </c:tx>
          <c:spPr>
            <a:solidFill>
              <a:srgbClr val="FF9705"/>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'Customer Satisfaction &amp; Complai'!$B$4:$B$18</c:f>
              <c:multiLvlStrCache>
                <c:ptCount val="12"/>
                <c:lvl>
                  <c:pt idx="0">
                    <c:v>Thika</c:v>
                  </c:pt>
                  <c:pt idx="1">
                    <c:v>Nakuru</c:v>
                  </c:pt>
                  <c:pt idx="2">
                    <c:v>Nairobi</c:v>
                  </c:pt>
                  <c:pt idx="3">
                    <c:v>Mombasa</c:v>
                  </c:pt>
                  <c:pt idx="4">
                    <c:v>Kisumu</c:v>
                  </c:pt>
                  <c:pt idx="5">
                    <c:v>Eldoret</c:v>
                  </c:pt>
                  <c:pt idx="6">
                    <c:v>Thika</c:v>
                  </c:pt>
                  <c:pt idx="7">
                    <c:v>Nakuru</c:v>
                  </c:pt>
                  <c:pt idx="8">
                    <c:v>Nairobi</c:v>
                  </c:pt>
                  <c:pt idx="9">
                    <c:v>Mombasa</c:v>
                  </c:pt>
                  <c:pt idx="10">
                    <c:v>Kisumu</c:v>
                  </c:pt>
                  <c:pt idx="11">
                    <c:v>Eldoret</c:v>
                  </c:pt>
                </c:lvl>
                <c:lvl>
                  <c:pt idx="0">
                    <c:v>2025</c:v>
                  </c:pt>
                  <c:pt idx="6">
                    <c:v>2024</c:v>
                  </c:pt>
                </c:lvl>
              </c:multiLvlStrCache>
            </c:multiLvlStrRef>
          </c:cat>
          <c:val>
            <c:numRef>
              <c:f>'Customer Satisfaction &amp; Complai'!$C$4:$C$18</c:f>
              <c:numCache>
                <c:formatCode>General</c:formatCode>
                <c:ptCount val="12"/>
                <c:pt idx="0">
                  <c:v>65</c:v>
                </c:pt>
                <c:pt idx="1">
                  <c:v>79</c:v>
                </c:pt>
                <c:pt idx="2">
                  <c:v>64</c:v>
                </c:pt>
                <c:pt idx="3">
                  <c:v>77</c:v>
                </c:pt>
                <c:pt idx="4">
                  <c:v>86</c:v>
                </c:pt>
                <c:pt idx="5">
                  <c:v>77</c:v>
                </c:pt>
                <c:pt idx="6">
                  <c:v>111</c:v>
                </c:pt>
                <c:pt idx="7">
                  <c:v>93</c:v>
                </c:pt>
                <c:pt idx="8">
                  <c:v>113</c:v>
                </c:pt>
                <c:pt idx="9">
                  <c:v>109</c:v>
                </c:pt>
                <c:pt idx="10">
                  <c:v>96</c:v>
                </c:pt>
                <c:pt idx="11">
                  <c:v>122</c:v>
                </c:pt>
              </c:numCache>
            </c:numRef>
          </c:val>
          <c:extLst>
            <c:ext xmlns:c16="http://schemas.microsoft.com/office/drawing/2014/chart" uri="{C3380CC4-5D6E-409C-BE32-E72D297353CC}">
              <c16:uniqueId val="{00000000-50C7-498B-8A84-52C78EC1BB65}"/>
            </c:ext>
          </c:extLst>
        </c:ser>
        <c:ser>
          <c:idx val="1"/>
          <c:order val="1"/>
          <c:tx>
            <c:strRef>
              <c:f>'Customer Satisfaction &amp; Complai'!$D$3</c:f>
              <c:strCache>
                <c:ptCount val="1"/>
                <c:pt idx="0">
                  <c:v>Sum of Customer_Satisfaction_Score</c:v>
                </c:pt>
              </c:strCache>
            </c:strRef>
          </c:tx>
          <c:spPr>
            <a:solidFill>
              <a:srgbClr val="B6CDFF"/>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'Customer Satisfaction &amp; Complai'!$B$4:$B$18</c:f>
              <c:multiLvlStrCache>
                <c:ptCount val="12"/>
                <c:lvl>
                  <c:pt idx="0">
                    <c:v>Thika</c:v>
                  </c:pt>
                  <c:pt idx="1">
                    <c:v>Nakuru</c:v>
                  </c:pt>
                  <c:pt idx="2">
                    <c:v>Nairobi</c:v>
                  </c:pt>
                  <c:pt idx="3">
                    <c:v>Mombasa</c:v>
                  </c:pt>
                  <c:pt idx="4">
                    <c:v>Kisumu</c:v>
                  </c:pt>
                  <c:pt idx="5">
                    <c:v>Eldoret</c:v>
                  </c:pt>
                  <c:pt idx="6">
                    <c:v>Thika</c:v>
                  </c:pt>
                  <c:pt idx="7">
                    <c:v>Nakuru</c:v>
                  </c:pt>
                  <c:pt idx="8">
                    <c:v>Nairobi</c:v>
                  </c:pt>
                  <c:pt idx="9">
                    <c:v>Mombasa</c:v>
                  </c:pt>
                  <c:pt idx="10">
                    <c:v>Kisumu</c:v>
                  </c:pt>
                  <c:pt idx="11">
                    <c:v>Eldoret</c:v>
                  </c:pt>
                </c:lvl>
                <c:lvl>
                  <c:pt idx="0">
                    <c:v>2025</c:v>
                  </c:pt>
                  <c:pt idx="6">
                    <c:v>2024</c:v>
                  </c:pt>
                </c:lvl>
              </c:multiLvlStrCache>
            </c:multiLvlStrRef>
          </c:cat>
          <c:val>
            <c:numRef>
              <c:f>'Customer Satisfaction &amp; Complai'!$D$4:$D$18</c:f>
              <c:numCache>
                <c:formatCode>General</c:formatCode>
                <c:ptCount val="12"/>
                <c:pt idx="0">
                  <c:v>99.78000000000003</c:v>
                </c:pt>
                <c:pt idx="1">
                  <c:v>102.25</c:v>
                </c:pt>
                <c:pt idx="2">
                  <c:v>84.9</c:v>
                </c:pt>
                <c:pt idx="3">
                  <c:v>104.03</c:v>
                </c:pt>
                <c:pt idx="4">
                  <c:v>99.519999999999982</c:v>
                </c:pt>
                <c:pt idx="5">
                  <c:v>99.01</c:v>
                </c:pt>
                <c:pt idx="6">
                  <c:v>137.57000000000002</c:v>
                </c:pt>
                <c:pt idx="7">
                  <c:v>142.41999999999999</c:v>
                </c:pt>
                <c:pt idx="8">
                  <c:v>152.66</c:v>
                </c:pt>
                <c:pt idx="9">
                  <c:v>139.77000000000001</c:v>
                </c:pt>
                <c:pt idx="10">
                  <c:v>140.88999999999996</c:v>
                </c:pt>
                <c:pt idx="11">
                  <c:v>139.60999999999996</c:v>
                </c:pt>
              </c:numCache>
            </c:numRef>
          </c:val>
          <c:extLst>
            <c:ext xmlns:c16="http://schemas.microsoft.com/office/drawing/2014/chart" uri="{C3380CC4-5D6E-409C-BE32-E72D297353CC}">
              <c16:uniqueId val="{00000001-50C7-498B-8A84-52C78EC1BB65}"/>
            </c:ext>
          </c:extLst>
        </c:ser>
        <c:dLbls>
          <c:showLegendKey val="0"/>
          <c:showVal val="1"/>
          <c:showCatName val="0"/>
          <c:showSerName val="0"/>
          <c:showPercent val="0"/>
          <c:showBubbleSize val="0"/>
        </c:dLbls>
        <c:gapWidth val="40"/>
        <c:overlap val="-12"/>
        <c:axId val="130057216"/>
        <c:axId val="130056736"/>
      </c:barChart>
      <c:catAx>
        <c:axId val="1300572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707787"/>
                </a:solidFill>
                <a:latin typeface="+mn-lt"/>
                <a:ea typeface="+mn-ea"/>
                <a:cs typeface="+mn-cs"/>
              </a:defRPr>
            </a:pPr>
            <a:endParaRPr lang="en-US"/>
          </a:p>
        </c:txPr>
        <c:crossAx val="130056736"/>
        <c:crosses val="autoZero"/>
        <c:auto val="1"/>
        <c:lblAlgn val="ctr"/>
        <c:lblOffset val="100"/>
        <c:noMultiLvlLbl val="0"/>
      </c:catAx>
      <c:valAx>
        <c:axId val="13005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crossAx val="130057216"/>
        <c:crosses val="autoZero"/>
        <c:crossBetween val="between"/>
      </c:valAx>
      <c:spPr>
        <a:noFill/>
        <a:ln>
          <a:noFill/>
        </a:ln>
        <a:effectLst/>
      </c:spPr>
    </c:plotArea>
    <c:legend>
      <c:legendPos val="r"/>
      <c:layout>
        <c:manualLayout>
          <c:xMode val="edge"/>
          <c:yMode val="edge"/>
          <c:x val="0.57258740408457498"/>
          <c:y val="0.84478501639809012"/>
          <c:w val="0.39497141216472864"/>
          <c:h val="9.74567564529294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rgbClr val="707787"/>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[Supermart_Branch_Performance_Data.xlsx]Customer Satisfaction &amp; Complai!Staff Attendance</c:name>
    <c:fmtId val="6"/>
  </c:pivotSource>
  <c:chart>
    <c:title>
      <c:tx>
        <c:rich>
          <a:bodyPr rot="0" spcFirstLastPara="1" vertOverflow="ellipsis" vert="horz" wrap="square" anchor="ctr" anchorCtr="1"/>
          <a:lstStyle/>
          <a:p>
            <a:pPr>
              <a:defRPr sz="1800" b="1" i="0" u="none" strike="noStrike" kern="1200" cap="all" spc="150" baseline="0">
                <a:solidFill>
                  <a:srgbClr val="180E3F"/>
                </a:solidFill>
                <a:latin typeface="+mn-lt"/>
                <a:ea typeface="+mn-ea"/>
                <a:cs typeface="+mn-cs"/>
              </a:defRPr>
            </a:pPr>
            <a:r>
              <a:rPr lang="en-US">
                <a:solidFill>
                  <a:srgbClr val="180E3F"/>
                </a:solidFill>
              </a:rPr>
              <a:t>Staff Attendance</a:t>
            </a:r>
          </a:p>
        </c:rich>
      </c:tx>
      <c:layout>
        <c:manualLayout>
          <c:xMode val="edge"/>
          <c:yMode val="edge"/>
          <c:x val="1.5089290309299574E-3"/>
          <c:y val="5.820939049285506E-3"/>
        </c:manualLayout>
      </c:layout>
      <c:overlay val="0"/>
      <c:spPr>
        <a:solidFill>
          <a:srgbClr val="E0EAFF"/>
        </a:solidFill>
        <a:ln>
          <a:noFill/>
        </a:ln>
        <a:effectLst/>
      </c:spPr>
      <c:txPr>
        <a:bodyPr rot="0" spcFirstLastPara="1" vertOverflow="ellipsis" vert="horz" wrap="square" anchor="ctr" anchorCtr="1"/>
        <a:lstStyle/>
        <a:p>
          <a:pPr>
            <a:defRPr sz="1800" b="1" i="0" u="none" strike="noStrike" kern="1200" cap="all" spc="150" baseline="0">
              <a:solidFill>
                <a:srgbClr val="180E3F"/>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5277777777777779"/>
              <c:y val="-1.851851851851851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2500000000000003"/>
              <c:y val="-8.33333333333333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5"/>
              <c:y val="-0.11111111111111116"/>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4166666666666666"/>
              <c:y val="0"/>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6666666666666666"/>
              <c:y val="6.018518518518518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6666666666666666"/>
              <c:y val="6.944444444444428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9"/>
        <c:spPr>
          <a:solidFill>
            <a:schemeClr val="accent1"/>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10"/>
        <c:spPr>
          <a:solidFill>
            <a:schemeClr val="accent1"/>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11"/>
        <c:spPr>
          <a:solidFill>
            <a:schemeClr val="accent1"/>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12"/>
        <c:spPr>
          <a:solidFill>
            <a:schemeClr val="accent1"/>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13"/>
        <c:spPr>
          <a:solidFill>
            <a:schemeClr val="accent1"/>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38100" cap="flat" cmpd="dbl" algn="ctr">
            <a:solidFill>
              <a:srgbClr val="FF9705"/>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38100" cap="flat" cmpd="dbl" algn="ctr">
            <a:solidFill>
              <a:srgbClr val="B6CDFF"/>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38100" cap="flat" cmpd="dbl" algn="ctr">
            <a:solidFill>
              <a:srgbClr val="B6CDFF"/>
            </a:solidFill>
            <a:miter lim="800000"/>
          </a:ln>
          <a:effectLst/>
        </c:spPr>
        <c:marker>
          <c:symbol val="circle"/>
          <c:size val="6"/>
          <c:spPr>
            <a:solidFill>
              <a:schemeClr val="accent1"/>
            </a:solidFill>
            <a:ln w="9525" cap="flat" cmpd="sng" algn="ctr">
              <a:solidFill>
                <a:schemeClr val="lt1"/>
              </a:solidFill>
              <a:round/>
            </a:ln>
            <a:effectLst/>
          </c:spPr>
        </c:marker>
      </c:pivotFmt>
      <c:pivotFmt>
        <c:idx val="22"/>
        <c:spPr>
          <a:ln w="38100" cap="flat" cmpd="dbl" algn="ctr">
            <a:solidFill>
              <a:srgbClr val="B6CDFF"/>
            </a:solidFill>
            <a:miter lim="800000"/>
          </a:ln>
          <a:effectLst/>
        </c:spPr>
        <c:marker>
          <c:symbol val="circle"/>
          <c:size val="6"/>
          <c:spPr>
            <a:solidFill>
              <a:schemeClr val="accent1"/>
            </a:solidFill>
            <a:ln w="9525" cap="flat" cmpd="sng" algn="ctr">
              <a:solidFill>
                <a:schemeClr val="lt1"/>
              </a:solidFill>
              <a:round/>
            </a:ln>
            <a:effectLst/>
          </c:spPr>
        </c:marker>
      </c:pivotFmt>
      <c:pivotFmt>
        <c:idx val="23"/>
        <c:spPr>
          <a:ln w="38100" cap="flat" cmpd="dbl" algn="ctr">
            <a:solidFill>
              <a:srgbClr val="B6CDFF"/>
            </a:solidFill>
            <a:miter lim="800000"/>
          </a:ln>
          <a:effectLst/>
        </c:spPr>
        <c:marker>
          <c:symbol val="circle"/>
          <c:size val="6"/>
          <c:spPr>
            <a:solidFill>
              <a:schemeClr val="accent1"/>
            </a:solidFill>
            <a:ln w="9525" cap="flat" cmpd="sng" algn="ctr">
              <a:solidFill>
                <a:schemeClr val="lt1"/>
              </a:solidFill>
              <a:round/>
            </a:ln>
            <a:effectLst/>
          </c:spPr>
        </c:marker>
      </c:pivotFmt>
      <c:pivotFmt>
        <c:idx val="24"/>
        <c:spPr>
          <a:ln w="38100" cap="flat" cmpd="dbl" algn="ctr">
            <a:solidFill>
              <a:srgbClr val="B6CDFF"/>
            </a:solidFill>
            <a:miter lim="800000"/>
          </a:ln>
          <a:effectLst/>
        </c:spPr>
        <c:marker>
          <c:symbol val="circle"/>
          <c:size val="6"/>
          <c:spPr>
            <a:solidFill>
              <a:schemeClr val="accent1"/>
            </a:solidFill>
            <a:ln w="9525" cap="flat" cmpd="sng" algn="ctr">
              <a:solidFill>
                <a:schemeClr val="lt1"/>
              </a:solidFill>
              <a:round/>
            </a:ln>
            <a:effectLst/>
          </c:spPr>
        </c:marker>
      </c:pivotFmt>
      <c:pivotFmt>
        <c:idx val="25"/>
        <c:spPr>
          <a:ln w="38100" cap="flat" cmpd="dbl" algn="ctr">
            <a:solidFill>
              <a:srgbClr val="B6CDFF"/>
            </a:solidFill>
            <a:miter lim="800000"/>
          </a:ln>
          <a:effectLst/>
        </c:spPr>
        <c:marker>
          <c:symbol val="circle"/>
          <c:size val="6"/>
          <c:spPr>
            <a:solidFill>
              <a:schemeClr val="accent1"/>
            </a:solidFill>
            <a:ln w="9525" cap="flat" cmpd="sng" algn="ctr">
              <a:solidFill>
                <a:schemeClr val="lt1"/>
              </a:solidFill>
              <a:round/>
            </a:ln>
            <a:effectLst/>
          </c:spPr>
        </c:marker>
      </c:pivotFmt>
      <c:pivotFmt>
        <c:idx val="26"/>
        <c:spPr>
          <a:ln w="38100" cap="flat" cmpd="dbl" algn="ctr">
            <a:solidFill>
              <a:srgbClr val="B6CDFF"/>
            </a:solidFill>
            <a:miter lim="800000"/>
          </a:ln>
          <a:effectLst/>
        </c:spPr>
        <c:marker>
          <c:symbol val="circle"/>
          <c:size val="6"/>
          <c:spPr>
            <a:solidFill>
              <a:schemeClr val="accent1"/>
            </a:solidFill>
            <a:ln w="9525" cap="flat" cmpd="sng" algn="ctr">
              <a:solidFill>
                <a:schemeClr val="lt1"/>
              </a:solidFill>
              <a:round/>
            </a:ln>
            <a:effectLst/>
          </c:spPr>
        </c:marker>
      </c:pivotFmt>
      <c:pivotFmt>
        <c:idx val="27"/>
        <c:spPr>
          <a:ln w="38100" cap="flat" cmpd="dbl" algn="ctr">
            <a:solidFill>
              <a:srgbClr val="FF9705"/>
            </a:solidFill>
            <a:miter lim="800000"/>
          </a:ln>
          <a:effectLst/>
        </c:spPr>
        <c:marker>
          <c:symbol val="circle"/>
          <c:size val="6"/>
          <c:spPr>
            <a:solidFill>
              <a:schemeClr val="accent2"/>
            </a:solidFill>
            <a:ln w="9525" cap="flat" cmpd="sng" algn="ctr">
              <a:solidFill>
                <a:schemeClr val="lt1"/>
              </a:solidFill>
              <a:round/>
            </a:ln>
            <a:effectLst/>
          </c:spPr>
        </c:marker>
      </c:pivotFmt>
      <c:pivotFmt>
        <c:idx val="28"/>
        <c:spPr>
          <a:ln w="38100" cap="flat" cmpd="dbl" algn="ctr">
            <a:solidFill>
              <a:srgbClr val="FF9705"/>
            </a:solidFill>
            <a:miter lim="800000"/>
          </a:ln>
          <a:effectLst/>
        </c:spPr>
        <c:marker>
          <c:symbol val="circle"/>
          <c:size val="6"/>
          <c:spPr>
            <a:solidFill>
              <a:schemeClr val="accent2"/>
            </a:solidFill>
            <a:ln w="9525" cap="flat" cmpd="sng" algn="ctr">
              <a:solidFill>
                <a:schemeClr val="lt1"/>
              </a:solidFill>
              <a:round/>
            </a:ln>
            <a:effectLst/>
          </c:spPr>
        </c:marker>
      </c:pivotFmt>
      <c:pivotFmt>
        <c:idx val="29"/>
        <c:spPr>
          <a:ln w="38100" cap="flat" cmpd="dbl" algn="ctr">
            <a:solidFill>
              <a:srgbClr val="FF9705"/>
            </a:solidFill>
            <a:miter lim="800000"/>
          </a:ln>
          <a:effectLst/>
        </c:spPr>
        <c:marker>
          <c:symbol val="circle"/>
          <c:size val="6"/>
          <c:spPr>
            <a:solidFill>
              <a:schemeClr val="accent2"/>
            </a:solidFill>
            <a:ln w="9525" cap="flat" cmpd="sng" algn="ctr">
              <a:solidFill>
                <a:schemeClr val="lt1"/>
              </a:solidFill>
              <a:round/>
            </a:ln>
            <a:effectLst/>
          </c:spPr>
        </c:marker>
      </c:pivotFmt>
      <c:pivotFmt>
        <c:idx val="30"/>
        <c:spPr>
          <a:ln w="38100" cap="flat" cmpd="dbl" algn="ctr">
            <a:solidFill>
              <a:srgbClr val="FF9705"/>
            </a:solidFill>
            <a:miter lim="800000"/>
          </a:ln>
          <a:effectLst/>
        </c:spPr>
        <c:marker>
          <c:symbol val="circle"/>
          <c:size val="6"/>
          <c:spPr>
            <a:solidFill>
              <a:schemeClr val="accent2"/>
            </a:solidFill>
            <a:ln w="9525" cap="flat" cmpd="sng" algn="ctr">
              <a:solidFill>
                <a:schemeClr val="lt1"/>
              </a:solidFill>
              <a:round/>
            </a:ln>
            <a:effectLst/>
          </c:spPr>
        </c:marker>
      </c:pivotFmt>
      <c:pivotFmt>
        <c:idx val="31"/>
        <c:spPr>
          <a:ln w="38100" cap="flat" cmpd="dbl" algn="ctr">
            <a:solidFill>
              <a:srgbClr val="FF9705"/>
            </a:solidFill>
            <a:miter lim="800000"/>
          </a:ln>
          <a:effectLst/>
        </c:spPr>
        <c:marker>
          <c:symbol val="circle"/>
          <c:size val="6"/>
          <c:spPr>
            <a:solidFill>
              <a:schemeClr val="accent2"/>
            </a:solidFill>
            <a:ln w="9525" cap="flat" cmpd="sng" algn="ctr">
              <a:solidFill>
                <a:schemeClr val="lt1"/>
              </a:solidFill>
              <a:round/>
            </a:ln>
            <a:effectLst/>
          </c:spPr>
        </c:marker>
      </c:pivotFmt>
      <c:pivotFmt>
        <c:idx val="32"/>
        <c:spPr>
          <a:ln w="38100" cap="flat" cmpd="dbl" algn="ctr">
            <a:solidFill>
              <a:srgbClr val="FF9705"/>
            </a:solidFill>
            <a:miter lim="800000"/>
          </a:ln>
          <a:effectLst/>
        </c:spPr>
        <c:marker>
          <c:symbol val="circle"/>
          <c:size val="6"/>
          <c:spPr>
            <a:solidFill>
              <a:schemeClr val="accent2"/>
            </a:solidFill>
            <a:ln w="9525" cap="flat" cmpd="sng" algn="ctr">
              <a:solidFill>
                <a:schemeClr val="lt1"/>
              </a:solidFill>
              <a:round/>
            </a:ln>
            <a:effectLst/>
          </c:spPr>
        </c:marker>
      </c:pivotFmt>
    </c:pivotFmts>
    <c:plotArea>
      <c:layout/>
      <c:lineChart>
        <c:grouping val="standard"/>
        <c:varyColors val="0"/>
        <c:ser>
          <c:idx val="0"/>
          <c:order val="0"/>
          <c:tx>
            <c:strRef>
              <c:f>'Customer Satisfaction &amp; Complai'!$H$3:$H$4</c:f>
              <c:strCache>
                <c:ptCount val="1"/>
                <c:pt idx="0">
                  <c:v>2024</c:v>
                </c:pt>
              </c:strCache>
            </c:strRef>
          </c:tx>
          <c:spPr>
            <a:ln w="38100" cap="flat" cmpd="dbl" algn="ctr">
              <a:solidFill>
                <a:srgbClr val="B6CDFF"/>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&amp; Complai'!$G$5:$G$11</c:f>
              <c:strCache>
                <c:ptCount val="6"/>
                <c:pt idx="0">
                  <c:v>Eldoret</c:v>
                </c:pt>
                <c:pt idx="1">
                  <c:v>Kisumu</c:v>
                </c:pt>
                <c:pt idx="2">
                  <c:v>Mombasa</c:v>
                </c:pt>
                <c:pt idx="3">
                  <c:v>Nairobi</c:v>
                </c:pt>
                <c:pt idx="4">
                  <c:v>Nakuru</c:v>
                </c:pt>
                <c:pt idx="5">
                  <c:v>Thika</c:v>
                </c:pt>
              </c:strCache>
            </c:strRef>
          </c:cat>
          <c:val>
            <c:numRef>
              <c:f>'Customer Satisfaction &amp; Complai'!$H$5:$H$11</c:f>
              <c:numCache>
                <c:formatCode>0.00%</c:formatCode>
                <c:ptCount val="6"/>
                <c:pt idx="0">
                  <c:v>9.8051179093530505E-2</c:v>
                </c:pt>
                <c:pt idx="1">
                  <c:v>9.8037922018183149E-2</c:v>
                </c:pt>
                <c:pt idx="2">
                  <c:v>9.8619075204921997E-2</c:v>
                </c:pt>
                <c:pt idx="3">
                  <c:v>0.10723000809914812</c:v>
                </c:pt>
                <c:pt idx="4">
                  <c:v>9.6667510392159678E-2</c:v>
                </c:pt>
                <c:pt idx="5">
                  <c:v>9.6059534750648295E-2</c:v>
                </c:pt>
              </c:numCache>
            </c:numRef>
          </c:val>
          <c:smooth val="0"/>
          <c:extLst>
            <c:ext xmlns:c16="http://schemas.microsoft.com/office/drawing/2014/chart" uri="{C3380CC4-5D6E-409C-BE32-E72D297353CC}">
              <c16:uniqueId val="{0000000C-F2DA-4455-820C-46DE3A15C46B}"/>
            </c:ext>
          </c:extLst>
        </c:ser>
        <c:ser>
          <c:idx val="1"/>
          <c:order val="1"/>
          <c:tx>
            <c:strRef>
              <c:f>'Customer Satisfaction &amp; Complai'!$I$3:$I$4</c:f>
              <c:strCache>
                <c:ptCount val="1"/>
                <c:pt idx="0">
                  <c:v>2025</c:v>
                </c:pt>
              </c:strCache>
            </c:strRef>
          </c:tx>
          <c:spPr>
            <a:ln w="38100" cap="flat" cmpd="dbl" algn="ctr">
              <a:solidFill>
                <a:srgbClr val="FF9705"/>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&amp; Complai'!$G$5:$G$11</c:f>
              <c:strCache>
                <c:ptCount val="6"/>
                <c:pt idx="0">
                  <c:v>Eldoret</c:v>
                </c:pt>
                <c:pt idx="1">
                  <c:v>Kisumu</c:v>
                </c:pt>
                <c:pt idx="2">
                  <c:v>Mombasa</c:v>
                </c:pt>
                <c:pt idx="3">
                  <c:v>Nairobi</c:v>
                </c:pt>
                <c:pt idx="4">
                  <c:v>Nakuru</c:v>
                </c:pt>
                <c:pt idx="5">
                  <c:v>Thika</c:v>
                </c:pt>
              </c:strCache>
            </c:strRef>
          </c:cat>
          <c:val>
            <c:numRef>
              <c:f>'Customer Satisfaction &amp; Complai'!$I$5:$I$11</c:f>
              <c:numCache>
                <c:formatCode>0.00%</c:formatCode>
                <c:ptCount val="6"/>
                <c:pt idx="0">
                  <c:v>6.8968238822204445E-2</c:v>
                </c:pt>
                <c:pt idx="1">
                  <c:v>6.9806517609866461E-2</c:v>
                </c:pt>
                <c:pt idx="2">
                  <c:v>6.8919835081982669E-2</c:v>
                </c:pt>
                <c:pt idx="3">
                  <c:v>5.8860797934116034E-2</c:v>
                </c:pt>
                <c:pt idx="4">
                  <c:v>6.9188059629708309E-2</c:v>
                </c:pt>
                <c:pt idx="5">
                  <c:v>6.9591321363530287E-2</c:v>
                </c:pt>
              </c:numCache>
            </c:numRef>
          </c:val>
          <c:smooth val="0"/>
          <c:extLst>
            <c:ext xmlns:c16="http://schemas.microsoft.com/office/drawing/2014/chart" uri="{C3380CC4-5D6E-409C-BE32-E72D297353CC}">
              <c16:uniqueId val="{00000010-D8A6-40A4-BEBF-56C1610D1606}"/>
            </c:ext>
          </c:extLst>
        </c:ser>
        <c:dLbls>
          <c:dLblPos val="t"/>
          <c:showLegendKey val="0"/>
          <c:showVal val="1"/>
          <c:showCatName val="0"/>
          <c:showSerName val="0"/>
          <c:showPercent val="0"/>
          <c:showBubbleSize val="0"/>
        </c:dLbls>
        <c:marker val="1"/>
        <c:smooth val="0"/>
        <c:axId val="130041856"/>
        <c:axId val="130042336"/>
      </c:lineChart>
      <c:catAx>
        <c:axId val="130041856"/>
        <c:scaling>
          <c:orientation val="minMax"/>
        </c:scaling>
        <c:delete val="0"/>
        <c:axPos val="b"/>
        <c:numFmt formatCode="General" sourceLinked="1"/>
        <c:majorTickMark val="out"/>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2336"/>
        <c:crosses val="autoZero"/>
        <c:auto val="1"/>
        <c:lblAlgn val="ctr"/>
        <c:lblOffset val="100"/>
        <c:noMultiLvlLbl val="0"/>
      </c:catAx>
      <c:valAx>
        <c:axId val="130042336"/>
        <c:scaling>
          <c:orientation val="minMax"/>
          <c:min val="5.000000000000001E-2"/>
        </c:scaling>
        <c:delete val="1"/>
        <c:axPos val="l"/>
        <c:numFmt formatCode="0.00%" sourceLinked="1"/>
        <c:majorTickMark val="out"/>
        <c:minorTickMark val="none"/>
        <c:tickLblPos val="nextTo"/>
        <c:crossAx val="13004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[Supermart_Branch_Performance_Data.xlsx]Customer Satisfaction &amp; Complai!StockOut_Flag</c:name>
    <c:fmtId val="4"/>
  </c:pivotSource>
  <c:chart>
    <c:title>
      <c:tx>
        <c:rich>
          <a:bodyPr rot="0" spcFirstLastPara="1" vertOverflow="ellipsis" vert="horz" wrap="square" anchor="ctr" anchorCtr="1"/>
          <a:lstStyle/>
          <a:p>
            <a:pPr algn="ctr" rtl="0">
              <a:defRPr lang="en-US" sz="1400" b="1" i="0" u="none" strike="noStrike" kern="1200" spc="0" baseline="0">
                <a:solidFill>
                  <a:srgbClr val="180E3F"/>
                </a:solidFill>
                <a:latin typeface="+mn-lt"/>
                <a:ea typeface="+mn-ea"/>
                <a:cs typeface="+mn-cs"/>
              </a:defRPr>
            </a:pPr>
            <a:r>
              <a:rPr lang="en-US" sz="1400" b="1" i="0" u="none" strike="noStrike" kern="1200" baseline="0">
                <a:solidFill>
                  <a:srgbClr val="180E3F"/>
                </a:solidFill>
                <a:latin typeface="+mn-lt"/>
                <a:ea typeface="+mn-ea"/>
                <a:cs typeface="+mn-cs"/>
              </a:rPr>
              <a:t>StockOut_Flag P.A</a:t>
            </a:r>
          </a:p>
        </c:rich>
      </c:tx>
      <c:layout>
        <c:manualLayout>
          <c:xMode val="edge"/>
          <c:yMode val="edge"/>
          <c:x val="0"/>
          <c:y val="0"/>
        </c:manualLayout>
      </c:layout>
      <c:overlay val="0"/>
      <c:spPr>
        <a:solidFill>
          <a:srgbClr val="E0EAFF"/>
        </a:solidFill>
        <a:ln>
          <a:noFill/>
        </a:ln>
        <a:effectLst/>
      </c:spPr>
      <c:txPr>
        <a:bodyPr rot="0" spcFirstLastPara="1" vertOverflow="ellipsis" vert="horz" wrap="square" anchor="ctr" anchorCtr="1"/>
        <a:lstStyle/>
        <a:p>
          <a:pPr algn="ctr" rtl="0">
            <a:defRPr lang="en-US" sz="1400" b="1" i="0" u="none" strike="noStrike" kern="1200" spc="0" baseline="0">
              <a:solidFill>
                <a:srgbClr val="180E3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6CDFF"/>
            </a:solidFill>
            <a:beve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9705"/>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Satisfaction &amp; Complai'!$C$25:$C$26</c:f>
              <c:strCache>
                <c:ptCount val="1"/>
                <c:pt idx="0">
                  <c:v>2024</c:v>
                </c:pt>
              </c:strCache>
            </c:strRef>
          </c:tx>
          <c:spPr>
            <a:ln w="28575" cap="rnd">
              <a:solidFill>
                <a:srgbClr val="B6CDFF"/>
              </a:solidFill>
              <a:bevel/>
            </a:ln>
            <a:effectLst/>
          </c:spPr>
          <c:marker>
            <c:symbol val="circle"/>
            <c:size val="5"/>
            <c:spPr>
              <a:solidFill>
                <a:schemeClr val="accent1"/>
              </a:solidFill>
              <a:ln w="9525">
                <a:solidFill>
                  <a:schemeClr val="accent1"/>
                </a:solidFill>
              </a:ln>
              <a:effectLst/>
            </c:spPr>
          </c:marker>
          <c:cat>
            <c:strRef>
              <c:f>'Customer Satisfaction &amp; Complai'!$B$27:$B$33</c:f>
              <c:strCache>
                <c:ptCount val="6"/>
                <c:pt idx="0">
                  <c:v>Eldoret</c:v>
                </c:pt>
                <c:pt idx="1">
                  <c:v>Kisumu</c:v>
                </c:pt>
                <c:pt idx="2">
                  <c:v>Mombasa</c:v>
                </c:pt>
                <c:pt idx="3">
                  <c:v>Nairobi</c:v>
                </c:pt>
                <c:pt idx="4">
                  <c:v>Nakuru</c:v>
                </c:pt>
                <c:pt idx="5">
                  <c:v>Thika</c:v>
                </c:pt>
              </c:strCache>
            </c:strRef>
          </c:cat>
          <c:val>
            <c:numRef>
              <c:f>'Customer Satisfaction &amp; Complai'!$C$27:$C$33</c:f>
              <c:numCache>
                <c:formatCode>0.0%</c:formatCode>
                <c:ptCount val="6"/>
                <c:pt idx="0">
                  <c:v>0.16</c:v>
                </c:pt>
                <c:pt idx="1">
                  <c:v>0.12</c:v>
                </c:pt>
                <c:pt idx="2">
                  <c:v>0.08</c:v>
                </c:pt>
                <c:pt idx="3">
                  <c:v>0.08</c:v>
                </c:pt>
                <c:pt idx="4">
                  <c:v>0.06</c:v>
                </c:pt>
                <c:pt idx="5">
                  <c:v>0.1</c:v>
                </c:pt>
              </c:numCache>
            </c:numRef>
          </c:val>
          <c:smooth val="0"/>
          <c:extLst>
            <c:ext xmlns:c16="http://schemas.microsoft.com/office/drawing/2014/chart" uri="{C3380CC4-5D6E-409C-BE32-E72D297353CC}">
              <c16:uniqueId val="{00000000-E6E9-4653-A802-2B2A75322322}"/>
            </c:ext>
          </c:extLst>
        </c:ser>
        <c:ser>
          <c:idx val="1"/>
          <c:order val="1"/>
          <c:tx>
            <c:strRef>
              <c:f>'Customer Satisfaction &amp; Complai'!$D$25:$D$26</c:f>
              <c:strCache>
                <c:ptCount val="1"/>
                <c:pt idx="0">
                  <c:v>2025</c:v>
                </c:pt>
              </c:strCache>
            </c:strRef>
          </c:tx>
          <c:spPr>
            <a:ln w="28575" cap="rnd">
              <a:solidFill>
                <a:srgbClr val="FF9705"/>
              </a:solidFill>
              <a:round/>
            </a:ln>
            <a:effectLst/>
          </c:spPr>
          <c:marker>
            <c:symbol val="circle"/>
            <c:size val="5"/>
            <c:spPr>
              <a:solidFill>
                <a:schemeClr val="accent2"/>
              </a:solidFill>
              <a:ln w="9525">
                <a:solidFill>
                  <a:schemeClr val="accent2"/>
                </a:solidFill>
              </a:ln>
              <a:effectLst/>
            </c:spPr>
          </c:marker>
          <c:cat>
            <c:strRef>
              <c:f>'Customer Satisfaction &amp; Complai'!$B$27:$B$33</c:f>
              <c:strCache>
                <c:ptCount val="6"/>
                <c:pt idx="0">
                  <c:v>Eldoret</c:v>
                </c:pt>
                <c:pt idx="1">
                  <c:v>Kisumu</c:v>
                </c:pt>
                <c:pt idx="2">
                  <c:v>Mombasa</c:v>
                </c:pt>
                <c:pt idx="3">
                  <c:v>Nairobi</c:v>
                </c:pt>
                <c:pt idx="4">
                  <c:v>Nakuru</c:v>
                </c:pt>
                <c:pt idx="5">
                  <c:v>Thika</c:v>
                </c:pt>
              </c:strCache>
            </c:strRef>
          </c:cat>
          <c:val>
            <c:numRef>
              <c:f>'Customer Satisfaction &amp; Complai'!$D$27:$D$33</c:f>
              <c:numCache>
                <c:formatCode>0.0%</c:formatCode>
                <c:ptCount val="6"/>
                <c:pt idx="0">
                  <c:v>0.08</c:v>
                </c:pt>
                <c:pt idx="1">
                  <c:v>0.02</c:v>
                </c:pt>
                <c:pt idx="2">
                  <c:v>0.1</c:v>
                </c:pt>
                <c:pt idx="3">
                  <c:v>0.06</c:v>
                </c:pt>
                <c:pt idx="4">
                  <c:v>0.08</c:v>
                </c:pt>
                <c:pt idx="5">
                  <c:v>0.06</c:v>
                </c:pt>
              </c:numCache>
            </c:numRef>
          </c:val>
          <c:smooth val="0"/>
          <c:extLst>
            <c:ext xmlns:c16="http://schemas.microsoft.com/office/drawing/2014/chart" uri="{C3380CC4-5D6E-409C-BE32-E72D297353CC}">
              <c16:uniqueId val="{00000007-3F67-45F0-8E20-10A7E75C0724}"/>
            </c:ext>
          </c:extLst>
        </c:ser>
        <c:dLbls>
          <c:showLegendKey val="0"/>
          <c:showVal val="0"/>
          <c:showCatName val="0"/>
          <c:showSerName val="0"/>
          <c:showPercent val="0"/>
          <c:showBubbleSize val="0"/>
        </c:dLbls>
        <c:marker val="1"/>
        <c:smooth val="0"/>
        <c:axId val="1798159840"/>
        <c:axId val="1798156480"/>
      </c:lineChart>
      <c:catAx>
        <c:axId val="179815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crossAx val="1798156480"/>
        <c:crosses val="autoZero"/>
        <c:auto val="1"/>
        <c:lblAlgn val="ctr"/>
        <c:lblOffset val="100"/>
        <c:noMultiLvlLbl val="0"/>
      </c:catAx>
      <c:valAx>
        <c:axId val="1798156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crossAx val="179815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[Supermart_Branch_Performance_Data.xlsx]Customer Satisfaction &amp; Complai!StockOut_Flag per Product Cat</c:name>
    <c:fmtId val="10"/>
  </c:pivotSource>
  <c:chart>
    <c:title>
      <c:tx>
        <c:rich>
          <a:bodyPr rot="0" spcFirstLastPara="1" vertOverflow="ellipsis" vert="horz" wrap="square" anchor="ctr" anchorCtr="1"/>
          <a:lstStyle/>
          <a:p>
            <a:pPr>
              <a:defRPr sz="1400" b="0" i="0" u="none" strike="noStrike" kern="1200" spc="0" baseline="0">
                <a:solidFill>
                  <a:srgbClr val="180E3F"/>
                </a:solidFill>
                <a:latin typeface="+mn-lt"/>
                <a:ea typeface="+mn-ea"/>
                <a:cs typeface="+mn-cs"/>
              </a:defRPr>
            </a:pPr>
            <a:r>
              <a:rPr lang="en-US">
                <a:solidFill>
                  <a:srgbClr val="180E3F"/>
                </a:solidFill>
              </a:rPr>
              <a:t>StockOut_Flag per Product Cat</a:t>
            </a:r>
          </a:p>
        </c:rich>
      </c:tx>
      <c:layout>
        <c:manualLayout>
          <c:xMode val="edge"/>
          <c:yMode val="edge"/>
          <c:x val="1.9384770266298269E-3"/>
          <c:y val="0"/>
        </c:manualLayout>
      </c:layout>
      <c:overlay val="0"/>
      <c:spPr>
        <a:solidFill>
          <a:srgbClr val="E0EAFF"/>
        </a:solidFill>
        <a:ln>
          <a:noFill/>
        </a:ln>
        <a:effectLst/>
      </c:spPr>
      <c:txPr>
        <a:bodyPr rot="0" spcFirstLastPara="1" vertOverflow="ellipsis" vert="horz" wrap="square" anchor="ctr" anchorCtr="1"/>
        <a:lstStyle/>
        <a:p>
          <a:pPr>
            <a:defRPr sz="1400" b="0" i="0" u="none" strike="noStrike" kern="1200" spc="0" baseline="0">
              <a:solidFill>
                <a:srgbClr val="180E3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3DD2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034B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97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AD1D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B6C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Satisfaction &amp; Complai'!$H$24:$H$25</c:f>
              <c:strCache>
                <c:ptCount val="1"/>
                <c:pt idx="0">
                  <c:v>Clothing</c:v>
                </c:pt>
              </c:strCache>
            </c:strRef>
          </c:tx>
          <c:spPr>
            <a:solidFill>
              <a:srgbClr val="3DD29D"/>
            </a:solidFill>
            <a:ln>
              <a:noFill/>
            </a:ln>
            <a:effectLst/>
          </c:spPr>
          <c:invertIfNegative val="0"/>
          <c:cat>
            <c:strRef>
              <c:f>'Customer Satisfaction &amp; Complai'!$G$26:$G$32</c:f>
              <c:strCache>
                <c:ptCount val="6"/>
                <c:pt idx="0">
                  <c:v>Eldoret</c:v>
                </c:pt>
                <c:pt idx="1">
                  <c:v>Kisumu</c:v>
                </c:pt>
                <c:pt idx="2">
                  <c:v>Mombasa</c:v>
                </c:pt>
                <c:pt idx="3">
                  <c:v>Nairobi</c:v>
                </c:pt>
                <c:pt idx="4">
                  <c:v>Nakuru</c:v>
                </c:pt>
                <c:pt idx="5">
                  <c:v>Thika</c:v>
                </c:pt>
              </c:strCache>
            </c:strRef>
          </c:cat>
          <c:val>
            <c:numRef>
              <c:f>'Customer Satisfaction &amp; Complai'!$H$26:$H$32</c:f>
              <c:numCache>
                <c:formatCode>0.0%</c:formatCode>
                <c:ptCount val="6"/>
                <c:pt idx="0">
                  <c:v>0</c:v>
                </c:pt>
                <c:pt idx="1">
                  <c:v>0.04</c:v>
                </c:pt>
                <c:pt idx="2">
                  <c:v>0.04</c:v>
                </c:pt>
                <c:pt idx="3">
                  <c:v>0.02</c:v>
                </c:pt>
                <c:pt idx="4">
                  <c:v>0.04</c:v>
                </c:pt>
                <c:pt idx="5">
                  <c:v>0.02</c:v>
                </c:pt>
              </c:numCache>
            </c:numRef>
          </c:val>
          <c:extLst>
            <c:ext xmlns:c16="http://schemas.microsoft.com/office/drawing/2014/chart" uri="{C3380CC4-5D6E-409C-BE32-E72D297353CC}">
              <c16:uniqueId val="{00000000-4378-40B2-AAB1-16AC42DA3749}"/>
            </c:ext>
          </c:extLst>
        </c:ser>
        <c:ser>
          <c:idx val="1"/>
          <c:order val="1"/>
          <c:tx>
            <c:strRef>
              <c:f>'Customer Satisfaction &amp; Complai'!$I$24:$I$25</c:f>
              <c:strCache>
                <c:ptCount val="1"/>
                <c:pt idx="0">
                  <c:v>Cosmetics</c:v>
                </c:pt>
              </c:strCache>
            </c:strRef>
          </c:tx>
          <c:spPr>
            <a:solidFill>
              <a:srgbClr val="034BE4"/>
            </a:solidFill>
            <a:ln>
              <a:noFill/>
            </a:ln>
            <a:effectLst/>
          </c:spPr>
          <c:invertIfNegative val="0"/>
          <c:cat>
            <c:strRef>
              <c:f>'Customer Satisfaction &amp; Complai'!$G$26:$G$32</c:f>
              <c:strCache>
                <c:ptCount val="6"/>
                <c:pt idx="0">
                  <c:v>Eldoret</c:v>
                </c:pt>
                <c:pt idx="1">
                  <c:v>Kisumu</c:v>
                </c:pt>
                <c:pt idx="2">
                  <c:v>Mombasa</c:v>
                </c:pt>
                <c:pt idx="3">
                  <c:v>Nairobi</c:v>
                </c:pt>
                <c:pt idx="4">
                  <c:v>Nakuru</c:v>
                </c:pt>
                <c:pt idx="5">
                  <c:v>Thika</c:v>
                </c:pt>
              </c:strCache>
            </c:strRef>
          </c:cat>
          <c:val>
            <c:numRef>
              <c:f>'Customer Satisfaction &amp; Complai'!$I$26:$I$32</c:f>
              <c:numCache>
                <c:formatCode>0.0%</c:formatCode>
                <c:ptCount val="6"/>
                <c:pt idx="0">
                  <c:v>0.06</c:v>
                </c:pt>
                <c:pt idx="1">
                  <c:v>0.02</c:v>
                </c:pt>
                <c:pt idx="2">
                  <c:v>0.04</c:v>
                </c:pt>
                <c:pt idx="3">
                  <c:v>0</c:v>
                </c:pt>
                <c:pt idx="4">
                  <c:v>0.06</c:v>
                </c:pt>
                <c:pt idx="5">
                  <c:v>0.02</c:v>
                </c:pt>
              </c:numCache>
            </c:numRef>
          </c:val>
          <c:extLst>
            <c:ext xmlns:c16="http://schemas.microsoft.com/office/drawing/2014/chart" uri="{C3380CC4-5D6E-409C-BE32-E72D297353CC}">
              <c16:uniqueId val="{00000001-39AE-4CE0-86FA-E59CDAD26204}"/>
            </c:ext>
          </c:extLst>
        </c:ser>
        <c:ser>
          <c:idx val="2"/>
          <c:order val="2"/>
          <c:tx>
            <c:strRef>
              <c:f>'Customer Satisfaction &amp; Complai'!$J$24:$J$25</c:f>
              <c:strCache>
                <c:ptCount val="1"/>
                <c:pt idx="0">
                  <c:v>Electronics</c:v>
                </c:pt>
              </c:strCache>
            </c:strRef>
          </c:tx>
          <c:spPr>
            <a:solidFill>
              <a:srgbClr val="FF9705"/>
            </a:solidFill>
            <a:ln>
              <a:noFill/>
            </a:ln>
            <a:effectLst/>
          </c:spPr>
          <c:invertIfNegative val="0"/>
          <c:cat>
            <c:strRef>
              <c:f>'Customer Satisfaction &amp; Complai'!$G$26:$G$32</c:f>
              <c:strCache>
                <c:ptCount val="6"/>
                <c:pt idx="0">
                  <c:v>Eldoret</c:v>
                </c:pt>
                <c:pt idx="1">
                  <c:v>Kisumu</c:v>
                </c:pt>
                <c:pt idx="2">
                  <c:v>Mombasa</c:v>
                </c:pt>
                <c:pt idx="3">
                  <c:v>Nairobi</c:v>
                </c:pt>
                <c:pt idx="4">
                  <c:v>Nakuru</c:v>
                </c:pt>
                <c:pt idx="5">
                  <c:v>Thika</c:v>
                </c:pt>
              </c:strCache>
            </c:strRef>
          </c:cat>
          <c:val>
            <c:numRef>
              <c:f>'Customer Satisfaction &amp; Complai'!$J$26:$J$32</c:f>
              <c:numCache>
                <c:formatCode>0.0%</c:formatCode>
                <c:ptCount val="6"/>
                <c:pt idx="0">
                  <c:v>0.02</c:v>
                </c:pt>
                <c:pt idx="1">
                  <c:v>0.02</c:v>
                </c:pt>
                <c:pt idx="2">
                  <c:v>0.04</c:v>
                </c:pt>
                <c:pt idx="3">
                  <c:v>0.06</c:v>
                </c:pt>
                <c:pt idx="4">
                  <c:v>0</c:v>
                </c:pt>
                <c:pt idx="5">
                  <c:v>0.04</c:v>
                </c:pt>
              </c:numCache>
            </c:numRef>
          </c:val>
          <c:extLst>
            <c:ext xmlns:c16="http://schemas.microsoft.com/office/drawing/2014/chart" uri="{C3380CC4-5D6E-409C-BE32-E72D297353CC}">
              <c16:uniqueId val="{00000002-39AE-4CE0-86FA-E59CDAD26204}"/>
            </c:ext>
          </c:extLst>
        </c:ser>
        <c:ser>
          <c:idx val="3"/>
          <c:order val="3"/>
          <c:tx>
            <c:strRef>
              <c:f>'Customer Satisfaction &amp; Complai'!$K$24:$K$25</c:f>
              <c:strCache>
                <c:ptCount val="1"/>
                <c:pt idx="0">
                  <c:v>Furniture</c:v>
                </c:pt>
              </c:strCache>
            </c:strRef>
          </c:tx>
          <c:spPr>
            <a:solidFill>
              <a:srgbClr val="FAD1D4"/>
            </a:solidFill>
            <a:ln>
              <a:noFill/>
            </a:ln>
            <a:effectLst/>
          </c:spPr>
          <c:invertIfNegative val="0"/>
          <c:cat>
            <c:strRef>
              <c:f>'Customer Satisfaction &amp; Complai'!$G$26:$G$32</c:f>
              <c:strCache>
                <c:ptCount val="6"/>
                <c:pt idx="0">
                  <c:v>Eldoret</c:v>
                </c:pt>
                <c:pt idx="1">
                  <c:v>Kisumu</c:v>
                </c:pt>
                <c:pt idx="2">
                  <c:v>Mombasa</c:v>
                </c:pt>
                <c:pt idx="3">
                  <c:v>Nairobi</c:v>
                </c:pt>
                <c:pt idx="4">
                  <c:v>Nakuru</c:v>
                </c:pt>
                <c:pt idx="5">
                  <c:v>Thika</c:v>
                </c:pt>
              </c:strCache>
            </c:strRef>
          </c:cat>
          <c:val>
            <c:numRef>
              <c:f>'Customer Satisfaction &amp; Complai'!$K$26:$K$32</c:f>
              <c:numCache>
                <c:formatCode>0.0%</c:formatCode>
                <c:ptCount val="6"/>
                <c:pt idx="0">
                  <c:v>0.06</c:v>
                </c:pt>
                <c:pt idx="1">
                  <c:v>0.02</c:v>
                </c:pt>
                <c:pt idx="2">
                  <c:v>0</c:v>
                </c:pt>
                <c:pt idx="3">
                  <c:v>0.04</c:v>
                </c:pt>
                <c:pt idx="4">
                  <c:v>0</c:v>
                </c:pt>
                <c:pt idx="5">
                  <c:v>0.04</c:v>
                </c:pt>
              </c:numCache>
            </c:numRef>
          </c:val>
          <c:extLst>
            <c:ext xmlns:c16="http://schemas.microsoft.com/office/drawing/2014/chart" uri="{C3380CC4-5D6E-409C-BE32-E72D297353CC}">
              <c16:uniqueId val="{00000003-39AE-4CE0-86FA-E59CDAD26204}"/>
            </c:ext>
          </c:extLst>
        </c:ser>
        <c:ser>
          <c:idx val="4"/>
          <c:order val="4"/>
          <c:tx>
            <c:strRef>
              <c:f>'Customer Satisfaction &amp; Complai'!$L$24:$L$25</c:f>
              <c:strCache>
                <c:ptCount val="1"/>
                <c:pt idx="0">
                  <c:v>Groceries</c:v>
                </c:pt>
              </c:strCache>
            </c:strRef>
          </c:tx>
          <c:spPr>
            <a:solidFill>
              <a:srgbClr val="B6CDFF"/>
            </a:solidFill>
            <a:ln>
              <a:noFill/>
            </a:ln>
            <a:effectLst/>
          </c:spPr>
          <c:invertIfNegative val="0"/>
          <c:cat>
            <c:strRef>
              <c:f>'Customer Satisfaction &amp; Complai'!$G$26:$G$32</c:f>
              <c:strCache>
                <c:ptCount val="6"/>
                <c:pt idx="0">
                  <c:v>Eldoret</c:v>
                </c:pt>
                <c:pt idx="1">
                  <c:v>Kisumu</c:v>
                </c:pt>
                <c:pt idx="2">
                  <c:v>Mombasa</c:v>
                </c:pt>
                <c:pt idx="3">
                  <c:v>Nairobi</c:v>
                </c:pt>
                <c:pt idx="4">
                  <c:v>Nakuru</c:v>
                </c:pt>
                <c:pt idx="5">
                  <c:v>Thika</c:v>
                </c:pt>
              </c:strCache>
            </c:strRef>
          </c:cat>
          <c:val>
            <c:numRef>
              <c:f>'Customer Satisfaction &amp; Complai'!$L$26:$L$32</c:f>
              <c:numCache>
                <c:formatCode>0.0%</c:formatCode>
                <c:ptCount val="6"/>
                <c:pt idx="0">
                  <c:v>0.1</c:v>
                </c:pt>
                <c:pt idx="1">
                  <c:v>0.04</c:v>
                </c:pt>
                <c:pt idx="2">
                  <c:v>0.06</c:v>
                </c:pt>
                <c:pt idx="3">
                  <c:v>0.02</c:v>
                </c:pt>
                <c:pt idx="4">
                  <c:v>0.04</c:v>
                </c:pt>
                <c:pt idx="5">
                  <c:v>0.04</c:v>
                </c:pt>
              </c:numCache>
            </c:numRef>
          </c:val>
          <c:extLst>
            <c:ext xmlns:c16="http://schemas.microsoft.com/office/drawing/2014/chart" uri="{C3380CC4-5D6E-409C-BE32-E72D297353CC}">
              <c16:uniqueId val="{00000004-39AE-4CE0-86FA-E59CDAD26204}"/>
            </c:ext>
          </c:extLst>
        </c:ser>
        <c:dLbls>
          <c:showLegendKey val="0"/>
          <c:showVal val="0"/>
          <c:showCatName val="0"/>
          <c:showSerName val="0"/>
          <c:showPercent val="0"/>
          <c:showBubbleSize val="0"/>
        </c:dLbls>
        <c:gapWidth val="150"/>
        <c:axId val="111859936"/>
        <c:axId val="111862336"/>
      </c:barChart>
      <c:catAx>
        <c:axId val="11185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crossAx val="111862336"/>
        <c:crosses val="autoZero"/>
        <c:auto val="1"/>
        <c:lblAlgn val="ctr"/>
        <c:lblOffset val="100"/>
        <c:noMultiLvlLbl val="0"/>
      </c:catAx>
      <c:valAx>
        <c:axId val="111862336"/>
        <c:scaling>
          <c:orientation val="minMax"/>
          <c:max val="0.1"/>
          <c:min val="1.0000000000000002E-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crossAx val="11185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800" b="0" i="0" u="none" strike="noStrike" kern="1200" baseline="0">
              <a:solidFill>
                <a:srgbClr val="707787"/>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[Supermart_Branch_Performance_Data.xlsx]Customer Satisfaction &amp; Complai!PivotTable1</c:name>
    <c:fmtId val="4"/>
  </c:pivotSource>
  <c:chart>
    <c:title>
      <c:tx>
        <c:rich>
          <a:bodyPr rot="0" spcFirstLastPara="1" vertOverflow="ellipsis" vert="horz" wrap="square" anchor="ctr" anchorCtr="1"/>
          <a:lstStyle/>
          <a:p>
            <a:pPr algn="l">
              <a:defRPr sz="1400" b="1" i="0" u="none" strike="noStrike" kern="1200" baseline="0">
                <a:solidFill>
                  <a:srgbClr val="180E3F"/>
                </a:solidFill>
                <a:latin typeface="+mn-lt"/>
                <a:ea typeface="+mn-ea"/>
                <a:cs typeface="+mn-cs"/>
              </a:defRPr>
            </a:pPr>
            <a:r>
              <a:rPr lang="en-US" sz="1400"/>
              <a:t>Avg. Customer Satisfaction</a:t>
            </a:r>
          </a:p>
        </c:rich>
      </c:tx>
      <c:layout>
        <c:manualLayout>
          <c:xMode val="edge"/>
          <c:yMode val="edge"/>
          <c:x val="0"/>
          <c:y val="0"/>
        </c:manualLayout>
      </c:layout>
      <c:overlay val="0"/>
      <c:spPr>
        <a:solidFill>
          <a:srgbClr val="E0EAFF"/>
        </a:solidFill>
        <a:ln>
          <a:noFill/>
        </a:ln>
        <a:effectLst/>
      </c:spPr>
      <c:txPr>
        <a:bodyPr rot="0" spcFirstLastPara="1" vertOverflow="ellipsis" vert="horz" wrap="square" anchor="ctr" anchorCtr="1"/>
        <a:lstStyle/>
        <a:p>
          <a:pPr algn="l">
            <a:defRPr sz="1400" b="1" i="0" u="none" strike="noStrike" kern="1200" baseline="0">
              <a:solidFill>
                <a:srgbClr val="180E3F"/>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6CDFF"/>
          </a:solidFill>
          <a:ln>
            <a:noFill/>
          </a:ln>
          <a:effectLst>
            <a:outerShdw blurRad="254000" sx="102000" sy="102000" algn="ctr" rotWithShape="0">
              <a:prstClr val="black">
                <a:alpha val="20000"/>
              </a:prstClr>
            </a:outerShdw>
          </a:effectLst>
        </c:spPr>
      </c:pivotFmt>
      <c:pivotFmt>
        <c:idx val="3"/>
        <c:spPr>
          <a:solidFill>
            <a:srgbClr val="3DD29D"/>
          </a:solidFill>
          <a:ln>
            <a:noFill/>
          </a:ln>
          <a:effectLst>
            <a:outerShdw blurRad="254000" sx="102000" sy="102000" algn="ctr" rotWithShape="0">
              <a:prstClr val="black">
                <a:alpha val="20000"/>
              </a:prstClr>
            </a:outerShdw>
          </a:effectLst>
        </c:spPr>
      </c:pivotFmt>
      <c:pivotFmt>
        <c:idx val="4"/>
        <c:spPr>
          <a:solidFill>
            <a:srgbClr val="034BE4"/>
          </a:solidFill>
          <a:ln>
            <a:noFill/>
          </a:ln>
          <a:effectLst>
            <a:outerShdw blurRad="254000" sx="102000" sy="102000" algn="ctr" rotWithShape="0">
              <a:prstClr val="black">
                <a:alpha val="20000"/>
              </a:prstClr>
            </a:outerShdw>
          </a:effectLst>
        </c:spPr>
      </c:pivotFmt>
      <c:pivotFmt>
        <c:idx val="5"/>
        <c:spPr>
          <a:solidFill>
            <a:srgbClr val="FAD1D4"/>
          </a:solidFill>
          <a:ln>
            <a:noFill/>
          </a:ln>
          <a:effectLst>
            <a:outerShdw blurRad="254000" sx="102000" sy="102000" algn="ctr" rotWithShape="0">
              <a:prstClr val="black">
                <a:alpha val="20000"/>
              </a:prstClr>
            </a:outerShdw>
          </a:effectLst>
        </c:spPr>
      </c:pivotFmt>
      <c:pivotFmt>
        <c:idx val="6"/>
        <c:spPr>
          <a:solidFill>
            <a:srgbClr val="428BF9"/>
          </a:solidFill>
          <a:ln>
            <a:noFill/>
          </a:ln>
          <a:effectLst>
            <a:outerShdw blurRad="254000" sx="102000" sy="102000" algn="ctr" rotWithShape="0">
              <a:prstClr val="black">
                <a:alpha val="20000"/>
              </a:prstClr>
            </a:outerShdw>
          </a:effectLst>
        </c:spPr>
      </c:pivotFmt>
      <c:pivotFmt>
        <c:idx val="7"/>
        <c:spPr>
          <a:solidFill>
            <a:srgbClr val="FF9705"/>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42815835306122E-2"/>
          <c:y val="0.16420394532322308"/>
          <c:w val="0.66385506331539035"/>
          <c:h val="0.76380008689818912"/>
        </c:manualLayout>
      </c:layout>
      <c:doughnutChart>
        <c:varyColors val="1"/>
        <c:ser>
          <c:idx val="0"/>
          <c:order val="0"/>
          <c:tx>
            <c:strRef>
              <c:f>'Customer Satisfaction &amp; Complai'!$H$37</c:f>
              <c:strCache>
                <c:ptCount val="1"/>
                <c:pt idx="0">
                  <c:v>Total</c:v>
                </c:pt>
              </c:strCache>
            </c:strRef>
          </c:tx>
          <c:dPt>
            <c:idx val="0"/>
            <c:bubble3D val="0"/>
            <c:spPr>
              <a:solidFill>
                <a:srgbClr val="B6CDF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53-472D-9AC0-49AD47BE1E12}"/>
              </c:ext>
            </c:extLst>
          </c:dPt>
          <c:dPt>
            <c:idx val="1"/>
            <c:bubble3D val="0"/>
            <c:spPr>
              <a:solidFill>
                <a:srgbClr val="3DD29D"/>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53-472D-9AC0-49AD47BE1E12}"/>
              </c:ext>
            </c:extLst>
          </c:dPt>
          <c:dPt>
            <c:idx val="2"/>
            <c:bubble3D val="0"/>
            <c:spPr>
              <a:solidFill>
                <a:srgbClr val="034BE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53-472D-9AC0-49AD47BE1E12}"/>
              </c:ext>
            </c:extLst>
          </c:dPt>
          <c:dPt>
            <c:idx val="3"/>
            <c:bubble3D val="0"/>
            <c:spPr>
              <a:solidFill>
                <a:srgbClr val="FAD1D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53-472D-9AC0-49AD47BE1E12}"/>
              </c:ext>
            </c:extLst>
          </c:dPt>
          <c:dPt>
            <c:idx val="4"/>
            <c:bubble3D val="0"/>
            <c:spPr>
              <a:solidFill>
                <a:srgbClr val="428BF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A53-472D-9AC0-49AD47BE1E12}"/>
              </c:ext>
            </c:extLst>
          </c:dPt>
          <c:dPt>
            <c:idx val="5"/>
            <c:bubble3D val="0"/>
            <c:spPr>
              <a:solidFill>
                <a:srgbClr val="FF970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A53-472D-9AC0-49AD47BE1E12}"/>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 Satisfaction &amp; Complai'!$G$38:$G$44</c:f>
              <c:strCache>
                <c:ptCount val="6"/>
                <c:pt idx="0">
                  <c:v>Eldoret</c:v>
                </c:pt>
                <c:pt idx="1">
                  <c:v>Kisumu</c:v>
                </c:pt>
                <c:pt idx="2">
                  <c:v>Mombasa</c:v>
                </c:pt>
                <c:pt idx="3">
                  <c:v>Nairobi</c:v>
                </c:pt>
                <c:pt idx="4">
                  <c:v>Nakuru</c:v>
                </c:pt>
                <c:pt idx="5">
                  <c:v>Thika</c:v>
                </c:pt>
              </c:strCache>
            </c:strRef>
          </c:cat>
          <c:val>
            <c:numRef>
              <c:f>'Customer Satisfaction &amp; Complai'!$H$38:$H$44</c:f>
              <c:numCache>
                <c:formatCode>0.00</c:formatCode>
                <c:ptCount val="6"/>
                <c:pt idx="0">
                  <c:v>3.9769999999999999</c:v>
                </c:pt>
                <c:pt idx="1">
                  <c:v>4.0068333333333337</c:v>
                </c:pt>
                <c:pt idx="2">
                  <c:v>4.0633333333333317</c:v>
                </c:pt>
                <c:pt idx="3">
                  <c:v>3.9593333333333329</c:v>
                </c:pt>
                <c:pt idx="4">
                  <c:v>4.0778333333333325</c:v>
                </c:pt>
                <c:pt idx="5">
                  <c:v>3.9558333333333326</c:v>
                </c:pt>
              </c:numCache>
            </c:numRef>
          </c:val>
          <c:extLst>
            <c:ext xmlns:c16="http://schemas.microsoft.com/office/drawing/2014/chart" uri="{C3380CC4-5D6E-409C-BE32-E72D297353CC}">
              <c16:uniqueId val="{0000000C-0A53-472D-9AC0-49AD47BE1E1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[Supermart_Branch_Performance_Data.xlsx]Sales &amp; Performance!Total Sales_per branch P.M</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Total Sales Trend P.M</a:t>
            </a:r>
          </a:p>
        </c:rich>
      </c:tx>
      <c:layout>
        <c:manualLayout>
          <c:xMode val="edge"/>
          <c:yMode val="edge"/>
          <c:x val="2.2221398470325896E-3"/>
          <c:y val="0"/>
        </c:manualLayout>
      </c:layout>
      <c:overlay val="0"/>
      <c:spPr>
        <a:solidFill>
          <a:srgbClr val="E0EAFF"/>
        </a:solid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KES]\ #,##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&amp; Performance'!$K$4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KES]\ #,##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7787"/>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Performance'!$J$5:$J$11</c:f>
              <c:strCache>
                <c:ptCount val="6"/>
                <c:pt idx="0">
                  <c:v>Eldoret</c:v>
                </c:pt>
                <c:pt idx="1">
                  <c:v>Kisumu</c:v>
                </c:pt>
                <c:pt idx="2">
                  <c:v>Mombasa</c:v>
                </c:pt>
                <c:pt idx="3">
                  <c:v>Nairobi</c:v>
                </c:pt>
                <c:pt idx="4">
                  <c:v>Nakuru</c:v>
                </c:pt>
                <c:pt idx="5">
                  <c:v>Thika</c:v>
                </c:pt>
              </c:strCache>
            </c:strRef>
          </c:cat>
          <c:val>
            <c:numRef>
              <c:f>'Sales &amp; Performance'!$K$5:$K$11</c:f>
              <c:numCache>
                <c:formatCode>[$KES]\ #,##0.0</c:formatCode>
                <c:ptCount val="6"/>
                <c:pt idx="0">
                  <c:v>5221.5166666666664</c:v>
                </c:pt>
                <c:pt idx="1">
                  <c:v>5530.083333333333</c:v>
                </c:pt>
                <c:pt idx="2">
                  <c:v>5303.0333333333338</c:v>
                </c:pt>
                <c:pt idx="3">
                  <c:v>5687.2666666666664</c:v>
                </c:pt>
                <c:pt idx="4">
                  <c:v>5065.45</c:v>
                </c:pt>
                <c:pt idx="5">
                  <c:v>5542.2</c:v>
                </c:pt>
              </c:numCache>
            </c:numRef>
          </c:val>
          <c:smooth val="0"/>
          <c:extLst>
            <c:ext xmlns:c16="http://schemas.microsoft.com/office/drawing/2014/chart" uri="{C3380CC4-5D6E-409C-BE32-E72D297353CC}">
              <c16:uniqueId val="{00000000-107B-464D-8B4D-61F17DB57D51}"/>
            </c:ext>
          </c:extLst>
        </c:ser>
        <c:dLbls>
          <c:dLblPos val="t"/>
          <c:showLegendKey val="0"/>
          <c:showVal val="1"/>
          <c:showCatName val="0"/>
          <c:showSerName val="0"/>
          <c:showPercent val="0"/>
          <c:showBubbleSize val="0"/>
        </c:dLbls>
        <c:marker val="1"/>
        <c:smooth val="0"/>
        <c:axId val="2077349728"/>
        <c:axId val="2077339168"/>
      </c:lineChart>
      <c:catAx>
        <c:axId val="207734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7787"/>
                </a:solidFill>
                <a:latin typeface="+mn-lt"/>
                <a:ea typeface="+mn-ea"/>
                <a:cs typeface="+mn-cs"/>
              </a:defRPr>
            </a:pPr>
            <a:endParaRPr lang="en-US"/>
          </a:p>
        </c:txPr>
        <c:crossAx val="2077339168"/>
        <c:crosses val="autoZero"/>
        <c:auto val="1"/>
        <c:lblAlgn val="ctr"/>
        <c:lblOffset val="100"/>
        <c:noMultiLvlLbl val="0"/>
      </c:catAx>
      <c:valAx>
        <c:axId val="2077339168"/>
        <c:scaling>
          <c:orientation val="minMax"/>
        </c:scaling>
        <c:delete val="1"/>
        <c:axPos val="l"/>
        <c:majorGridlines>
          <c:spPr>
            <a:ln w="9525" cap="flat" cmpd="sng" algn="ctr">
              <a:solidFill>
                <a:schemeClr val="tx1">
                  <a:lumMod val="15000"/>
                  <a:lumOff val="85000"/>
                </a:schemeClr>
              </a:solidFill>
              <a:round/>
            </a:ln>
            <a:effectLst/>
          </c:spPr>
        </c:majorGridlines>
        <c:numFmt formatCode="[$KES]\ #,##0.0" sourceLinked="1"/>
        <c:majorTickMark val="none"/>
        <c:minorTickMark val="none"/>
        <c:tickLblPos val="nextTo"/>
        <c:crossAx val="20773497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07/relationships/hdphoto" Target="../media/hdphoto2.wdp"/><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0</xdr:col>
      <xdr:colOff>28574</xdr:colOff>
      <xdr:row>0</xdr:row>
      <xdr:rowOff>19050</xdr:rowOff>
    </xdr:from>
    <xdr:to>
      <xdr:col>1</xdr:col>
      <xdr:colOff>819149</xdr:colOff>
      <xdr:row>45</xdr:row>
      <xdr:rowOff>133350</xdr:rowOff>
    </xdr:to>
    <xdr:sp macro="" textlink="">
      <xdr:nvSpPr>
        <xdr:cNvPr id="17" name="Rectangle 16">
          <a:extLst>
            <a:ext uri="{FF2B5EF4-FFF2-40B4-BE49-F238E27FC236}">
              <a16:creationId xmlns:a16="http://schemas.microsoft.com/office/drawing/2014/main" id="{32FDE70F-7F08-5295-E157-3EA985C595C6}"/>
            </a:ext>
          </a:extLst>
        </xdr:cNvPr>
        <xdr:cNvSpPr/>
      </xdr:nvSpPr>
      <xdr:spPr>
        <a:xfrm>
          <a:off x="28574" y="19050"/>
          <a:ext cx="1400175" cy="8686800"/>
        </a:xfrm>
        <a:prstGeom prst="rect">
          <a:avLst/>
        </a:prstGeom>
        <a:solidFill>
          <a:srgbClr val="E0EA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xdr:colOff>
      <xdr:row>19</xdr:row>
      <xdr:rowOff>1</xdr:rowOff>
    </xdr:from>
    <xdr:to>
      <xdr:col>10</xdr:col>
      <xdr:colOff>38100</xdr:colOff>
      <xdr:row>45</xdr:row>
      <xdr:rowOff>142875</xdr:rowOff>
    </xdr:to>
    <xdr:graphicFrame macro="">
      <xdr:nvGraphicFramePr>
        <xdr:cNvPr id="5" name="Total Sales Per Branch">
          <a:extLst>
            <a:ext uri="{FF2B5EF4-FFF2-40B4-BE49-F238E27FC236}">
              <a16:creationId xmlns:a16="http://schemas.microsoft.com/office/drawing/2014/main" id="{80561E66-67AA-37BA-E603-086FE035A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114301</xdr:colOff>
      <xdr:row>19</xdr:row>
      <xdr:rowOff>0</xdr:rowOff>
    </xdr:from>
    <xdr:to>
      <xdr:col>15</xdr:col>
      <xdr:colOff>628650</xdr:colOff>
      <xdr:row>33</xdr:row>
      <xdr:rowOff>0</xdr:rowOff>
    </xdr:to>
    <xdr:graphicFrame macro="">
      <xdr:nvGraphicFramePr>
        <xdr:cNvPr id="6" name="Total Revenue per Product_Cat">
          <a:extLst>
            <a:ext uri="{FF2B5EF4-FFF2-40B4-BE49-F238E27FC236}">
              <a16:creationId xmlns:a16="http://schemas.microsoft.com/office/drawing/2014/main" id="{FFC76AB7-49E5-EF17-93DB-7DCD656EA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54089</xdr:colOff>
      <xdr:row>26</xdr:row>
      <xdr:rowOff>33339</xdr:rowOff>
    </xdr:from>
    <xdr:to>
      <xdr:col>1</xdr:col>
      <xdr:colOff>724649</xdr:colOff>
      <xdr:row>36</xdr:row>
      <xdr:rowOff>122465</xdr:rowOff>
    </xdr:to>
    <mc:AlternateContent xmlns:mc="http://schemas.openxmlformats.org/markup-compatibility/2006">
      <mc:Choice xmlns:a14="http://schemas.microsoft.com/office/drawing/2010/main" Requires="a14">
        <xdr:graphicFrame macro="">
          <xdr:nvGraphicFramePr>
            <xdr:cNvPr id="7" name="Branch">
              <a:extLst>
                <a:ext uri="{FF2B5EF4-FFF2-40B4-BE49-F238E27FC236}">
                  <a16:creationId xmlns:a16="http://schemas.microsoft.com/office/drawing/2014/main" id="{8DADAB04-5CBD-4E8F-90F6-579BC16F405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54089" y="4986339"/>
              <a:ext cx="1280160" cy="1994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15</xdr:col>
      <xdr:colOff>704848</xdr:colOff>
      <xdr:row>18</xdr:row>
      <xdr:rowOff>171450</xdr:rowOff>
    </xdr:from>
    <xdr:to>
      <xdr:col>19</xdr:col>
      <xdr:colOff>180975</xdr:colOff>
      <xdr:row>45</xdr:row>
      <xdr:rowOff>142875</xdr:rowOff>
    </xdr:to>
    <xdr:graphicFrame macro="">
      <xdr:nvGraphicFramePr>
        <xdr:cNvPr id="8" name="CRM Analysis Trend">
          <a:extLst>
            <a:ext uri="{FF2B5EF4-FFF2-40B4-BE49-F238E27FC236}">
              <a16:creationId xmlns:a16="http://schemas.microsoft.com/office/drawing/2014/main" id="{3D8895D0-4C64-42B5-E880-18D07DE98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123826</xdr:colOff>
      <xdr:row>33</xdr:row>
      <xdr:rowOff>85725</xdr:rowOff>
    </xdr:from>
    <xdr:to>
      <xdr:col>15</xdr:col>
      <xdr:colOff>619125</xdr:colOff>
      <xdr:row>45</xdr:row>
      <xdr:rowOff>133350</xdr:rowOff>
    </xdr:to>
    <xdr:graphicFrame macro="">
      <xdr:nvGraphicFramePr>
        <xdr:cNvPr id="9" name="Staff Attendance">
          <a:extLst>
            <a:ext uri="{FF2B5EF4-FFF2-40B4-BE49-F238E27FC236}">
              <a16:creationId xmlns:a16="http://schemas.microsoft.com/office/drawing/2014/main" id="{5E5D51DD-1977-1954-A2EC-F2FE82FAB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44564</xdr:colOff>
      <xdr:row>14</xdr:row>
      <xdr:rowOff>131989</xdr:rowOff>
    </xdr:from>
    <xdr:to>
      <xdr:col>1</xdr:col>
      <xdr:colOff>715124</xdr:colOff>
      <xdr:row>25</xdr:row>
      <xdr:rowOff>23812</xdr:rowOff>
    </xdr:to>
    <mc:AlternateContent xmlns:mc="http://schemas.openxmlformats.org/markup-compatibility/2006">
      <mc:Choice xmlns:a14="http://schemas.microsoft.com/office/drawing/2010/main" Requires="a14">
        <xdr:graphicFrame macro="">
          <xdr:nvGraphicFramePr>
            <xdr:cNvPr id="4" name="Months (Month)">
              <a:extLst>
                <a:ext uri="{FF2B5EF4-FFF2-40B4-BE49-F238E27FC236}">
                  <a16:creationId xmlns:a16="http://schemas.microsoft.com/office/drawing/2014/main" id="{05E44F31-38CF-47AE-ABB5-17296DE5BAEC}"/>
                </a:ext>
              </a:extLst>
            </xdr:cNvPr>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dr:sp macro="" textlink="">
          <xdr:nvSpPr>
            <xdr:cNvPr id="0" name=""/>
            <xdr:cNvSpPr>
              <a:spLocks noTextEdit="1"/>
            </xdr:cNvSpPr>
          </xdr:nvSpPr>
          <xdr:spPr>
            <a:xfrm>
              <a:off x="44564" y="2798989"/>
              <a:ext cx="1280160" cy="1987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8</xdr:row>
      <xdr:rowOff>171110</xdr:rowOff>
    </xdr:from>
    <xdr:to>
      <xdr:col>1</xdr:col>
      <xdr:colOff>704850</xdr:colOff>
      <xdr:row>13</xdr:row>
      <xdr:rowOff>142535</xdr:rowOff>
    </xdr:to>
    <mc:AlternateContent xmlns:mc="http://schemas.openxmlformats.org/markup-compatibility/2006">
      <mc:Choice xmlns:a14="http://schemas.microsoft.com/office/drawing/2010/main" Requires="a14">
        <xdr:graphicFrame macro="">
          <xdr:nvGraphicFramePr>
            <xdr:cNvPr id="11" name="Quarters (Month)">
              <a:extLst>
                <a:ext uri="{FF2B5EF4-FFF2-40B4-BE49-F238E27FC236}">
                  <a16:creationId xmlns:a16="http://schemas.microsoft.com/office/drawing/2014/main" id="{9794CA81-9939-45FE-84A7-4DE4645BDF96}"/>
                </a:ext>
              </a:extLst>
            </xdr:cNvPr>
            <xdr:cNvGraphicFramePr/>
          </xdr:nvGraphicFramePr>
          <xdr:xfrm>
            <a:off x="0" y="0"/>
            <a:ext cx="0" cy="0"/>
          </xdr:xfrm>
          <a:graphic>
            <a:graphicData uri="http://schemas.microsoft.com/office/drawing/2010/slicer">
              <sle:slicer xmlns:sle="http://schemas.microsoft.com/office/drawing/2010/slicer" name="Quarters (Month)"/>
            </a:graphicData>
          </a:graphic>
        </xdr:graphicFrame>
      </mc:Choice>
      <mc:Fallback>
        <xdr:sp macro="" textlink="">
          <xdr:nvSpPr>
            <xdr:cNvPr id="0" name=""/>
            <xdr:cNvSpPr>
              <a:spLocks noTextEdit="1"/>
            </xdr:cNvSpPr>
          </xdr:nvSpPr>
          <xdr:spPr>
            <a:xfrm>
              <a:off x="38100" y="1695110"/>
              <a:ext cx="12763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314325</xdr:colOff>
      <xdr:row>7</xdr:row>
      <xdr:rowOff>0</xdr:rowOff>
    </xdr:from>
    <xdr:to>
      <xdr:col>9</xdr:col>
      <xdr:colOff>438150</xdr:colOff>
      <xdr:row>18</xdr:row>
      <xdr:rowOff>108204</xdr:rowOff>
    </xdr:to>
    <xdr:graphicFrame macro="">
      <xdr:nvGraphicFramePr>
        <xdr:cNvPr id="14" name="StockOut_Flag">
          <a:extLst>
            <a:ext uri="{FF2B5EF4-FFF2-40B4-BE49-F238E27FC236}">
              <a16:creationId xmlns:a16="http://schemas.microsoft.com/office/drawing/2014/main" id="{987C572C-01F6-3E1A-67FA-A2158CCAF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357718</xdr:colOff>
      <xdr:row>0</xdr:row>
      <xdr:rowOff>53976</xdr:rowOff>
    </xdr:from>
    <xdr:to>
      <xdr:col>19</xdr:col>
      <xdr:colOff>171451</xdr:colOff>
      <xdr:row>18</xdr:row>
      <xdr:rowOff>104776</xdr:rowOff>
    </xdr:to>
    <xdr:graphicFrame macro="">
      <xdr:nvGraphicFramePr>
        <xdr:cNvPr id="16" name="StockOut_Flag per Product Cat">
          <a:extLst>
            <a:ext uri="{FF2B5EF4-FFF2-40B4-BE49-F238E27FC236}">
              <a16:creationId xmlns:a16="http://schemas.microsoft.com/office/drawing/2014/main" id="{72621CC5-BB9D-F0F9-FA81-DD829A4D4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28574</xdr:colOff>
      <xdr:row>7</xdr:row>
      <xdr:rowOff>9525</xdr:rowOff>
    </xdr:from>
    <xdr:to>
      <xdr:col>5</xdr:col>
      <xdr:colOff>209550</xdr:colOff>
      <xdr:row>18</xdr:row>
      <xdr:rowOff>114301</xdr:rowOff>
    </xdr:to>
    <xdr:graphicFrame macro="">
      <xdr:nvGraphicFramePr>
        <xdr:cNvPr id="13" name="Chart 2">
          <a:extLst>
            <a:ext uri="{FF2B5EF4-FFF2-40B4-BE49-F238E27FC236}">
              <a16:creationId xmlns:a16="http://schemas.microsoft.com/office/drawing/2014/main" id="{CB45D7EC-4E95-7FDF-77AE-6DAAC5FA8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250807</xdr:colOff>
      <xdr:row>0</xdr:row>
      <xdr:rowOff>42554</xdr:rowOff>
    </xdr:from>
    <xdr:to>
      <xdr:col>1</xdr:col>
      <xdr:colOff>450738</xdr:colOff>
      <xdr:row>2</xdr:row>
      <xdr:rowOff>187438</xdr:rowOff>
    </xdr:to>
    <xdr:pic>
      <xdr:nvPicPr>
        <xdr:cNvPr id="23" name="Picture 22">
          <a:extLst>
            <a:ext uri="{FF2B5EF4-FFF2-40B4-BE49-F238E27FC236}">
              <a16:creationId xmlns:a16="http://schemas.microsoft.com/office/drawing/2014/main" id="{27D4761F-D9DB-C21F-E047-DBF104A357EF}"/>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4889" b="96000" l="8889" r="92000">
                      <a14:foregroundMark x1="9333" y1="27556" x2="9333" y2="27556"/>
                      <a14:foregroundMark x1="31556" y1="93778" x2="31556" y2="93778"/>
                      <a14:foregroundMark x1="85333" y1="35111" x2="85333" y2="35111"/>
                      <a14:foregroundMark x1="85778" y1="34222" x2="87111" y2="34222"/>
                      <a14:foregroundMark x1="64444" y1="33778" x2="64444" y2="33778"/>
                      <a14:foregroundMark x1="38667" y1="34222" x2="38667" y2="34222"/>
                      <a14:foregroundMark x1="14222" y1="35111" x2="14222" y2="35111"/>
                      <a14:foregroundMark x1="32000" y1="93778" x2="32000" y2="93778"/>
                      <a14:foregroundMark x1="47556" y1="5778" x2="47556" y2="5778"/>
                      <a14:foregroundMark x1="37333" y1="4889" x2="37333" y2="4889"/>
                      <a14:foregroundMark x1="32000" y1="94222" x2="32000" y2="94222"/>
                      <a14:foregroundMark x1="40000" y1="94667" x2="40000" y2="94667"/>
                      <a14:foregroundMark x1="24889" y1="96000" x2="24889" y2="96000"/>
                      <a14:foregroundMark x1="64889" y1="96000" x2="64889" y2="96000"/>
                      <a14:foregroundMark x1="72444" y1="94667" x2="72444" y2="94667"/>
                      <a14:foregroundMark x1="81778" y1="94667" x2="81778" y2="94667"/>
                      <a14:foregroundMark x1="88889" y1="94667" x2="88889" y2="94667"/>
                      <a14:foregroundMark x1="92000" y1="94667" x2="92000" y2="94667"/>
                    </a14:backgroundRemoval>
                  </a14:imgEffect>
                </a14:imgLayer>
              </a14:imgProps>
            </a:ext>
            <a:ext uri="{28A0092B-C50C-407E-A947-70E740481C1C}">
              <a14:useLocalDpi xmlns:a14="http://schemas.microsoft.com/office/drawing/2010/main" val="0"/>
            </a:ext>
          </a:extLst>
        </a:blip>
        <a:stretch>
          <a:fillRect/>
        </a:stretch>
      </xdr:blipFill>
      <xdr:spPr>
        <a:xfrm>
          <a:off x="250807" y="42554"/>
          <a:ext cx="809531" cy="525884"/>
        </a:xfrm>
        <a:prstGeom prst="rect">
          <a:avLst/>
        </a:prstGeom>
      </xdr:spPr>
    </xdr:pic>
    <xdr:clientData/>
  </xdr:twoCellAnchor>
  <xdr:twoCellAnchor>
    <xdr:from>
      <xdr:col>2</xdr:col>
      <xdr:colOff>18369</xdr:colOff>
      <xdr:row>0</xdr:row>
      <xdr:rowOff>12927</xdr:rowOff>
    </xdr:from>
    <xdr:to>
      <xdr:col>14</xdr:col>
      <xdr:colOff>276225</xdr:colOff>
      <xdr:row>2</xdr:row>
      <xdr:rowOff>159203</xdr:rowOff>
    </xdr:to>
    <xdr:grpSp>
      <xdr:nvGrpSpPr>
        <xdr:cNvPr id="26" name="Group 25">
          <a:extLst>
            <a:ext uri="{FF2B5EF4-FFF2-40B4-BE49-F238E27FC236}">
              <a16:creationId xmlns:a16="http://schemas.microsoft.com/office/drawing/2014/main" id="{E62A823A-A19E-9FED-AA30-212FC6DE99BF}"/>
            </a:ext>
          </a:extLst>
        </xdr:cNvPr>
        <xdr:cNvGrpSpPr/>
      </xdr:nvGrpSpPr>
      <xdr:grpSpPr>
        <a:xfrm>
          <a:off x="1504269" y="12927"/>
          <a:ext cx="10887756" cy="527276"/>
          <a:chOff x="1506650" y="70077"/>
          <a:chExt cx="10807814" cy="517071"/>
        </a:xfrm>
      </xdr:grpSpPr>
      <xdr:sp macro="" textlink="">
        <xdr:nvSpPr>
          <xdr:cNvPr id="18" name="Rectangle 17">
            <a:extLst>
              <a:ext uri="{FF2B5EF4-FFF2-40B4-BE49-F238E27FC236}">
                <a16:creationId xmlns:a16="http://schemas.microsoft.com/office/drawing/2014/main" id="{16E23AA5-609D-B0C0-3C97-EE2AC76739E5}"/>
              </a:ext>
            </a:extLst>
          </xdr:cNvPr>
          <xdr:cNvSpPr/>
        </xdr:nvSpPr>
        <xdr:spPr>
          <a:xfrm>
            <a:off x="1506650" y="70077"/>
            <a:ext cx="10807814" cy="517071"/>
          </a:xfrm>
          <a:prstGeom prst="rect">
            <a:avLst/>
          </a:prstGeom>
          <a:solidFill>
            <a:srgbClr val="E0EA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rgbClr val="180E3F"/>
                </a:solidFill>
                <a:latin typeface="Arial Rounded MT Bold" panose="020F0704030504030204" pitchFamily="34" charset="0"/>
              </a:rPr>
              <a:t>XYZ SUPERMART RETAILER</a:t>
            </a:r>
            <a:r>
              <a:rPr lang="en-US" sz="1200" baseline="0">
                <a:solidFill>
                  <a:srgbClr val="180E3F"/>
                </a:solidFill>
                <a:latin typeface="Arial Rounded MT Bold" panose="020F0704030504030204" pitchFamily="34" charset="0"/>
              </a:rPr>
              <a:t> DASHBOARD</a:t>
            </a:r>
          </a:p>
          <a:p>
            <a:pPr algn="l"/>
            <a:r>
              <a:rPr lang="en-US" sz="1200" baseline="0">
                <a:solidFill>
                  <a:srgbClr val="180E3F"/>
                </a:solidFill>
                <a:latin typeface="Agency FB" panose="020B0503020202020204" pitchFamily="34" charset="0"/>
              </a:rPr>
              <a:t>HQ KENYA</a:t>
            </a:r>
            <a:endParaRPr lang="en-US" sz="1200">
              <a:solidFill>
                <a:srgbClr val="180E3F"/>
              </a:solidFill>
              <a:latin typeface="Agency FB" panose="020B0503020202020204" pitchFamily="34" charset="0"/>
            </a:endParaRPr>
          </a:p>
        </xdr:txBody>
      </xdr:sp>
      <xdr:pic>
        <xdr:nvPicPr>
          <xdr:cNvPr id="25" name="Picture 24">
            <a:extLst>
              <a:ext uri="{FF2B5EF4-FFF2-40B4-BE49-F238E27FC236}">
                <a16:creationId xmlns:a16="http://schemas.microsoft.com/office/drawing/2014/main" id="{799029E9-F030-02B9-C534-B9DCBDA2E91C}"/>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2956" b="95074" l="8871" r="89113">
                        <a14:foregroundMark x1="31048" y1="7882" x2="31048" y2="7882"/>
                        <a14:foregroundMark x1="31452" y1="3448" x2="31452" y2="3448"/>
                        <a14:foregroundMark x1="60887" y1="91133" x2="60887" y2="91133"/>
                        <a14:foregroundMark x1="61290" y1="95074" x2="61290" y2="95074"/>
                      </a14:backgroundRemoval>
                    </a14:imgEffect>
                  </a14:imgLayer>
                </a14:imgProps>
              </a:ext>
              <a:ext uri="{28A0092B-C50C-407E-A947-70E740481C1C}">
                <a14:useLocalDpi xmlns:a14="http://schemas.microsoft.com/office/drawing/2010/main" val="0"/>
              </a:ext>
            </a:extLst>
          </a:blip>
          <a:stretch>
            <a:fillRect/>
          </a:stretch>
        </xdr:blipFill>
        <xdr:spPr>
          <a:xfrm>
            <a:off x="11645674" y="119744"/>
            <a:ext cx="518556" cy="416037"/>
          </a:xfrm>
          <a:prstGeom prst="rect">
            <a:avLst/>
          </a:prstGeom>
        </xdr:spPr>
      </xdr:pic>
    </xdr:grpSp>
    <xdr:clientData/>
  </xdr:twoCellAnchor>
  <xdr:twoCellAnchor>
    <xdr:from>
      <xdr:col>2</xdr:col>
      <xdr:colOff>11227</xdr:colOff>
      <xdr:row>3</xdr:row>
      <xdr:rowOff>72517</xdr:rowOff>
    </xdr:from>
    <xdr:to>
      <xdr:col>5</xdr:col>
      <xdr:colOff>547347</xdr:colOff>
      <xdr:row>6</xdr:row>
      <xdr:rowOff>81023</xdr:rowOff>
    </xdr:to>
    <xdr:sp macro="" textlink="">
      <xdr:nvSpPr>
        <xdr:cNvPr id="20" name="Rectangle 19">
          <a:extLst>
            <a:ext uri="{FF2B5EF4-FFF2-40B4-BE49-F238E27FC236}">
              <a16:creationId xmlns:a16="http://schemas.microsoft.com/office/drawing/2014/main" id="{1F239B23-B61B-07A5-DBC6-3F5F8B78FC54}"/>
            </a:ext>
          </a:extLst>
        </xdr:cNvPr>
        <xdr:cNvSpPr/>
      </xdr:nvSpPr>
      <xdr:spPr>
        <a:xfrm>
          <a:off x="1497127" y="644017"/>
          <a:ext cx="3536495" cy="580006"/>
        </a:xfrm>
        <a:prstGeom prst="rect">
          <a:avLst/>
        </a:prstGeom>
        <a:solidFill>
          <a:srgbClr val="E0EA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800" b="1">
              <a:solidFill>
                <a:sysClr val="windowText" lastClr="000000"/>
              </a:solidFill>
              <a:latin typeface="Agency FB" panose="020B0503020202020204" pitchFamily="34" charset="0"/>
            </a:rPr>
            <a:t>Total </a:t>
          </a:r>
          <a:r>
            <a:rPr lang="en-US" sz="1600" b="1">
              <a:solidFill>
                <a:sysClr val="windowText" lastClr="000000"/>
              </a:solidFill>
              <a:latin typeface="Agency FB" panose="020B0503020202020204" pitchFamily="34" charset="0"/>
            </a:rPr>
            <a:t>Sales</a:t>
          </a:r>
          <a:endParaRPr lang="en-US" sz="1800" b="1">
            <a:solidFill>
              <a:sysClr val="windowText" lastClr="000000"/>
            </a:solidFill>
            <a:latin typeface="Agency FB" panose="020B0503020202020204" pitchFamily="34" charset="0"/>
          </a:endParaRPr>
        </a:p>
      </xdr:txBody>
    </xdr:sp>
    <xdr:clientData/>
  </xdr:twoCellAnchor>
  <xdr:twoCellAnchor>
    <xdr:from>
      <xdr:col>3</xdr:col>
      <xdr:colOff>747732</xdr:colOff>
      <xdr:row>5</xdr:row>
      <xdr:rowOff>14498</xdr:rowOff>
    </xdr:from>
    <xdr:to>
      <xdr:col>7</xdr:col>
      <xdr:colOff>317192</xdr:colOff>
      <xdr:row>7</xdr:row>
      <xdr:rowOff>187533</xdr:rowOff>
    </xdr:to>
    <xdr:sp macro="" textlink="$D$5">
      <xdr:nvSpPr>
        <xdr:cNvPr id="2" name="TextBox 1">
          <a:extLst>
            <a:ext uri="{FF2B5EF4-FFF2-40B4-BE49-F238E27FC236}">
              <a16:creationId xmlns:a16="http://schemas.microsoft.com/office/drawing/2014/main" id="{CDC621F0-F0FE-8F8D-BBAA-4FCF8F4A1CD9}"/>
            </a:ext>
          </a:extLst>
        </xdr:cNvPr>
        <xdr:cNvSpPr txBox="1"/>
      </xdr:nvSpPr>
      <xdr:spPr>
        <a:xfrm>
          <a:off x="3319482" y="966998"/>
          <a:ext cx="3179435" cy="55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107E4D3-5FF9-49A4-88E6-D7DB83EE6732}" type="TxLink">
            <a:rPr lang="en-US" sz="1100" b="0" i="0" u="none" strike="noStrike">
              <a:solidFill>
                <a:srgbClr val="000000"/>
              </a:solidFill>
              <a:latin typeface="Bahnschrift Light" panose="020B0502040204020203" pitchFamily="34" charset="0"/>
              <a:ea typeface="+mn-ea"/>
              <a:cs typeface="Calibri"/>
            </a:rPr>
            <a:t>KES 1,940,973.0</a:t>
          </a:fld>
          <a:endParaRPr lang="en-US" sz="1400" b="1" i="0" u="none" strike="noStrike">
            <a:solidFill>
              <a:srgbClr val="000000"/>
            </a:solidFill>
            <a:latin typeface="Bahnschrift Light" panose="020B0502040204020203" pitchFamily="34" charset="0"/>
            <a:ea typeface="+mn-ea"/>
            <a:cs typeface="Calibri"/>
          </a:endParaRPr>
        </a:p>
      </xdr:txBody>
    </xdr:sp>
    <xdr:clientData/>
  </xdr:twoCellAnchor>
  <xdr:twoCellAnchor>
    <xdr:from>
      <xdr:col>5</xdr:col>
      <xdr:colOff>661647</xdr:colOff>
      <xdr:row>3</xdr:row>
      <xdr:rowOff>87389</xdr:rowOff>
    </xdr:from>
    <xdr:to>
      <xdr:col>10</xdr:col>
      <xdr:colOff>142875</xdr:colOff>
      <xdr:row>6</xdr:row>
      <xdr:rowOff>95607</xdr:rowOff>
    </xdr:to>
    <xdr:sp macro="" textlink="">
      <xdr:nvSpPr>
        <xdr:cNvPr id="22" name="Rectangle 21">
          <a:extLst>
            <a:ext uri="{FF2B5EF4-FFF2-40B4-BE49-F238E27FC236}">
              <a16:creationId xmlns:a16="http://schemas.microsoft.com/office/drawing/2014/main" id="{437F282F-EFD8-8118-D6A2-0DE5F4530A33}"/>
            </a:ext>
          </a:extLst>
        </xdr:cNvPr>
        <xdr:cNvSpPr/>
      </xdr:nvSpPr>
      <xdr:spPr>
        <a:xfrm>
          <a:off x="5147922" y="658889"/>
          <a:ext cx="3719853" cy="579718"/>
        </a:xfrm>
        <a:prstGeom prst="rect">
          <a:avLst/>
        </a:prstGeom>
        <a:solidFill>
          <a:srgbClr val="E0EA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0000"/>
              </a:solidFill>
              <a:effectLst/>
              <a:uLnTx/>
              <a:uFillTx/>
              <a:latin typeface="Agency FB" panose="020B0503020202020204" pitchFamily="34" charset="0"/>
              <a:ea typeface="+mn-ea"/>
              <a:cs typeface="Calibri"/>
            </a:rPr>
            <a:t>Average Customer Satisfaction Score %</a:t>
          </a:r>
        </a:p>
        <a:p>
          <a:pPr marL="0" marR="0" lvl="0" indent="0" algn="r" defTabSz="914400" eaLnBrk="1" fontAlgn="auto" latinLnBrk="0" hangingPunct="1">
            <a:lnSpc>
              <a:spcPct val="100000"/>
            </a:lnSpc>
            <a:spcBef>
              <a:spcPts val="0"/>
            </a:spcBef>
            <a:spcAft>
              <a:spcPts val="0"/>
            </a:spcAft>
            <a:buClrTx/>
            <a:buSzTx/>
            <a:buFontTx/>
            <a:buNone/>
            <a:tabLst/>
            <a:defRPr/>
          </a:pPr>
          <a:endParaRPr lang="en-US" sz="1100"/>
        </a:p>
        <a:p>
          <a:pPr algn="l"/>
          <a:endParaRPr lang="en-US" sz="1100"/>
        </a:p>
      </xdr:txBody>
    </xdr:sp>
    <xdr:clientData/>
  </xdr:twoCellAnchor>
  <xdr:twoCellAnchor>
    <xdr:from>
      <xdr:col>10</xdr:col>
      <xdr:colOff>279966</xdr:colOff>
      <xdr:row>3</xdr:row>
      <xdr:rowOff>99735</xdr:rowOff>
    </xdr:from>
    <xdr:to>
      <xdr:col>14</xdr:col>
      <xdr:colOff>228600</xdr:colOff>
      <xdr:row>6</xdr:row>
      <xdr:rowOff>108241</xdr:rowOff>
    </xdr:to>
    <xdr:sp macro="" textlink="">
      <xdr:nvSpPr>
        <xdr:cNvPr id="24" name="Rectangle 23">
          <a:extLst>
            <a:ext uri="{FF2B5EF4-FFF2-40B4-BE49-F238E27FC236}">
              <a16:creationId xmlns:a16="http://schemas.microsoft.com/office/drawing/2014/main" id="{BA3A629C-0054-EC84-7A9B-3C23BB259082}"/>
            </a:ext>
          </a:extLst>
        </xdr:cNvPr>
        <xdr:cNvSpPr/>
      </xdr:nvSpPr>
      <xdr:spPr>
        <a:xfrm>
          <a:off x="9004866" y="671235"/>
          <a:ext cx="3339534" cy="580006"/>
        </a:xfrm>
        <a:prstGeom prst="rect">
          <a:avLst/>
        </a:prstGeom>
        <a:solidFill>
          <a:srgbClr val="E0EA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0000"/>
              </a:solidFill>
              <a:effectLst/>
              <a:uLnTx/>
              <a:uFillTx/>
              <a:latin typeface="Agency FB" panose="020B0503020202020204" pitchFamily="34" charset="0"/>
              <a:ea typeface="+mn-ea"/>
              <a:cs typeface="Calibri"/>
            </a:rPr>
            <a:t>Total complains</a:t>
          </a:r>
        </a:p>
      </xdr:txBody>
    </xdr:sp>
    <xdr:clientData/>
  </xdr:twoCellAnchor>
  <xdr:twoCellAnchor>
    <xdr:from>
      <xdr:col>9</xdr:col>
      <xdr:colOff>514350</xdr:colOff>
      <xdr:row>7</xdr:row>
      <xdr:rowOff>33337</xdr:rowOff>
    </xdr:from>
    <xdr:to>
      <xdr:col>14</xdr:col>
      <xdr:colOff>295274</xdr:colOff>
      <xdr:row>18</xdr:row>
      <xdr:rowOff>95250</xdr:rowOff>
    </xdr:to>
    <xdr:graphicFrame macro="">
      <xdr:nvGraphicFramePr>
        <xdr:cNvPr id="12" name="Chart 1">
          <a:extLst>
            <a:ext uri="{FF2B5EF4-FFF2-40B4-BE49-F238E27FC236}">
              <a16:creationId xmlns:a16="http://schemas.microsoft.com/office/drawing/2014/main" id="{9CDAD919-2D09-0095-A7CE-8B6F5F0E5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0</xdr:col>
      <xdr:colOff>76199</xdr:colOff>
      <xdr:row>3</xdr:row>
      <xdr:rowOff>47625</xdr:rowOff>
    </xdr:from>
    <xdr:to>
      <xdr:col>1</xdr:col>
      <xdr:colOff>746759</xdr:colOff>
      <xdr:row>8</xdr:row>
      <xdr:rowOff>9525</xdr:rowOff>
    </xdr:to>
    <mc:AlternateContent xmlns:mc="http://schemas.openxmlformats.org/markup-compatibility/2006">
      <mc:Choice xmlns:a14="http://schemas.microsoft.com/office/drawing/2010/main" Requires="a14">
        <xdr:graphicFrame macro="">
          <xdr:nvGraphicFramePr>
            <xdr:cNvPr id="19" name="Years (Month)">
              <a:extLst>
                <a:ext uri="{FF2B5EF4-FFF2-40B4-BE49-F238E27FC236}">
                  <a16:creationId xmlns:a16="http://schemas.microsoft.com/office/drawing/2014/main" id="{49A1FFBF-FEF2-4DD2-BC60-F685E26A1FB3}"/>
                </a:ext>
              </a:extLst>
            </xdr:cNvPr>
            <xdr:cNvGraphicFramePr/>
          </xdr:nvGraphicFramePr>
          <xdr:xfrm>
            <a:off x="0" y="0"/>
            <a:ext cx="0" cy="0"/>
          </xdr:xfrm>
          <a:graphic>
            <a:graphicData uri="http://schemas.microsoft.com/office/drawing/2010/slicer">
              <sle:slicer xmlns:sle="http://schemas.microsoft.com/office/drawing/2010/slicer" name="Years (Month)"/>
            </a:graphicData>
          </a:graphic>
        </xdr:graphicFrame>
      </mc:Choice>
      <mc:Fallback>
        <xdr:sp macro="" textlink="">
          <xdr:nvSpPr>
            <xdr:cNvPr id="0" name=""/>
            <xdr:cNvSpPr>
              <a:spLocks noTextEdit="1"/>
            </xdr:cNvSpPr>
          </xdr:nvSpPr>
          <xdr:spPr>
            <a:xfrm>
              <a:off x="76199" y="619125"/>
              <a:ext cx="12801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261957</xdr:colOff>
      <xdr:row>4</xdr:row>
      <xdr:rowOff>185948</xdr:rowOff>
    </xdr:from>
    <xdr:to>
      <xdr:col>13</xdr:col>
      <xdr:colOff>50492</xdr:colOff>
      <xdr:row>7</xdr:row>
      <xdr:rowOff>168483</xdr:rowOff>
    </xdr:to>
    <xdr:sp macro="" textlink="$H$5">
      <xdr:nvSpPr>
        <xdr:cNvPr id="32" name="TextBox 31">
          <a:extLst>
            <a:ext uri="{FF2B5EF4-FFF2-40B4-BE49-F238E27FC236}">
              <a16:creationId xmlns:a16="http://schemas.microsoft.com/office/drawing/2014/main" id="{E3EEF070-F0F8-86B9-EDA2-1695AEF7300F}"/>
            </a:ext>
          </a:extLst>
        </xdr:cNvPr>
        <xdr:cNvSpPr txBox="1"/>
      </xdr:nvSpPr>
      <xdr:spPr>
        <a:xfrm>
          <a:off x="8139132" y="947948"/>
          <a:ext cx="3179435" cy="55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3D06EE8-8B41-4838-BB28-75A310D6607B}" type="TxLink">
            <a:rPr lang="en-US" sz="1100" b="0" i="0" u="none" strike="noStrike">
              <a:solidFill>
                <a:srgbClr val="000000"/>
              </a:solidFill>
              <a:latin typeface="Bahnschrift Light" panose="020B0502040204020203" pitchFamily="34" charset="0"/>
              <a:ea typeface="+mn-ea"/>
              <a:cs typeface="Calibri"/>
            </a:rPr>
            <a:pPr marL="0" indent="0" algn="l"/>
            <a:t>4.01</a:t>
          </a:fld>
          <a:endParaRPr lang="en-US" sz="1100" b="0" i="0" u="none" strike="noStrike">
            <a:solidFill>
              <a:srgbClr val="000000"/>
            </a:solidFill>
            <a:latin typeface="Bahnschrift Light" panose="020B0502040204020203" pitchFamily="34" charset="0"/>
            <a:ea typeface="+mn-ea"/>
            <a:cs typeface="Calibri"/>
          </a:endParaRPr>
        </a:p>
      </xdr:txBody>
    </xdr:sp>
    <xdr:clientData/>
  </xdr:twoCellAnchor>
  <xdr:twoCellAnchor>
    <xdr:from>
      <xdr:col>13</xdr:col>
      <xdr:colOff>385782</xdr:colOff>
      <xdr:row>4</xdr:row>
      <xdr:rowOff>128798</xdr:rowOff>
    </xdr:from>
    <xdr:to>
      <xdr:col>16</xdr:col>
      <xdr:colOff>383867</xdr:colOff>
      <xdr:row>7</xdr:row>
      <xdr:rowOff>111333</xdr:rowOff>
    </xdr:to>
    <xdr:sp macro="" textlink="$J$5">
      <xdr:nvSpPr>
        <xdr:cNvPr id="33" name="TextBox 32">
          <a:extLst>
            <a:ext uri="{FF2B5EF4-FFF2-40B4-BE49-F238E27FC236}">
              <a16:creationId xmlns:a16="http://schemas.microsoft.com/office/drawing/2014/main" id="{54A0A875-0F67-4F14-7A04-C7B2431E864F}"/>
            </a:ext>
          </a:extLst>
        </xdr:cNvPr>
        <xdr:cNvSpPr txBox="1"/>
      </xdr:nvSpPr>
      <xdr:spPr>
        <a:xfrm>
          <a:off x="11653857" y="890798"/>
          <a:ext cx="3179435" cy="55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E3D9BF8-2537-4F11-B415-F87C901D5BDC}" type="TxLink">
            <a:rPr lang="en-US" sz="1100" b="0" i="0" u="none" strike="noStrike">
              <a:solidFill>
                <a:srgbClr val="180E3F"/>
              </a:solidFill>
              <a:latin typeface="Calibri"/>
              <a:ea typeface="+mn-ea"/>
              <a:cs typeface="Calibri"/>
            </a:rPr>
            <a:t>1,092</a:t>
          </a:fld>
          <a:endParaRPr lang="en-US" sz="1100" b="0" i="0" u="none" strike="noStrike">
            <a:solidFill>
              <a:srgbClr val="000000"/>
            </a:solidFill>
            <a:latin typeface="Bahnschrift Light" panose="020B0502040204020203" pitchFamily="34" charset="0"/>
            <a:ea typeface="+mn-ea"/>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refreshedDate="45815.804519675927" createdVersion="8" refreshedVersion="8" minRefreshableVersion="3" recordCount="360" xr:uid="{80EECC1F-66DA-427E-8279-6FEC96BC0CC6}">
  <cacheSource type="worksheet">
    <worksheetSource name="Info"/>
  </cacheSource>
  <cacheFields count="15">
    <cacheField name="Month" numFmtId="14">
      <sharedItems containsSemiMixedTypes="0" containsNonDate="0" containsDate="1" containsString="0" minDate="2024-06-01T00:00:00" maxDate="2025-05-27T00:00:00" count="36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sharedItems>
      <fieldGroup par="13"/>
    </cacheField>
    <cacheField name="Branch" numFmtId="0">
      <sharedItems count="6">
        <s v="Nairobi"/>
        <s v="Thika"/>
        <s v="Nakuru"/>
        <s v="Kisumu"/>
        <s v="Eldoret"/>
        <s v="Mombasa"/>
      </sharedItems>
    </cacheField>
    <cacheField name="Product_Category" numFmtId="0">
      <sharedItems count="5">
        <s v="Groceries"/>
        <s v="Electronics"/>
        <s v="Clothing"/>
        <s v="Furniture"/>
        <s v="Cosmetics"/>
      </sharedItems>
    </cacheField>
    <cacheField name="Sales_KES" numFmtId="164">
      <sharedItems containsSemiMixedTypes="0" containsString="0" containsNumber="1" containsInteger="1" minValue="1025" maxValue="9954"/>
    </cacheField>
    <cacheField name="Average_sales" numFmtId="164">
      <sharedItems containsSemiMixedTypes="0" containsString="0" containsNumber="1" minValue="5041.6805555555557" maxValue="5673.7638888888887"/>
    </cacheField>
    <cacheField name="Customer_Complaints" numFmtId="0">
      <sharedItems containsSemiMixedTypes="0" containsString="0" containsNumber="1" containsInteger="1" minValue="0" maxValue="8"/>
    </cacheField>
    <cacheField name="Stockout_Flag" numFmtId="0">
      <sharedItems containsSemiMixedTypes="0" containsString="0" containsNumber="1" containsInteger="1" minValue="0" maxValue="1"/>
    </cacheField>
    <cacheField name="Staff_Attendance_Pct" numFmtId="0">
      <sharedItems containsSemiMixedTypes="0" containsString="0" containsNumber="1" minValue="75.64" maxValue="102.99"/>
    </cacheField>
    <cacheField name="Customer_Satisfaction_Score" numFmtId="0">
      <sharedItems containsSemiMixedTypes="0" containsString="0" containsNumber="1" minValue="2.68" maxValue="5.17"/>
    </cacheField>
    <cacheField name="Avg. Customer_Satisfaction_Score" numFmtId="0">
      <sharedItems containsNonDate="0" containsString="0" containsBlank="1"/>
    </cacheField>
    <cacheField name="Trend" numFmtId="0">
      <sharedItems/>
    </cacheField>
    <cacheField name="Months (Month)" numFmtId="0" databaseField="0">
      <fieldGroup base="0">
        <rangePr groupBy="months" startDate="2024-06-01T00:00:00" endDate="2025-05-27T00:00:00"/>
        <groupItems count="14">
          <s v="&lt;6/1/2024"/>
          <s v="Jan"/>
          <s v="Feb"/>
          <s v="Mar"/>
          <s v="Apr"/>
          <s v="May"/>
          <s v="Jun"/>
          <s v="Jul"/>
          <s v="Aug"/>
          <s v="Sep"/>
          <s v="Oct"/>
          <s v="Nov"/>
          <s v="Dec"/>
          <s v="&gt;5/27/2025"/>
        </groupItems>
      </fieldGroup>
    </cacheField>
    <cacheField name="Quarters (Month)" numFmtId="0" databaseField="0">
      <fieldGroup base="0">
        <rangePr groupBy="quarters" startDate="2024-06-01T00:00:00" endDate="2025-05-27T00:00:00"/>
        <groupItems count="6">
          <s v="&lt;6/1/2024"/>
          <s v="Qtr1"/>
          <s v="Qtr2"/>
          <s v="Qtr3"/>
          <s v="Qtr4"/>
          <s v="&gt;5/27/2025"/>
        </groupItems>
      </fieldGroup>
    </cacheField>
    <cacheField name="Years (Month)" numFmtId="0" databaseField="0">
      <fieldGroup base="0">
        <rangePr groupBy="years" startDate="2024-06-01T00:00:00" endDate="2025-05-27T00:00:00"/>
        <groupItems count="4">
          <s v="&lt;6/1/2024"/>
          <s v="2024"/>
          <s v="2025"/>
          <s v="&gt;5/27/2025"/>
        </groupItems>
      </fieldGroup>
    </cacheField>
    <cacheField name="Trend2" numFmtId="0" formula="IF((Sales_KES&gt;Average_sales), &quot;Potential Growth&quot;, &quot;Decrease&quot;)" databaseField="0"/>
  </cacheFields>
  <extLst>
    <ext xmlns:x14="http://schemas.microsoft.com/office/spreadsheetml/2009/9/main" uri="{725AE2AE-9491-48be-B2B4-4EB974FC3084}">
      <x14:pivotCacheDefinition pivotCacheId="334858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x v="0"/>
    <x v="0"/>
    <n v="8270"/>
    <n v="5041.6805555555557"/>
    <n v="4"/>
    <n v="0"/>
    <n v="79.95"/>
    <n v="3.75"/>
    <m/>
    <s v="DROP"/>
  </r>
  <r>
    <x v="1"/>
    <x v="0"/>
    <x v="1"/>
    <n v="9322"/>
    <n v="5296.8472222222226"/>
    <n v="0"/>
    <n v="1"/>
    <n v="87.65"/>
    <n v="4.2699999999999996"/>
    <m/>
    <s v="UP"/>
  </r>
  <r>
    <x v="2"/>
    <x v="0"/>
    <x v="2"/>
    <n v="6311"/>
    <n v="5565.041666666667"/>
    <n v="3"/>
    <n v="0"/>
    <n v="77.8"/>
    <n v="4.3"/>
    <m/>
    <s v="UP"/>
  </r>
  <r>
    <x v="3"/>
    <x v="0"/>
    <x v="3"/>
    <n v="3047"/>
    <n v="5673.7638888888887"/>
    <n v="2"/>
    <n v="0"/>
    <n v="90.34"/>
    <n v="3.29"/>
    <m/>
    <s v="UP"/>
  </r>
  <r>
    <x v="4"/>
    <x v="0"/>
    <x v="4"/>
    <n v="2528"/>
    <n v="5380.625"/>
    <n v="0"/>
    <n v="0"/>
    <n v="87"/>
    <n v="4.47"/>
    <m/>
    <s v="DROP"/>
  </r>
  <r>
    <x v="5"/>
    <x v="1"/>
    <x v="0"/>
    <n v="3612"/>
    <n v="5041.6805555555557"/>
    <n v="2"/>
    <n v="0"/>
    <n v="88.16"/>
    <n v="4.1900000000000004"/>
    <m/>
    <s v="DROP"/>
  </r>
  <r>
    <x v="6"/>
    <x v="1"/>
    <x v="1"/>
    <n v="4152"/>
    <n v="5296.8472222222226"/>
    <n v="3"/>
    <n v="0"/>
    <n v="91.09"/>
    <n v="4.4400000000000004"/>
    <m/>
    <s v="DROP"/>
  </r>
  <r>
    <x v="7"/>
    <x v="1"/>
    <x v="2"/>
    <n v="8629"/>
    <n v="5565.041666666667"/>
    <n v="1"/>
    <n v="0"/>
    <n v="82.61"/>
    <n v="3.64"/>
    <m/>
    <s v="UP"/>
  </r>
  <r>
    <x v="8"/>
    <x v="1"/>
    <x v="3"/>
    <n v="5887"/>
    <n v="5673.7638888888887"/>
    <n v="3"/>
    <n v="0"/>
    <n v="86.62"/>
    <n v="4.3099999999999996"/>
    <m/>
    <s v="DROP"/>
  </r>
  <r>
    <x v="9"/>
    <x v="1"/>
    <x v="4"/>
    <n v="6258"/>
    <n v="5380.625"/>
    <n v="5"/>
    <n v="1"/>
    <n v="89.16"/>
    <n v="4.58"/>
    <m/>
    <s v="UP"/>
  </r>
  <r>
    <x v="10"/>
    <x v="2"/>
    <x v="0"/>
    <n v="4104"/>
    <n v="5041.6805555555557"/>
    <n v="1"/>
    <n v="0"/>
    <n v="94.06"/>
    <n v="4.68"/>
    <m/>
    <s v="DROP"/>
  </r>
  <r>
    <x v="11"/>
    <x v="2"/>
    <x v="1"/>
    <n v="9154"/>
    <n v="5296.8472222222226"/>
    <n v="5"/>
    <n v="0"/>
    <n v="89.25"/>
    <n v="3.52"/>
    <m/>
    <s v="UP"/>
  </r>
  <r>
    <x v="12"/>
    <x v="2"/>
    <x v="2"/>
    <n v="8858"/>
    <n v="5565.041666666667"/>
    <n v="0"/>
    <n v="0"/>
    <n v="90.46"/>
    <n v="3.01"/>
    <m/>
    <s v="UP"/>
  </r>
  <r>
    <x v="13"/>
    <x v="2"/>
    <x v="3"/>
    <n v="2757"/>
    <n v="5673.7638888888887"/>
    <n v="2"/>
    <n v="0"/>
    <n v="90.68"/>
    <n v="4.3"/>
    <m/>
    <s v="DROP"/>
  </r>
  <r>
    <x v="14"/>
    <x v="2"/>
    <x v="4"/>
    <n v="4157"/>
    <n v="5380.625"/>
    <n v="3"/>
    <n v="0"/>
    <n v="87.93"/>
    <n v="3.3"/>
    <m/>
    <s v="DROP"/>
  </r>
  <r>
    <x v="15"/>
    <x v="3"/>
    <x v="0"/>
    <n v="6450"/>
    <n v="5041.6805555555557"/>
    <n v="1"/>
    <n v="0"/>
    <n v="88.71"/>
    <n v="4.2300000000000004"/>
    <m/>
    <s v="UP"/>
  </r>
  <r>
    <x v="16"/>
    <x v="3"/>
    <x v="1"/>
    <n v="2306"/>
    <n v="5296.8472222222226"/>
    <n v="3"/>
    <n v="0"/>
    <n v="82.92"/>
    <n v="3.79"/>
    <m/>
    <s v="UP"/>
  </r>
  <r>
    <x v="17"/>
    <x v="3"/>
    <x v="2"/>
    <n v="1663"/>
    <n v="5565.041666666667"/>
    <n v="4"/>
    <n v="1"/>
    <n v="80.41"/>
    <n v="3.99"/>
    <m/>
    <s v="DROP"/>
  </r>
  <r>
    <x v="18"/>
    <x v="3"/>
    <x v="3"/>
    <n v="4696"/>
    <n v="5673.7638888888887"/>
    <n v="4"/>
    <n v="0"/>
    <n v="97.17"/>
    <n v="4.53"/>
    <m/>
    <s v="DROP"/>
  </r>
  <r>
    <x v="19"/>
    <x v="3"/>
    <x v="4"/>
    <n v="6172"/>
    <n v="5380.625"/>
    <n v="5"/>
    <n v="0"/>
    <n v="97.01"/>
    <n v="3.3"/>
    <m/>
    <s v="UP"/>
  </r>
  <r>
    <x v="20"/>
    <x v="4"/>
    <x v="0"/>
    <n v="1197"/>
    <n v="5041.6805555555557"/>
    <n v="3"/>
    <n v="0"/>
    <n v="93.95"/>
    <n v="4.22"/>
    <m/>
    <s v="DROP"/>
  </r>
  <r>
    <x v="21"/>
    <x v="4"/>
    <x v="1"/>
    <n v="3811"/>
    <n v="5296.8472222222226"/>
    <n v="1"/>
    <n v="0"/>
    <n v="93.25"/>
    <n v="3.39"/>
    <m/>
    <s v="UP"/>
  </r>
  <r>
    <x v="22"/>
    <x v="4"/>
    <x v="2"/>
    <n v="2843"/>
    <n v="5565.041666666667"/>
    <n v="6"/>
    <n v="0"/>
    <n v="84.86"/>
    <n v="4.37"/>
    <m/>
    <s v="DROP"/>
  </r>
  <r>
    <x v="23"/>
    <x v="4"/>
    <x v="3"/>
    <n v="7287"/>
    <n v="5673.7638888888887"/>
    <n v="4"/>
    <n v="1"/>
    <n v="91.3"/>
    <n v="4.3899999999999997"/>
    <m/>
    <s v="DROP"/>
  </r>
  <r>
    <x v="24"/>
    <x v="4"/>
    <x v="4"/>
    <n v="8400"/>
    <n v="5380.625"/>
    <n v="6"/>
    <n v="0"/>
    <n v="91.13"/>
    <n v="4.42"/>
    <m/>
    <s v="UP"/>
  </r>
  <r>
    <x v="25"/>
    <x v="5"/>
    <x v="0"/>
    <n v="3557"/>
    <n v="5041.6805555555557"/>
    <n v="4"/>
    <n v="0"/>
    <n v="89.98"/>
    <n v="3.81"/>
    <m/>
    <s v="DROP"/>
  </r>
  <r>
    <x v="26"/>
    <x v="5"/>
    <x v="1"/>
    <n v="5911"/>
    <n v="5296.8472222222226"/>
    <n v="5"/>
    <n v="0"/>
    <n v="85.55"/>
    <n v="3.59"/>
    <m/>
    <s v="UP"/>
  </r>
  <r>
    <x v="27"/>
    <x v="5"/>
    <x v="2"/>
    <n v="4436"/>
    <n v="5565.041666666667"/>
    <n v="4"/>
    <n v="0"/>
    <n v="88.13"/>
    <n v="4.25"/>
    <m/>
    <s v="DROP"/>
  </r>
  <r>
    <x v="28"/>
    <x v="5"/>
    <x v="3"/>
    <n v="8683"/>
    <n v="5673.7638888888887"/>
    <n v="0"/>
    <n v="0"/>
    <n v="89.38"/>
    <n v="4.37"/>
    <m/>
    <s v="UP"/>
  </r>
  <r>
    <x v="29"/>
    <x v="5"/>
    <x v="4"/>
    <n v="1606"/>
    <n v="5380.625"/>
    <n v="5"/>
    <n v="0"/>
    <n v="93.55"/>
    <n v="4.05"/>
    <m/>
    <s v="UP"/>
  </r>
  <r>
    <x v="30"/>
    <x v="0"/>
    <x v="0"/>
    <n v="1569"/>
    <n v="5041.6805555555557"/>
    <n v="2"/>
    <n v="0"/>
    <n v="83.47"/>
    <n v="3.62"/>
    <m/>
    <s v="DROP"/>
  </r>
  <r>
    <x v="31"/>
    <x v="0"/>
    <x v="1"/>
    <n v="2409"/>
    <n v="5296.8472222222226"/>
    <n v="2"/>
    <n v="0"/>
    <n v="80.989999999999995"/>
    <n v="4.2300000000000004"/>
    <m/>
    <s v="UP"/>
  </r>
  <r>
    <x v="32"/>
    <x v="0"/>
    <x v="2"/>
    <n v="1537"/>
    <n v="5565.041666666667"/>
    <n v="8"/>
    <n v="1"/>
    <n v="84.24"/>
    <n v="3.25"/>
    <m/>
    <s v="DROP"/>
  </r>
  <r>
    <x v="33"/>
    <x v="0"/>
    <x v="3"/>
    <n v="6919"/>
    <n v="5673.7638888888887"/>
    <n v="1"/>
    <n v="0"/>
    <n v="81.06"/>
    <n v="4.18"/>
    <m/>
    <s v="DROP"/>
  </r>
  <r>
    <x v="34"/>
    <x v="0"/>
    <x v="4"/>
    <n v="7457"/>
    <n v="5380.625"/>
    <n v="2"/>
    <n v="0"/>
    <n v="80.040000000000006"/>
    <n v="4.21"/>
    <m/>
    <s v="UP"/>
  </r>
  <r>
    <x v="35"/>
    <x v="1"/>
    <x v="0"/>
    <n v="4124"/>
    <n v="5041.6805555555557"/>
    <n v="4"/>
    <n v="0"/>
    <n v="86.17"/>
    <n v="4.21"/>
    <m/>
    <s v="DROP"/>
  </r>
  <r>
    <x v="36"/>
    <x v="1"/>
    <x v="1"/>
    <n v="7799"/>
    <n v="5296.8472222222226"/>
    <n v="4"/>
    <n v="0"/>
    <n v="86.14"/>
    <n v="4.83"/>
    <m/>
    <s v="UP"/>
  </r>
  <r>
    <x v="37"/>
    <x v="1"/>
    <x v="2"/>
    <n v="2081"/>
    <n v="5565.041666666667"/>
    <n v="3"/>
    <n v="0"/>
    <n v="90.92"/>
    <n v="4.29"/>
    <m/>
    <s v="DROP"/>
  </r>
  <r>
    <x v="38"/>
    <x v="1"/>
    <x v="3"/>
    <n v="5070"/>
    <n v="5673.7638888888887"/>
    <n v="3"/>
    <n v="0"/>
    <n v="86.6"/>
    <n v="3.87"/>
    <m/>
    <s v="UP"/>
  </r>
  <r>
    <x v="39"/>
    <x v="1"/>
    <x v="4"/>
    <n v="3141"/>
    <n v="5380.625"/>
    <n v="3"/>
    <n v="0"/>
    <n v="83.53"/>
    <n v="3.95"/>
    <m/>
    <s v="DROP"/>
  </r>
  <r>
    <x v="40"/>
    <x v="2"/>
    <x v="0"/>
    <n v="5452"/>
    <n v="5041.6805555555557"/>
    <n v="3"/>
    <n v="0"/>
    <n v="90.29"/>
    <n v="5.17"/>
    <m/>
    <s v="DROP"/>
  </r>
  <r>
    <x v="41"/>
    <x v="2"/>
    <x v="1"/>
    <n v="5611"/>
    <n v="5296.8472222222226"/>
    <n v="8"/>
    <n v="0"/>
    <n v="92.23"/>
    <n v="4.57"/>
    <m/>
    <s v="DROP"/>
  </r>
  <r>
    <x v="42"/>
    <x v="2"/>
    <x v="2"/>
    <n v="6536"/>
    <n v="5565.041666666667"/>
    <n v="2"/>
    <n v="0"/>
    <n v="87.91"/>
    <n v="3.94"/>
    <m/>
    <s v="DROP"/>
  </r>
  <r>
    <x v="43"/>
    <x v="2"/>
    <x v="3"/>
    <n v="9945"/>
    <n v="5673.7638888888887"/>
    <n v="1"/>
    <n v="0"/>
    <n v="87.05"/>
    <n v="4.42"/>
    <m/>
    <s v="UP"/>
  </r>
  <r>
    <x v="44"/>
    <x v="2"/>
    <x v="4"/>
    <n v="4267"/>
    <n v="5380.625"/>
    <n v="3"/>
    <n v="0"/>
    <n v="90.25"/>
    <n v="4.25"/>
    <m/>
    <s v="DROP"/>
  </r>
  <r>
    <x v="45"/>
    <x v="3"/>
    <x v="0"/>
    <n v="6988"/>
    <n v="5041.6805555555557"/>
    <n v="6"/>
    <n v="1"/>
    <n v="88.91"/>
    <n v="4.55"/>
    <m/>
    <s v="UP"/>
  </r>
  <r>
    <x v="46"/>
    <x v="3"/>
    <x v="1"/>
    <n v="6644"/>
    <n v="5296.8472222222226"/>
    <n v="3"/>
    <n v="0"/>
    <n v="82.28"/>
    <n v="3.58"/>
    <m/>
    <s v="DROP"/>
  </r>
  <r>
    <x v="47"/>
    <x v="3"/>
    <x v="2"/>
    <n v="8186"/>
    <n v="5565.041666666667"/>
    <n v="1"/>
    <n v="1"/>
    <n v="88.64"/>
    <n v="3.69"/>
    <m/>
    <s v="UP"/>
  </r>
  <r>
    <x v="48"/>
    <x v="3"/>
    <x v="3"/>
    <n v="1717"/>
    <n v="5673.7638888888887"/>
    <n v="3"/>
    <n v="0"/>
    <n v="95.62"/>
    <n v="5.07"/>
    <m/>
    <s v="DROP"/>
  </r>
  <r>
    <x v="49"/>
    <x v="3"/>
    <x v="4"/>
    <n v="6588"/>
    <n v="5380.625"/>
    <n v="3"/>
    <n v="0"/>
    <n v="90.38"/>
    <n v="3.66"/>
    <m/>
    <s v="DROP"/>
  </r>
  <r>
    <x v="50"/>
    <x v="4"/>
    <x v="0"/>
    <n v="8330"/>
    <n v="5041.6805555555557"/>
    <n v="2"/>
    <n v="0"/>
    <n v="93.07"/>
    <n v="4.68"/>
    <m/>
    <s v="UP"/>
  </r>
  <r>
    <x v="51"/>
    <x v="4"/>
    <x v="1"/>
    <n v="2542"/>
    <n v="5296.8472222222226"/>
    <n v="2"/>
    <n v="1"/>
    <n v="90.22"/>
    <n v="3.41"/>
    <m/>
    <s v="DROP"/>
  </r>
  <r>
    <x v="52"/>
    <x v="4"/>
    <x v="2"/>
    <n v="6541"/>
    <n v="5565.041666666667"/>
    <n v="7"/>
    <n v="0"/>
    <n v="91.55"/>
    <n v="4.74"/>
    <m/>
    <s v="UP"/>
  </r>
  <r>
    <x v="53"/>
    <x v="4"/>
    <x v="3"/>
    <n v="5186"/>
    <n v="5673.7638888888887"/>
    <n v="2"/>
    <n v="0"/>
    <n v="97.22"/>
    <n v="3.04"/>
    <m/>
    <s v="DROP"/>
  </r>
  <r>
    <x v="54"/>
    <x v="4"/>
    <x v="4"/>
    <n v="7619"/>
    <n v="5380.625"/>
    <n v="5"/>
    <n v="0"/>
    <n v="90.29"/>
    <n v="3.58"/>
    <m/>
    <s v="UP"/>
  </r>
  <r>
    <x v="55"/>
    <x v="5"/>
    <x v="0"/>
    <n v="1133"/>
    <n v="5041.6805555555557"/>
    <n v="4"/>
    <n v="1"/>
    <n v="89.16"/>
    <n v="4.1399999999999997"/>
    <m/>
    <s v="DROP"/>
  </r>
  <r>
    <x v="56"/>
    <x v="5"/>
    <x v="1"/>
    <n v="7190"/>
    <n v="5296.8472222222226"/>
    <n v="6"/>
    <n v="0"/>
    <n v="100.95"/>
    <n v="3.6"/>
    <m/>
    <s v="DROP"/>
  </r>
  <r>
    <x v="57"/>
    <x v="5"/>
    <x v="2"/>
    <n v="7819"/>
    <n v="5565.041666666667"/>
    <n v="3"/>
    <n v="1"/>
    <n v="80.44"/>
    <n v="4.18"/>
    <m/>
    <s v="DROP"/>
  </r>
  <r>
    <x v="58"/>
    <x v="5"/>
    <x v="3"/>
    <n v="8891"/>
    <n v="5673.7638888888887"/>
    <n v="2"/>
    <n v="0"/>
    <n v="89.39"/>
    <n v="4.32"/>
    <m/>
    <s v="UP"/>
  </r>
  <r>
    <x v="59"/>
    <x v="5"/>
    <x v="4"/>
    <n v="5804"/>
    <n v="5380.625"/>
    <n v="4"/>
    <n v="0"/>
    <n v="95.9"/>
    <n v="3.77"/>
    <m/>
    <s v="DROP"/>
  </r>
  <r>
    <x v="60"/>
    <x v="0"/>
    <x v="0"/>
    <n v="9415"/>
    <n v="5041.6805555555557"/>
    <n v="6"/>
    <n v="0"/>
    <n v="91.09"/>
    <n v="3.76"/>
    <m/>
    <s v="UP"/>
  </r>
  <r>
    <x v="61"/>
    <x v="0"/>
    <x v="1"/>
    <n v="6989"/>
    <n v="5296.8472222222226"/>
    <n v="5"/>
    <n v="0"/>
    <n v="85.76"/>
    <n v="3.53"/>
    <m/>
    <s v="DROP"/>
  </r>
  <r>
    <x v="62"/>
    <x v="0"/>
    <x v="2"/>
    <n v="8939"/>
    <n v="5565.041666666667"/>
    <n v="3"/>
    <n v="0"/>
    <n v="91.21"/>
    <n v="5.0199999999999996"/>
    <m/>
    <s v="UP"/>
  </r>
  <r>
    <x v="63"/>
    <x v="0"/>
    <x v="3"/>
    <n v="1770"/>
    <n v="5673.7638888888887"/>
    <n v="5"/>
    <n v="0"/>
    <n v="97.45"/>
    <n v="4.4400000000000004"/>
    <m/>
    <s v="DROP"/>
  </r>
  <r>
    <x v="64"/>
    <x v="0"/>
    <x v="4"/>
    <n v="5530"/>
    <n v="5380.625"/>
    <n v="6"/>
    <n v="0"/>
    <n v="79.849999999999994"/>
    <n v="4.9800000000000004"/>
    <m/>
    <s v="DROP"/>
  </r>
  <r>
    <x v="65"/>
    <x v="1"/>
    <x v="0"/>
    <n v="6115"/>
    <n v="5041.6805555555557"/>
    <n v="4"/>
    <n v="0"/>
    <n v="90.64"/>
    <n v="3.76"/>
    <m/>
    <s v="DROP"/>
  </r>
  <r>
    <x v="66"/>
    <x v="1"/>
    <x v="1"/>
    <n v="6569"/>
    <n v="5296.8472222222226"/>
    <n v="3"/>
    <n v="0"/>
    <n v="91.83"/>
    <n v="3.53"/>
    <m/>
    <s v="DROP"/>
  </r>
  <r>
    <x v="67"/>
    <x v="1"/>
    <x v="2"/>
    <n v="9472"/>
    <n v="5565.041666666667"/>
    <n v="3"/>
    <n v="0"/>
    <n v="85.92"/>
    <n v="3.72"/>
    <m/>
    <s v="UP"/>
  </r>
  <r>
    <x v="68"/>
    <x v="1"/>
    <x v="3"/>
    <n v="7981"/>
    <n v="5673.7638888888887"/>
    <n v="2"/>
    <n v="0"/>
    <n v="99.82"/>
    <n v="4.0199999999999996"/>
    <m/>
    <s v="DROP"/>
  </r>
  <r>
    <x v="69"/>
    <x v="1"/>
    <x v="4"/>
    <n v="8240"/>
    <n v="5380.625"/>
    <n v="1"/>
    <n v="0"/>
    <n v="83.87"/>
    <n v="4.0199999999999996"/>
    <m/>
    <s v="UP"/>
  </r>
  <r>
    <x v="70"/>
    <x v="2"/>
    <x v="0"/>
    <n v="5143"/>
    <n v="5041.6805555555557"/>
    <n v="1"/>
    <n v="0"/>
    <n v="86.32"/>
    <n v="4.29"/>
    <m/>
    <s v="UP"/>
  </r>
  <r>
    <x v="71"/>
    <x v="2"/>
    <x v="1"/>
    <n v="1302"/>
    <n v="5296.8472222222226"/>
    <n v="3"/>
    <n v="0"/>
    <n v="94.26"/>
    <n v="3.51"/>
    <m/>
    <s v="DROP"/>
  </r>
  <r>
    <x v="72"/>
    <x v="2"/>
    <x v="2"/>
    <n v="2646"/>
    <n v="5565.041666666667"/>
    <n v="2"/>
    <n v="1"/>
    <n v="84.15"/>
    <n v="3.17"/>
    <m/>
    <s v="DROP"/>
  </r>
  <r>
    <x v="73"/>
    <x v="2"/>
    <x v="3"/>
    <n v="9152"/>
    <n v="5673.7638888888887"/>
    <n v="4"/>
    <n v="0"/>
    <n v="86.49"/>
    <n v="3.4"/>
    <m/>
    <s v="UP"/>
  </r>
  <r>
    <x v="74"/>
    <x v="2"/>
    <x v="4"/>
    <n v="7168"/>
    <n v="5380.625"/>
    <n v="3"/>
    <n v="0"/>
    <n v="97.62"/>
    <n v="4.2699999999999996"/>
    <m/>
    <s v="DROP"/>
  </r>
  <r>
    <x v="75"/>
    <x v="3"/>
    <x v="0"/>
    <n v="7891"/>
    <n v="5041.6805555555557"/>
    <n v="1"/>
    <n v="0"/>
    <n v="94.63"/>
    <n v="4.95"/>
    <m/>
    <s v="UP"/>
  </r>
  <r>
    <x v="76"/>
    <x v="3"/>
    <x v="1"/>
    <n v="1876"/>
    <n v="5296.8472222222226"/>
    <n v="2"/>
    <n v="0"/>
    <n v="88.97"/>
    <n v="2.86"/>
    <m/>
    <s v="DROP"/>
  </r>
  <r>
    <x v="77"/>
    <x v="3"/>
    <x v="2"/>
    <n v="7986"/>
    <n v="5565.041666666667"/>
    <n v="2"/>
    <n v="0"/>
    <n v="90.87"/>
    <n v="4.45"/>
    <m/>
    <s v="DROP"/>
  </r>
  <r>
    <x v="78"/>
    <x v="3"/>
    <x v="3"/>
    <n v="9195"/>
    <n v="5673.7638888888887"/>
    <n v="0"/>
    <n v="1"/>
    <n v="98.98"/>
    <n v="3.96"/>
    <m/>
    <s v="UP"/>
  </r>
  <r>
    <x v="79"/>
    <x v="3"/>
    <x v="4"/>
    <n v="6560"/>
    <n v="5380.625"/>
    <n v="4"/>
    <n v="1"/>
    <n v="85.45"/>
    <n v="4.32"/>
    <m/>
    <s v="UP"/>
  </r>
  <r>
    <x v="80"/>
    <x v="4"/>
    <x v="0"/>
    <n v="5208"/>
    <n v="5041.6805555555557"/>
    <n v="3"/>
    <n v="0"/>
    <n v="89.01"/>
    <n v="4.24"/>
    <m/>
    <s v="UP"/>
  </r>
  <r>
    <x v="81"/>
    <x v="4"/>
    <x v="1"/>
    <n v="4744"/>
    <n v="5296.8472222222226"/>
    <n v="4"/>
    <n v="0"/>
    <n v="101.95"/>
    <n v="3.7"/>
    <m/>
    <s v="UP"/>
  </r>
  <r>
    <x v="82"/>
    <x v="4"/>
    <x v="2"/>
    <n v="4490"/>
    <n v="5565.041666666667"/>
    <n v="4"/>
    <n v="0"/>
    <n v="90.43"/>
    <n v="3.92"/>
    <m/>
    <s v="DROP"/>
  </r>
  <r>
    <x v="83"/>
    <x v="4"/>
    <x v="3"/>
    <n v="6951"/>
    <n v="5673.7638888888887"/>
    <n v="6"/>
    <n v="0"/>
    <n v="88.63"/>
    <n v="4.3"/>
    <m/>
    <s v="UP"/>
  </r>
  <r>
    <x v="84"/>
    <x v="4"/>
    <x v="4"/>
    <n v="2065"/>
    <n v="5380.625"/>
    <n v="4"/>
    <n v="0"/>
    <n v="90.09"/>
    <n v="4.84"/>
    <m/>
    <s v="DROP"/>
  </r>
  <r>
    <x v="85"/>
    <x v="5"/>
    <x v="0"/>
    <n v="3712"/>
    <n v="5041.6805555555557"/>
    <n v="3"/>
    <n v="0"/>
    <n v="78.55"/>
    <n v="4.72"/>
    <m/>
    <s v="UP"/>
  </r>
  <r>
    <x v="86"/>
    <x v="5"/>
    <x v="1"/>
    <n v="2202"/>
    <n v="5296.8472222222226"/>
    <n v="1"/>
    <n v="0"/>
    <n v="93.16"/>
    <n v="5.14"/>
    <m/>
    <s v="UP"/>
  </r>
  <r>
    <x v="87"/>
    <x v="5"/>
    <x v="2"/>
    <n v="1922"/>
    <n v="5565.041666666667"/>
    <n v="2"/>
    <n v="0"/>
    <n v="97.55"/>
    <n v="4.2"/>
    <m/>
    <s v="DROP"/>
  </r>
  <r>
    <x v="88"/>
    <x v="5"/>
    <x v="3"/>
    <n v="2865"/>
    <n v="5673.7638888888887"/>
    <n v="2"/>
    <n v="0"/>
    <n v="88.65"/>
    <n v="3.51"/>
    <m/>
    <s v="DROP"/>
  </r>
  <r>
    <x v="89"/>
    <x v="5"/>
    <x v="4"/>
    <n v="4228"/>
    <n v="5380.625"/>
    <n v="4"/>
    <n v="0"/>
    <n v="98.53"/>
    <n v="4.26"/>
    <m/>
    <s v="UP"/>
  </r>
  <r>
    <x v="90"/>
    <x v="0"/>
    <x v="0"/>
    <n v="3116"/>
    <n v="5041.6805555555557"/>
    <n v="4"/>
    <n v="0"/>
    <n v="93.81"/>
    <n v="4.1100000000000003"/>
    <m/>
    <s v="DROP"/>
  </r>
  <r>
    <x v="91"/>
    <x v="0"/>
    <x v="1"/>
    <n v="8783"/>
    <n v="5296.8472222222226"/>
    <n v="2"/>
    <n v="1"/>
    <n v="90.55"/>
    <n v="4.3600000000000003"/>
    <m/>
    <s v="UP"/>
  </r>
  <r>
    <x v="92"/>
    <x v="0"/>
    <x v="2"/>
    <n v="4876"/>
    <n v="5565.041666666667"/>
    <n v="3"/>
    <n v="0"/>
    <n v="90.92"/>
    <n v="4.05"/>
    <m/>
    <s v="UP"/>
  </r>
  <r>
    <x v="93"/>
    <x v="0"/>
    <x v="3"/>
    <n v="4797"/>
    <n v="5673.7638888888887"/>
    <n v="2"/>
    <n v="0"/>
    <n v="92.09"/>
    <n v="3.81"/>
    <m/>
    <s v="UP"/>
  </r>
  <r>
    <x v="94"/>
    <x v="0"/>
    <x v="4"/>
    <n v="4072"/>
    <n v="5380.625"/>
    <n v="4"/>
    <n v="0"/>
    <n v="84.94"/>
    <n v="3.17"/>
    <m/>
    <s v="UP"/>
  </r>
  <r>
    <x v="95"/>
    <x v="1"/>
    <x v="0"/>
    <n v="1536"/>
    <n v="5041.6805555555557"/>
    <n v="6"/>
    <n v="1"/>
    <n v="92.36"/>
    <n v="3.24"/>
    <m/>
    <s v="DROP"/>
  </r>
  <r>
    <x v="96"/>
    <x v="1"/>
    <x v="1"/>
    <n v="6299"/>
    <n v="5296.8472222222226"/>
    <n v="5"/>
    <n v="0"/>
    <n v="88.66"/>
    <n v="3.45"/>
    <m/>
    <s v="UP"/>
  </r>
  <r>
    <x v="97"/>
    <x v="1"/>
    <x v="2"/>
    <n v="6182"/>
    <n v="5565.041666666667"/>
    <n v="3"/>
    <n v="0"/>
    <n v="90.99"/>
    <n v="3.93"/>
    <m/>
    <s v="UP"/>
  </r>
  <r>
    <x v="98"/>
    <x v="1"/>
    <x v="3"/>
    <n v="3079"/>
    <n v="5673.7638888888887"/>
    <n v="5"/>
    <n v="0"/>
    <n v="102.15"/>
    <n v="4.97"/>
    <m/>
    <s v="DROP"/>
  </r>
  <r>
    <x v="99"/>
    <x v="1"/>
    <x v="4"/>
    <n v="6232"/>
    <n v="5380.625"/>
    <n v="2"/>
    <n v="0"/>
    <n v="82.96"/>
    <n v="3.61"/>
    <m/>
    <s v="DROP"/>
  </r>
  <r>
    <x v="100"/>
    <x v="2"/>
    <x v="0"/>
    <n v="7305"/>
    <n v="5041.6805555555557"/>
    <n v="1"/>
    <n v="0"/>
    <n v="94.68"/>
    <n v="4.6399999999999997"/>
    <m/>
    <s v="UP"/>
  </r>
  <r>
    <x v="101"/>
    <x v="2"/>
    <x v="1"/>
    <n v="1832"/>
    <n v="5296.8472222222226"/>
    <n v="2"/>
    <n v="0"/>
    <n v="81.459999999999994"/>
    <n v="4.51"/>
    <m/>
    <s v="DROP"/>
  </r>
  <r>
    <x v="102"/>
    <x v="2"/>
    <x v="2"/>
    <n v="4300"/>
    <n v="5565.041666666667"/>
    <n v="2"/>
    <n v="0"/>
    <n v="94.07"/>
    <n v="3.53"/>
    <m/>
    <s v="UP"/>
  </r>
  <r>
    <x v="103"/>
    <x v="2"/>
    <x v="3"/>
    <n v="3538"/>
    <n v="5673.7638888888887"/>
    <n v="4"/>
    <n v="0"/>
    <n v="96.82"/>
    <n v="4.38"/>
    <m/>
    <s v="DROP"/>
  </r>
  <r>
    <x v="104"/>
    <x v="2"/>
    <x v="4"/>
    <n v="5242"/>
    <n v="5380.625"/>
    <n v="3"/>
    <n v="1"/>
    <n v="82.51"/>
    <n v="4.57"/>
    <m/>
    <s v="UP"/>
  </r>
  <r>
    <x v="105"/>
    <x v="3"/>
    <x v="0"/>
    <n v="2409"/>
    <n v="5041.6805555555557"/>
    <n v="1"/>
    <n v="0"/>
    <n v="95.93"/>
    <n v="3.66"/>
    <m/>
    <s v="DROP"/>
  </r>
  <r>
    <x v="106"/>
    <x v="3"/>
    <x v="1"/>
    <n v="8083"/>
    <n v="5296.8472222222226"/>
    <n v="3"/>
    <n v="0"/>
    <n v="89.9"/>
    <n v="4.17"/>
    <m/>
    <s v="UP"/>
  </r>
  <r>
    <x v="107"/>
    <x v="3"/>
    <x v="2"/>
    <n v="5831"/>
    <n v="5565.041666666667"/>
    <n v="1"/>
    <n v="0"/>
    <n v="100.78"/>
    <n v="4.34"/>
    <m/>
    <s v="DROP"/>
  </r>
  <r>
    <x v="108"/>
    <x v="3"/>
    <x v="3"/>
    <n v="8368"/>
    <n v="5673.7638888888887"/>
    <n v="4"/>
    <n v="0"/>
    <n v="90.98"/>
    <n v="3.51"/>
    <m/>
    <s v="UP"/>
  </r>
  <r>
    <x v="109"/>
    <x v="3"/>
    <x v="4"/>
    <n v="8184"/>
    <n v="5380.625"/>
    <n v="3"/>
    <n v="0"/>
    <n v="85.51"/>
    <n v="3.55"/>
    <m/>
    <s v="UP"/>
  </r>
  <r>
    <x v="110"/>
    <x v="4"/>
    <x v="0"/>
    <n v="5263"/>
    <n v="5041.6805555555557"/>
    <n v="3"/>
    <n v="0"/>
    <n v="97.02"/>
    <n v="3.75"/>
    <m/>
    <s v="UP"/>
  </r>
  <r>
    <x v="111"/>
    <x v="4"/>
    <x v="1"/>
    <n v="4629"/>
    <n v="5296.8472222222226"/>
    <n v="0"/>
    <n v="0"/>
    <n v="88.26"/>
    <n v="4.0999999999999996"/>
    <m/>
    <s v="DROP"/>
  </r>
  <r>
    <x v="112"/>
    <x v="4"/>
    <x v="2"/>
    <n v="6490"/>
    <n v="5565.041666666667"/>
    <n v="2"/>
    <n v="0"/>
    <n v="85.12"/>
    <n v="4.53"/>
    <m/>
    <s v="UP"/>
  </r>
  <r>
    <x v="113"/>
    <x v="4"/>
    <x v="3"/>
    <n v="2333"/>
    <n v="5673.7638888888887"/>
    <n v="4"/>
    <n v="0"/>
    <n v="93.04"/>
    <n v="3.24"/>
    <m/>
    <s v="DROP"/>
  </r>
  <r>
    <x v="114"/>
    <x v="4"/>
    <x v="4"/>
    <n v="8101"/>
    <n v="5380.625"/>
    <n v="3"/>
    <n v="0"/>
    <n v="84.77"/>
    <n v="3.11"/>
    <m/>
    <s v="UP"/>
  </r>
  <r>
    <x v="115"/>
    <x v="5"/>
    <x v="0"/>
    <n v="1060"/>
    <n v="5041.6805555555557"/>
    <n v="4"/>
    <n v="0"/>
    <n v="93.11"/>
    <n v="3.21"/>
    <m/>
    <s v="DROP"/>
  </r>
  <r>
    <x v="116"/>
    <x v="5"/>
    <x v="1"/>
    <n v="3322"/>
    <n v="5296.8472222222226"/>
    <n v="6"/>
    <n v="1"/>
    <n v="93.46"/>
    <n v="4.6399999999999997"/>
    <m/>
    <s v="UP"/>
  </r>
  <r>
    <x v="117"/>
    <x v="5"/>
    <x v="2"/>
    <n v="2750"/>
    <n v="5565.041666666667"/>
    <n v="6"/>
    <n v="0"/>
    <n v="90.52"/>
    <n v="3.73"/>
    <m/>
    <s v="DROP"/>
  </r>
  <r>
    <x v="118"/>
    <x v="5"/>
    <x v="3"/>
    <n v="9592"/>
    <n v="5673.7638888888887"/>
    <n v="3"/>
    <n v="0"/>
    <n v="92.23"/>
    <n v="3.89"/>
    <m/>
    <s v="UP"/>
  </r>
  <r>
    <x v="119"/>
    <x v="5"/>
    <x v="4"/>
    <n v="2521"/>
    <n v="5380.625"/>
    <n v="3"/>
    <n v="0"/>
    <n v="100.96"/>
    <n v="4.17"/>
    <m/>
    <s v="DROP"/>
  </r>
  <r>
    <x v="120"/>
    <x v="0"/>
    <x v="0"/>
    <n v="8693"/>
    <n v="5041.6805555555557"/>
    <n v="2"/>
    <n v="0"/>
    <n v="84.79"/>
    <n v="4.6399999999999997"/>
    <m/>
    <s v="UP"/>
  </r>
  <r>
    <x v="121"/>
    <x v="0"/>
    <x v="1"/>
    <n v="5278"/>
    <n v="5296.8472222222226"/>
    <n v="5"/>
    <n v="0"/>
    <n v="95.05"/>
    <n v="3.9"/>
    <m/>
    <s v="DROP"/>
  </r>
  <r>
    <x v="122"/>
    <x v="0"/>
    <x v="2"/>
    <n v="9502"/>
    <n v="5565.041666666667"/>
    <n v="2"/>
    <n v="0"/>
    <n v="93.2"/>
    <n v="3.91"/>
    <m/>
    <s v="UP"/>
  </r>
  <r>
    <x v="123"/>
    <x v="0"/>
    <x v="3"/>
    <n v="8206"/>
    <n v="5673.7638888888887"/>
    <n v="0"/>
    <n v="0"/>
    <n v="102.99"/>
    <n v="3.67"/>
    <m/>
    <s v="UP"/>
  </r>
  <r>
    <x v="124"/>
    <x v="0"/>
    <x v="4"/>
    <n v="2771"/>
    <n v="5380.625"/>
    <n v="5"/>
    <n v="0"/>
    <n v="83.28"/>
    <n v="3.54"/>
    <m/>
    <s v="DROP"/>
  </r>
  <r>
    <x v="125"/>
    <x v="1"/>
    <x v="0"/>
    <n v="7467"/>
    <n v="5041.6805555555557"/>
    <n v="4"/>
    <n v="0"/>
    <n v="85.23"/>
    <n v="3.86"/>
    <m/>
    <s v="UP"/>
  </r>
  <r>
    <x v="126"/>
    <x v="1"/>
    <x v="1"/>
    <n v="2828"/>
    <n v="5296.8472222222226"/>
    <n v="2"/>
    <n v="1"/>
    <n v="89.75"/>
    <n v="4.34"/>
    <m/>
    <s v="DROP"/>
  </r>
  <r>
    <x v="127"/>
    <x v="1"/>
    <x v="2"/>
    <n v="2868"/>
    <n v="5565.041666666667"/>
    <n v="2"/>
    <n v="0"/>
    <n v="87.62"/>
    <n v="4.3"/>
    <m/>
    <s v="DROP"/>
  </r>
  <r>
    <x v="128"/>
    <x v="1"/>
    <x v="3"/>
    <n v="4564"/>
    <n v="5673.7638888888887"/>
    <n v="1"/>
    <n v="0"/>
    <n v="92.34"/>
    <n v="4.25"/>
    <m/>
    <s v="DROP"/>
  </r>
  <r>
    <x v="129"/>
    <x v="1"/>
    <x v="4"/>
    <n v="9245"/>
    <n v="5380.625"/>
    <n v="6"/>
    <n v="0"/>
    <n v="91.72"/>
    <n v="3.81"/>
    <m/>
    <s v="UP"/>
  </r>
  <r>
    <x v="130"/>
    <x v="2"/>
    <x v="0"/>
    <n v="5876"/>
    <n v="5041.6805555555557"/>
    <n v="3"/>
    <n v="0"/>
    <n v="88.19"/>
    <n v="4.29"/>
    <m/>
    <s v="UP"/>
  </r>
  <r>
    <x v="131"/>
    <x v="2"/>
    <x v="1"/>
    <n v="2218"/>
    <n v="5296.8472222222226"/>
    <n v="5"/>
    <n v="0"/>
    <n v="83.1"/>
    <n v="3.63"/>
    <m/>
    <s v="DROP"/>
  </r>
  <r>
    <x v="132"/>
    <x v="2"/>
    <x v="2"/>
    <n v="4972"/>
    <n v="5565.041666666667"/>
    <n v="0"/>
    <n v="0"/>
    <n v="94.54"/>
    <n v="4.0199999999999996"/>
    <m/>
    <s v="UP"/>
  </r>
  <r>
    <x v="133"/>
    <x v="2"/>
    <x v="3"/>
    <n v="2591"/>
    <n v="5673.7638888888887"/>
    <n v="6"/>
    <n v="0"/>
    <n v="87.68"/>
    <n v="3.52"/>
    <m/>
    <s v="DROP"/>
  </r>
  <r>
    <x v="134"/>
    <x v="2"/>
    <x v="4"/>
    <n v="3604"/>
    <n v="5380.625"/>
    <n v="4"/>
    <n v="1"/>
    <n v="89.16"/>
    <n v="4.07"/>
    <m/>
    <s v="DROP"/>
  </r>
  <r>
    <x v="135"/>
    <x v="3"/>
    <x v="0"/>
    <n v="7506"/>
    <n v="5041.6805555555557"/>
    <n v="2"/>
    <n v="0"/>
    <n v="85.95"/>
    <n v="4.43"/>
    <m/>
    <s v="UP"/>
  </r>
  <r>
    <x v="136"/>
    <x v="3"/>
    <x v="1"/>
    <n v="6343"/>
    <n v="5296.8472222222226"/>
    <n v="1"/>
    <n v="0"/>
    <n v="88.58"/>
    <n v="3.56"/>
    <m/>
    <s v="UP"/>
  </r>
  <r>
    <x v="137"/>
    <x v="3"/>
    <x v="2"/>
    <n v="5543"/>
    <n v="5565.041666666667"/>
    <n v="2"/>
    <n v="0"/>
    <n v="92.69"/>
    <n v="4.0199999999999996"/>
    <m/>
    <s v="UP"/>
  </r>
  <r>
    <x v="138"/>
    <x v="3"/>
    <x v="3"/>
    <n v="2435"/>
    <n v="5673.7638888888887"/>
    <n v="4"/>
    <n v="0"/>
    <n v="95.37"/>
    <n v="3.49"/>
    <m/>
    <s v="DROP"/>
  </r>
  <r>
    <x v="139"/>
    <x v="3"/>
    <x v="4"/>
    <n v="9073"/>
    <n v="5380.625"/>
    <n v="1"/>
    <n v="0"/>
    <n v="87.07"/>
    <n v="4.96"/>
    <m/>
    <s v="DROP"/>
  </r>
  <r>
    <x v="140"/>
    <x v="4"/>
    <x v="0"/>
    <n v="9954"/>
    <n v="5041.6805555555557"/>
    <n v="2"/>
    <n v="0"/>
    <n v="89.34"/>
    <n v="2.98"/>
    <m/>
    <s v="UP"/>
  </r>
  <r>
    <x v="141"/>
    <x v="4"/>
    <x v="1"/>
    <n v="4356"/>
    <n v="5296.8472222222226"/>
    <n v="3"/>
    <n v="0"/>
    <n v="94.17"/>
    <n v="3.75"/>
    <m/>
    <s v="UP"/>
  </r>
  <r>
    <x v="142"/>
    <x v="4"/>
    <x v="2"/>
    <n v="4155"/>
    <n v="5565.041666666667"/>
    <n v="3"/>
    <n v="0"/>
    <n v="89.43"/>
    <n v="4.32"/>
    <m/>
    <s v="DROP"/>
  </r>
  <r>
    <x v="143"/>
    <x v="4"/>
    <x v="3"/>
    <n v="5179"/>
    <n v="5673.7638888888887"/>
    <n v="3"/>
    <n v="1"/>
    <n v="86.45"/>
    <n v="3.67"/>
    <m/>
    <s v="UP"/>
  </r>
  <r>
    <x v="144"/>
    <x v="4"/>
    <x v="4"/>
    <n v="4056"/>
    <n v="5380.625"/>
    <n v="5"/>
    <n v="1"/>
    <n v="93.54"/>
    <n v="4.3600000000000003"/>
    <m/>
    <s v="DROP"/>
  </r>
  <r>
    <x v="145"/>
    <x v="5"/>
    <x v="0"/>
    <n v="4633"/>
    <n v="5041.6805555555557"/>
    <n v="3"/>
    <n v="1"/>
    <n v="96.25"/>
    <n v="4.25"/>
    <m/>
    <s v="UP"/>
  </r>
  <r>
    <x v="146"/>
    <x v="5"/>
    <x v="1"/>
    <n v="4224"/>
    <n v="5296.8472222222226"/>
    <n v="0"/>
    <n v="0"/>
    <n v="82.87"/>
    <n v="4.3"/>
    <m/>
    <s v="DROP"/>
  </r>
  <r>
    <x v="147"/>
    <x v="5"/>
    <x v="2"/>
    <n v="9712"/>
    <n v="5565.041666666667"/>
    <n v="2"/>
    <n v="0"/>
    <n v="94.2"/>
    <n v="3.67"/>
    <m/>
    <s v="UP"/>
  </r>
  <r>
    <x v="148"/>
    <x v="5"/>
    <x v="3"/>
    <n v="9586"/>
    <n v="5673.7638888888887"/>
    <n v="3"/>
    <n v="0"/>
    <n v="96.08"/>
    <n v="4.37"/>
    <m/>
    <s v="UP"/>
  </r>
  <r>
    <x v="149"/>
    <x v="5"/>
    <x v="4"/>
    <n v="3043"/>
    <n v="5380.625"/>
    <n v="1"/>
    <n v="0"/>
    <n v="88.68"/>
    <n v="3.8"/>
    <m/>
    <s v="DROP"/>
  </r>
  <r>
    <x v="150"/>
    <x v="0"/>
    <x v="0"/>
    <n v="4117"/>
    <n v="5041.6805555555557"/>
    <n v="2"/>
    <n v="0"/>
    <n v="88.9"/>
    <n v="4.01"/>
    <m/>
    <s v="DROP"/>
  </r>
  <r>
    <x v="151"/>
    <x v="0"/>
    <x v="1"/>
    <n v="9032"/>
    <n v="5296.8472222222226"/>
    <n v="1"/>
    <n v="0"/>
    <n v="84.99"/>
    <n v="3.86"/>
    <m/>
    <s v="UP"/>
  </r>
  <r>
    <x v="152"/>
    <x v="0"/>
    <x v="2"/>
    <n v="8014"/>
    <n v="5565.041666666667"/>
    <n v="3"/>
    <n v="0"/>
    <n v="91.05"/>
    <n v="4.4400000000000004"/>
    <m/>
    <s v="UP"/>
  </r>
  <r>
    <x v="153"/>
    <x v="0"/>
    <x v="3"/>
    <n v="4144"/>
    <n v="5673.7638888888887"/>
    <n v="1"/>
    <n v="0"/>
    <n v="91.97"/>
    <n v="4.34"/>
    <m/>
    <s v="DROP"/>
  </r>
  <r>
    <x v="154"/>
    <x v="0"/>
    <x v="4"/>
    <n v="4389"/>
    <n v="5380.625"/>
    <n v="6"/>
    <n v="0"/>
    <n v="98.43"/>
    <n v="3.77"/>
    <m/>
    <s v="DROP"/>
  </r>
  <r>
    <x v="155"/>
    <x v="1"/>
    <x v="0"/>
    <n v="8179"/>
    <n v="5041.6805555555557"/>
    <n v="1"/>
    <n v="1"/>
    <n v="84.84"/>
    <n v="3.74"/>
    <m/>
    <s v="UP"/>
  </r>
  <r>
    <x v="156"/>
    <x v="1"/>
    <x v="1"/>
    <n v="3356"/>
    <n v="5296.8472222222226"/>
    <n v="4"/>
    <n v="1"/>
    <n v="90.19"/>
    <n v="4.0599999999999996"/>
    <m/>
    <s v="DROP"/>
  </r>
  <r>
    <x v="157"/>
    <x v="1"/>
    <x v="2"/>
    <n v="9946"/>
    <n v="5565.041666666667"/>
    <n v="1"/>
    <n v="0"/>
    <n v="88.71"/>
    <n v="3.17"/>
    <m/>
    <s v="UP"/>
  </r>
  <r>
    <x v="158"/>
    <x v="1"/>
    <x v="3"/>
    <n v="8005"/>
    <n v="5673.7638888888887"/>
    <n v="7"/>
    <n v="0"/>
    <n v="87.95"/>
    <n v="4.04"/>
    <m/>
    <s v="UP"/>
  </r>
  <r>
    <x v="159"/>
    <x v="1"/>
    <x v="4"/>
    <n v="6631"/>
    <n v="5380.625"/>
    <n v="6"/>
    <n v="0"/>
    <n v="96.23"/>
    <n v="3.94"/>
    <m/>
    <s v="DROP"/>
  </r>
  <r>
    <x v="160"/>
    <x v="2"/>
    <x v="0"/>
    <n v="8904"/>
    <n v="5041.6805555555557"/>
    <n v="3"/>
    <n v="0"/>
    <n v="89.87"/>
    <n v="4.59"/>
    <m/>
    <s v="UP"/>
  </r>
  <r>
    <x v="161"/>
    <x v="2"/>
    <x v="1"/>
    <n v="3365"/>
    <n v="5296.8472222222226"/>
    <n v="1"/>
    <n v="0"/>
    <n v="99.06"/>
    <n v="4.4400000000000004"/>
    <m/>
    <s v="DROP"/>
  </r>
  <r>
    <x v="162"/>
    <x v="2"/>
    <x v="2"/>
    <n v="4814"/>
    <n v="5565.041666666667"/>
    <n v="3"/>
    <n v="0"/>
    <n v="95.54"/>
    <n v="3.65"/>
    <m/>
    <s v="DROP"/>
  </r>
  <r>
    <x v="163"/>
    <x v="2"/>
    <x v="3"/>
    <n v="8062"/>
    <n v="5673.7638888888887"/>
    <n v="2"/>
    <n v="0"/>
    <n v="79.52"/>
    <n v="4.13"/>
    <m/>
    <s v="UP"/>
  </r>
  <r>
    <x v="164"/>
    <x v="2"/>
    <x v="4"/>
    <n v="4432"/>
    <n v="5380.625"/>
    <n v="3"/>
    <n v="0"/>
    <n v="94.24"/>
    <n v="4.6100000000000003"/>
    <m/>
    <s v="DROP"/>
  </r>
  <r>
    <x v="165"/>
    <x v="3"/>
    <x v="0"/>
    <n v="4568"/>
    <n v="5041.6805555555557"/>
    <n v="5"/>
    <n v="1"/>
    <n v="88.39"/>
    <n v="3.77"/>
    <m/>
    <s v="UP"/>
  </r>
  <r>
    <x v="166"/>
    <x v="3"/>
    <x v="1"/>
    <n v="1281"/>
    <n v="5296.8472222222226"/>
    <n v="0"/>
    <n v="0"/>
    <n v="93.66"/>
    <n v="3.96"/>
    <m/>
    <s v="DROP"/>
  </r>
  <r>
    <x v="167"/>
    <x v="3"/>
    <x v="2"/>
    <n v="7980"/>
    <n v="5565.041666666667"/>
    <n v="2"/>
    <n v="0"/>
    <n v="99.86"/>
    <n v="3.89"/>
    <m/>
    <s v="UP"/>
  </r>
  <r>
    <x v="168"/>
    <x v="3"/>
    <x v="3"/>
    <n v="1125"/>
    <n v="5673.7638888888887"/>
    <n v="6"/>
    <n v="0"/>
    <n v="85.31"/>
    <n v="4.32"/>
    <m/>
    <s v="DROP"/>
  </r>
  <r>
    <x v="169"/>
    <x v="3"/>
    <x v="4"/>
    <n v="5470"/>
    <n v="5380.625"/>
    <n v="1"/>
    <n v="0"/>
    <n v="87.71"/>
    <n v="3.7"/>
    <m/>
    <s v="UP"/>
  </r>
  <r>
    <x v="170"/>
    <x v="4"/>
    <x v="0"/>
    <n v="2198"/>
    <n v="5041.6805555555557"/>
    <n v="8"/>
    <n v="1"/>
    <n v="95.53"/>
    <n v="4.59"/>
    <m/>
    <s v="DROP"/>
  </r>
  <r>
    <x v="171"/>
    <x v="4"/>
    <x v="1"/>
    <n v="4124"/>
    <n v="5296.8472222222226"/>
    <n v="3"/>
    <n v="0"/>
    <n v="94.01"/>
    <n v="3.8"/>
    <m/>
    <s v="DROP"/>
  </r>
  <r>
    <x v="172"/>
    <x v="4"/>
    <x v="2"/>
    <n v="6208"/>
    <n v="5565.041666666667"/>
    <n v="6"/>
    <n v="0"/>
    <n v="92.99"/>
    <n v="4.3499999999999996"/>
    <m/>
    <s v="UP"/>
  </r>
  <r>
    <x v="173"/>
    <x v="4"/>
    <x v="3"/>
    <n v="2000"/>
    <n v="5673.7638888888887"/>
    <n v="3"/>
    <n v="0"/>
    <n v="95.55"/>
    <n v="3.27"/>
    <m/>
    <s v="DROP"/>
  </r>
  <r>
    <x v="174"/>
    <x v="4"/>
    <x v="4"/>
    <n v="5806"/>
    <n v="5380.625"/>
    <n v="4"/>
    <n v="0"/>
    <n v="90.21"/>
    <n v="3.88"/>
    <m/>
    <s v="DROP"/>
  </r>
  <r>
    <x v="175"/>
    <x v="5"/>
    <x v="0"/>
    <n v="8117"/>
    <n v="5041.6805555555557"/>
    <n v="4"/>
    <n v="0"/>
    <n v="83.05"/>
    <n v="3.18"/>
    <m/>
    <s v="DROP"/>
  </r>
  <r>
    <x v="176"/>
    <x v="5"/>
    <x v="1"/>
    <n v="9234"/>
    <n v="5296.8472222222226"/>
    <n v="4"/>
    <n v="0"/>
    <n v="88.74"/>
    <n v="4.2"/>
    <m/>
    <s v="DROP"/>
  </r>
  <r>
    <x v="177"/>
    <x v="5"/>
    <x v="2"/>
    <n v="9906"/>
    <n v="5565.041666666667"/>
    <n v="2"/>
    <n v="0"/>
    <n v="91.95"/>
    <n v="3.44"/>
    <m/>
    <s v="UP"/>
  </r>
  <r>
    <x v="178"/>
    <x v="5"/>
    <x v="3"/>
    <n v="9564"/>
    <n v="5673.7638888888887"/>
    <n v="3"/>
    <n v="0"/>
    <n v="97.57"/>
    <n v="4.3899999999999997"/>
    <m/>
    <s v="UP"/>
  </r>
  <r>
    <x v="179"/>
    <x v="5"/>
    <x v="4"/>
    <n v="7787"/>
    <n v="5380.625"/>
    <n v="3"/>
    <n v="0"/>
    <n v="87.09"/>
    <n v="3.55"/>
    <m/>
    <s v="DROP"/>
  </r>
  <r>
    <x v="180"/>
    <x v="0"/>
    <x v="0"/>
    <n v="9105"/>
    <n v="5041.6805555555557"/>
    <n v="3"/>
    <n v="0"/>
    <n v="92.39"/>
    <n v="2.86"/>
    <m/>
    <s v="UP"/>
  </r>
  <r>
    <x v="181"/>
    <x v="0"/>
    <x v="1"/>
    <n v="7284"/>
    <n v="5296.8472222222226"/>
    <n v="4"/>
    <n v="0"/>
    <n v="95.75"/>
    <n v="3.85"/>
    <m/>
    <s v="DROP"/>
  </r>
  <r>
    <x v="182"/>
    <x v="0"/>
    <x v="2"/>
    <n v="7295"/>
    <n v="5565.041666666667"/>
    <n v="3"/>
    <n v="0"/>
    <n v="99.1"/>
    <n v="3.59"/>
    <m/>
    <s v="UP"/>
  </r>
  <r>
    <x v="183"/>
    <x v="0"/>
    <x v="3"/>
    <n v="1145"/>
    <n v="5673.7638888888887"/>
    <n v="2"/>
    <n v="0"/>
    <n v="92.51"/>
    <n v="3.82"/>
    <m/>
    <s v="DROP"/>
  </r>
  <r>
    <x v="184"/>
    <x v="0"/>
    <x v="4"/>
    <n v="1630"/>
    <n v="5380.625"/>
    <n v="2"/>
    <n v="0"/>
    <n v="92.79"/>
    <n v="3.41"/>
    <m/>
    <s v="DROP"/>
  </r>
  <r>
    <x v="185"/>
    <x v="1"/>
    <x v="0"/>
    <n v="2100"/>
    <n v="5041.6805555555557"/>
    <n v="3"/>
    <n v="0"/>
    <n v="82.82"/>
    <n v="3.04"/>
    <m/>
    <s v="DROP"/>
  </r>
  <r>
    <x v="186"/>
    <x v="1"/>
    <x v="1"/>
    <n v="7602"/>
    <n v="5296.8472222222226"/>
    <n v="2"/>
    <n v="0"/>
    <n v="81.88"/>
    <n v="4.28"/>
    <m/>
    <s v="UP"/>
  </r>
  <r>
    <x v="187"/>
    <x v="1"/>
    <x v="2"/>
    <n v="6101"/>
    <n v="5565.041666666667"/>
    <n v="3"/>
    <n v="0"/>
    <n v="95.81"/>
    <n v="3.22"/>
    <m/>
    <s v="UP"/>
  </r>
  <r>
    <x v="188"/>
    <x v="1"/>
    <x v="3"/>
    <n v="2804"/>
    <n v="5673.7638888888887"/>
    <n v="1"/>
    <n v="0"/>
    <n v="91.17"/>
    <n v="3.22"/>
    <m/>
    <s v="DROP"/>
  </r>
  <r>
    <x v="189"/>
    <x v="1"/>
    <x v="4"/>
    <n v="8397"/>
    <n v="5380.625"/>
    <n v="3"/>
    <n v="0"/>
    <n v="89.28"/>
    <n v="3.74"/>
    <m/>
    <s v="UP"/>
  </r>
  <r>
    <x v="190"/>
    <x v="2"/>
    <x v="0"/>
    <n v="4874"/>
    <n v="5041.6805555555557"/>
    <n v="2"/>
    <n v="0"/>
    <n v="85.05"/>
    <n v="4.3099999999999996"/>
    <m/>
    <s v="UP"/>
  </r>
  <r>
    <x v="191"/>
    <x v="2"/>
    <x v="1"/>
    <n v="1207"/>
    <n v="5296.8472222222226"/>
    <n v="3"/>
    <n v="0"/>
    <n v="89.9"/>
    <n v="4.1900000000000004"/>
    <m/>
    <s v="DROP"/>
  </r>
  <r>
    <x v="192"/>
    <x v="2"/>
    <x v="2"/>
    <n v="1236"/>
    <n v="5565.041666666667"/>
    <n v="2"/>
    <n v="0"/>
    <n v="86.23"/>
    <n v="4.3899999999999997"/>
    <m/>
    <s v="DROP"/>
  </r>
  <r>
    <x v="193"/>
    <x v="2"/>
    <x v="3"/>
    <n v="1285"/>
    <n v="5673.7638888888887"/>
    <n v="2"/>
    <n v="0"/>
    <n v="90.67"/>
    <n v="3.92"/>
    <m/>
    <s v="DROP"/>
  </r>
  <r>
    <x v="194"/>
    <x v="2"/>
    <x v="4"/>
    <n v="3785"/>
    <n v="5380.625"/>
    <n v="1"/>
    <n v="0"/>
    <n v="84.22"/>
    <n v="3.23"/>
    <m/>
    <s v="DROP"/>
  </r>
  <r>
    <x v="195"/>
    <x v="3"/>
    <x v="0"/>
    <n v="3817"/>
    <n v="5041.6805555555557"/>
    <n v="4"/>
    <n v="0"/>
    <n v="94.18"/>
    <n v="4.0199999999999996"/>
    <m/>
    <s v="DROP"/>
  </r>
  <r>
    <x v="196"/>
    <x v="3"/>
    <x v="1"/>
    <n v="5437"/>
    <n v="5296.8472222222226"/>
    <n v="3"/>
    <n v="0"/>
    <n v="97.38"/>
    <n v="4.54"/>
    <m/>
    <s v="DROP"/>
  </r>
  <r>
    <x v="197"/>
    <x v="3"/>
    <x v="2"/>
    <n v="8629"/>
    <n v="5565.041666666667"/>
    <n v="3"/>
    <n v="0"/>
    <n v="92.68"/>
    <n v="3.55"/>
    <m/>
    <s v="UP"/>
  </r>
  <r>
    <x v="198"/>
    <x v="3"/>
    <x v="3"/>
    <n v="8373"/>
    <n v="5673.7638888888887"/>
    <n v="6"/>
    <n v="0"/>
    <n v="86.75"/>
    <n v="4.26"/>
    <m/>
    <s v="UP"/>
  </r>
  <r>
    <x v="199"/>
    <x v="3"/>
    <x v="4"/>
    <n v="3530"/>
    <n v="5380.625"/>
    <n v="2"/>
    <n v="0"/>
    <n v="90.28"/>
    <n v="4.26"/>
    <m/>
    <s v="DROP"/>
  </r>
  <r>
    <x v="200"/>
    <x v="4"/>
    <x v="0"/>
    <n v="8967"/>
    <n v="5041.6805555555557"/>
    <n v="4"/>
    <n v="1"/>
    <n v="81.72"/>
    <n v="4.63"/>
    <m/>
    <s v="UP"/>
  </r>
  <r>
    <x v="201"/>
    <x v="4"/>
    <x v="1"/>
    <n v="7430"/>
    <n v="5296.8472222222226"/>
    <n v="1"/>
    <n v="0"/>
    <n v="90.74"/>
    <n v="3.83"/>
    <m/>
    <s v="DROP"/>
  </r>
  <r>
    <x v="202"/>
    <x v="4"/>
    <x v="2"/>
    <n v="9648"/>
    <n v="5565.041666666667"/>
    <n v="2"/>
    <n v="0"/>
    <n v="86.15"/>
    <n v="3.72"/>
    <m/>
    <s v="UP"/>
  </r>
  <r>
    <x v="203"/>
    <x v="4"/>
    <x v="3"/>
    <n v="9591"/>
    <n v="5673.7638888888887"/>
    <n v="1"/>
    <n v="1"/>
    <n v="92.18"/>
    <n v="4.5999999999999996"/>
    <m/>
    <s v="UP"/>
  </r>
  <r>
    <x v="204"/>
    <x v="4"/>
    <x v="4"/>
    <n v="4292"/>
    <n v="5380.625"/>
    <n v="3"/>
    <n v="1"/>
    <n v="83.17"/>
    <n v="3.89"/>
    <m/>
    <s v="UP"/>
  </r>
  <r>
    <x v="205"/>
    <x v="5"/>
    <x v="0"/>
    <n v="2549"/>
    <n v="5041.6805555555557"/>
    <n v="3"/>
    <n v="0"/>
    <n v="96.85"/>
    <n v="3.81"/>
    <m/>
    <s v="DROP"/>
  </r>
  <r>
    <x v="206"/>
    <x v="5"/>
    <x v="1"/>
    <n v="7793"/>
    <n v="5296.8472222222226"/>
    <n v="3"/>
    <n v="0"/>
    <n v="84.03"/>
    <n v="4.26"/>
    <m/>
    <s v="UP"/>
  </r>
  <r>
    <x v="207"/>
    <x v="5"/>
    <x v="2"/>
    <n v="5268"/>
    <n v="5565.041666666667"/>
    <n v="0"/>
    <n v="0"/>
    <n v="94.08"/>
    <n v="3.35"/>
    <m/>
    <s v="DROP"/>
  </r>
  <r>
    <x v="208"/>
    <x v="5"/>
    <x v="3"/>
    <n v="7036"/>
    <n v="5673.7638888888887"/>
    <n v="2"/>
    <n v="0"/>
    <n v="95.84"/>
    <n v="3.57"/>
    <m/>
    <s v="UP"/>
  </r>
  <r>
    <x v="209"/>
    <x v="5"/>
    <x v="4"/>
    <n v="5839"/>
    <n v="5380.625"/>
    <n v="5"/>
    <n v="0"/>
    <n v="92.33"/>
    <n v="4.08"/>
    <m/>
    <s v="UP"/>
  </r>
  <r>
    <x v="210"/>
    <x v="0"/>
    <x v="0"/>
    <n v="1571"/>
    <n v="5041.6805555555557"/>
    <n v="1"/>
    <n v="1"/>
    <n v="94.04"/>
    <n v="3.64"/>
    <m/>
    <s v="DROP"/>
  </r>
  <r>
    <x v="211"/>
    <x v="0"/>
    <x v="1"/>
    <n v="8451"/>
    <n v="5296.8472222222226"/>
    <n v="5"/>
    <n v="0"/>
    <n v="92.3"/>
    <n v="3.66"/>
    <m/>
    <s v="UP"/>
  </r>
  <r>
    <x v="212"/>
    <x v="0"/>
    <x v="2"/>
    <n v="7230"/>
    <n v="5565.041666666667"/>
    <n v="1"/>
    <n v="0"/>
    <n v="88.17"/>
    <n v="4.09"/>
    <m/>
    <s v="DROP"/>
  </r>
  <r>
    <x v="213"/>
    <x v="0"/>
    <x v="3"/>
    <n v="9599"/>
    <n v="5673.7638888888887"/>
    <n v="1"/>
    <n v="0"/>
    <n v="86.15"/>
    <n v="2.86"/>
    <m/>
    <s v="UP"/>
  </r>
  <r>
    <x v="214"/>
    <x v="0"/>
    <x v="4"/>
    <n v="5531"/>
    <n v="5380.625"/>
    <n v="3"/>
    <n v="0"/>
    <n v="95.93"/>
    <n v="4.3600000000000003"/>
    <m/>
    <s v="DROP"/>
  </r>
  <r>
    <x v="215"/>
    <x v="1"/>
    <x v="0"/>
    <n v="6439"/>
    <n v="5041.6805555555557"/>
    <n v="1"/>
    <n v="0"/>
    <n v="90.87"/>
    <n v="4.12"/>
    <m/>
    <s v="DROP"/>
  </r>
  <r>
    <x v="216"/>
    <x v="1"/>
    <x v="1"/>
    <n v="9551"/>
    <n v="5296.8472222222226"/>
    <n v="2"/>
    <n v="0"/>
    <n v="96.64"/>
    <n v="4.28"/>
    <m/>
    <s v="DROP"/>
  </r>
  <r>
    <x v="217"/>
    <x v="1"/>
    <x v="2"/>
    <n v="9569"/>
    <n v="5565.041666666667"/>
    <n v="3"/>
    <n v="0"/>
    <n v="89.82"/>
    <n v="3.49"/>
    <m/>
    <s v="UP"/>
  </r>
  <r>
    <x v="218"/>
    <x v="1"/>
    <x v="3"/>
    <n v="7303"/>
    <n v="5673.7638888888887"/>
    <n v="4"/>
    <n v="1"/>
    <n v="87.03"/>
    <n v="3.36"/>
    <m/>
    <s v="UP"/>
  </r>
  <r>
    <x v="219"/>
    <x v="1"/>
    <x v="4"/>
    <n v="6946"/>
    <n v="5380.625"/>
    <n v="2"/>
    <n v="0"/>
    <n v="91.05"/>
    <n v="4.26"/>
    <m/>
    <s v="UP"/>
  </r>
  <r>
    <x v="220"/>
    <x v="2"/>
    <x v="0"/>
    <n v="1685"/>
    <n v="5041.6805555555557"/>
    <n v="0"/>
    <n v="1"/>
    <n v="83.94"/>
    <n v="4.57"/>
    <m/>
    <s v="UP"/>
  </r>
  <r>
    <x v="221"/>
    <x v="2"/>
    <x v="1"/>
    <n v="1038"/>
    <n v="5296.8472222222226"/>
    <n v="6"/>
    <n v="0"/>
    <n v="84.81"/>
    <n v="4.25"/>
    <m/>
    <s v="DROP"/>
  </r>
  <r>
    <x v="222"/>
    <x v="2"/>
    <x v="2"/>
    <n v="9789"/>
    <n v="5565.041666666667"/>
    <n v="4"/>
    <n v="0"/>
    <n v="84.02"/>
    <n v="3.98"/>
    <m/>
    <s v="UP"/>
  </r>
  <r>
    <x v="223"/>
    <x v="2"/>
    <x v="3"/>
    <n v="9652"/>
    <n v="5673.7638888888887"/>
    <n v="4"/>
    <n v="0"/>
    <n v="90.81"/>
    <n v="3.57"/>
    <m/>
    <s v="UP"/>
  </r>
  <r>
    <x v="224"/>
    <x v="2"/>
    <x v="4"/>
    <n v="8295"/>
    <n v="5380.625"/>
    <n v="2"/>
    <n v="0"/>
    <n v="92.7"/>
    <n v="4.17"/>
    <m/>
    <s v="UP"/>
  </r>
  <r>
    <x v="225"/>
    <x v="3"/>
    <x v="0"/>
    <n v="7019"/>
    <n v="5041.6805555555557"/>
    <n v="1"/>
    <n v="0"/>
    <n v="91.3"/>
    <n v="3.3"/>
    <m/>
    <s v="UP"/>
  </r>
  <r>
    <x v="226"/>
    <x v="3"/>
    <x v="1"/>
    <n v="4967"/>
    <n v="5296.8472222222226"/>
    <n v="5"/>
    <n v="0"/>
    <n v="91.56"/>
    <n v="4.16"/>
    <m/>
    <s v="UP"/>
  </r>
  <r>
    <x v="227"/>
    <x v="3"/>
    <x v="2"/>
    <n v="2037"/>
    <n v="5565.041666666667"/>
    <n v="7"/>
    <n v="0"/>
    <n v="96.05"/>
    <n v="4.3099999999999996"/>
    <m/>
    <s v="UP"/>
  </r>
  <r>
    <x v="228"/>
    <x v="3"/>
    <x v="3"/>
    <n v="2013"/>
    <n v="5673.7638888888887"/>
    <n v="4"/>
    <n v="0"/>
    <n v="95.83"/>
    <n v="3.71"/>
    <m/>
    <s v="DROP"/>
  </r>
  <r>
    <x v="229"/>
    <x v="3"/>
    <x v="4"/>
    <n v="3563"/>
    <n v="5380.625"/>
    <n v="2"/>
    <n v="0"/>
    <n v="88.78"/>
    <n v="4.0599999999999996"/>
    <m/>
    <s v="UP"/>
  </r>
  <r>
    <x v="230"/>
    <x v="4"/>
    <x v="0"/>
    <n v="1161"/>
    <n v="5041.6805555555557"/>
    <n v="2"/>
    <n v="0"/>
    <n v="85.04"/>
    <n v="4.1900000000000004"/>
    <m/>
    <s v="DROP"/>
  </r>
  <r>
    <x v="231"/>
    <x v="4"/>
    <x v="1"/>
    <n v="1663"/>
    <n v="5296.8472222222226"/>
    <n v="5"/>
    <n v="0"/>
    <n v="86.42"/>
    <n v="3.07"/>
    <m/>
    <s v="DROP"/>
  </r>
  <r>
    <x v="232"/>
    <x v="4"/>
    <x v="2"/>
    <n v="2169"/>
    <n v="5565.041666666667"/>
    <n v="1"/>
    <n v="0"/>
    <n v="93.87"/>
    <n v="4.4400000000000004"/>
    <m/>
    <s v="DROP"/>
  </r>
  <r>
    <x v="233"/>
    <x v="4"/>
    <x v="3"/>
    <n v="6237"/>
    <n v="5673.7638888888887"/>
    <n v="4"/>
    <n v="0"/>
    <n v="88.14"/>
    <n v="4.54"/>
    <m/>
    <s v="UP"/>
  </r>
  <r>
    <x v="234"/>
    <x v="4"/>
    <x v="4"/>
    <n v="4471"/>
    <n v="5380.625"/>
    <n v="3"/>
    <n v="0"/>
    <n v="98.43"/>
    <n v="4.84"/>
    <m/>
    <s v="UP"/>
  </r>
  <r>
    <x v="235"/>
    <x v="5"/>
    <x v="0"/>
    <n v="3757"/>
    <n v="5041.6805555555557"/>
    <n v="3"/>
    <n v="0"/>
    <n v="92.57"/>
    <n v="3.73"/>
    <m/>
    <s v="DROP"/>
  </r>
  <r>
    <x v="236"/>
    <x v="5"/>
    <x v="1"/>
    <n v="9895"/>
    <n v="5296.8472222222226"/>
    <n v="2"/>
    <n v="0"/>
    <n v="75.64"/>
    <n v="3.92"/>
    <m/>
    <s v="UP"/>
  </r>
  <r>
    <x v="237"/>
    <x v="5"/>
    <x v="2"/>
    <n v="4384"/>
    <n v="5565.041666666667"/>
    <n v="0"/>
    <n v="0"/>
    <n v="87.68"/>
    <n v="3.83"/>
    <m/>
    <s v="DROP"/>
  </r>
  <r>
    <x v="238"/>
    <x v="5"/>
    <x v="3"/>
    <n v="8736"/>
    <n v="5673.7638888888887"/>
    <n v="3"/>
    <n v="0"/>
    <n v="85.12"/>
    <n v="3.55"/>
    <m/>
    <s v="UP"/>
  </r>
  <r>
    <x v="239"/>
    <x v="5"/>
    <x v="4"/>
    <n v="1162"/>
    <n v="5380.625"/>
    <n v="4"/>
    <n v="0"/>
    <n v="86.41"/>
    <n v="3.76"/>
    <m/>
    <s v="DROP"/>
  </r>
  <r>
    <x v="240"/>
    <x v="0"/>
    <x v="0"/>
    <n v="6347"/>
    <n v="5041.6805555555557"/>
    <n v="0"/>
    <n v="0"/>
    <n v="77.88"/>
    <n v="4.4400000000000004"/>
    <m/>
    <s v="UP"/>
  </r>
  <r>
    <x v="241"/>
    <x v="0"/>
    <x v="1"/>
    <n v="1671"/>
    <n v="5296.8472222222226"/>
    <n v="4"/>
    <n v="0"/>
    <n v="94.42"/>
    <n v="3.54"/>
    <m/>
    <s v="DROP"/>
  </r>
  <r>
    <x v="242"/>
    <x v="0"/>
    <x v="2"/>
    <n v="3361"/>
    <n v="5565.041666666667"/>
    <n v="3"/>
    <n v="0"/>
    <n v="91.54"/>
    <n v="3.93"/>
    <m/>
    <s v="DROP"/>
  </r>
  <r>
    <x v="243"/>
    <x v="0"/>
    <x v="3"/>
    <n v="7588"/>
    <n v="5673.7638888888887"/>
    <n v="1"/>
    <n v="0"/>
    <n v="93.16"/>
    <n v="3.78"/>
    <m/>
    <s v="UP"/>
  </r>
  <r>
    <x v="244"/>
    <x v="0"/>
    <x v="4"/>
    <n v="4062"/>
    <n v="5380.625"/>
    <n v="3"/>
    <n v="0"/>
    <n v="91.2"/>
    <n v="4.71"/>
    <m/>
    <s v="UP"/>
  </r>
  <r>
    <x v="245"/>
    <x v="1"/>
    <x v="0"/>
    <n v="2633"/>
    <n v="5041.6805555555557"/>
    <n v="1"/>
    <n v="0"/>
    <n v="92.18"/>
    <n v="4.45"/>
    <m/>
    <s v="UP"/>
  </r>
  <r>
    <x v="246"/>
    <x v="1"/>
    <x v="1"/>
    <n v="1097"/>
    <n v="5296.8472222222226"/>
    <n v="5"/>
    <n v="0"/>
    <n v="79.33"/>
    <n v="3.98"/>
    <m/>
    <s v="DROP"/>
  </r>
  <r>
    <x v="247"/>
    <x v="1"/>
    <x v="2"/>
    <n v="3324"/>
    <n v="5565.041666666667"/>
    <n v="2"/>
    <n v="0"/>
    <n v="91.62"/>
    <n v="3.87"/>
    <m/>
    <s v="UP"/>
  </r>
  <r>
    <x v="248"/>
    <x v="1"/>
    <x v="3"/>
    <n v="2749"/>
    <n v="5673.7638888888887"/>
    <n v="1"/>
    <n v="1"/>
    <n v="97.91"/>
    <n v="4.1900000000000004"/>
    <m/>
    <s v="DROP"/>
  </r>
  <r>
    <x v="249"/>
    <x v="1"/>
    <x v="4"/>
    <n v="5976"/>
    <n v="5380.625"/>
    <n v="0"/>
    <n v="0"/>
    <n v="94.42"/>
    <n v="3.96"/>
    <m/>
    <s v="DROP"/>
  </r>
  <r>
    <x v="250"/>
    <x v="2"/>
    <x v="0"/>
    <n v="8264"/>
    <n v="5041.6805555555557"/>
    <n v="4"/>
    <n v="0"/>
    <n v="83.21"/>
    <n v="3.87"/>
    <m/>
    <s v="UP"/>
  </r>
  <r>
    <x v="251"/>
    <x v="2"/>
    <x v="1"/>
    <n v="7411"/>
    <n v="5296.8472222222226"/>
    <n v="4"/>
    <n v="0"/>
    <n v="93.83"/>
    <n v="3.9"/>
    <m/>
    <s v="UP"/>
  </r>
  <r>
    <x v="252"/>
    <x v="2"/>
    <x v="2"/>
    <n v="6223"/>
    <n v="5565.041666666667"/>
    <n v="3"/>
    <n v="0"/>
    <n v="93.94"/>
    <n v="3.86"/>
    <m/>
    <s v="UP"/>
  </r>
  <r>
    <x v="253"/>
    <x v="2"/>
    <x v="3"/>
    <n v="2898"/>
    <n v="5673.7638888888887"/>
    <n v="2"/>
    <n v="0"/>
    <n v="91.49"/>
    <n v="4.38"/>
    <m/>
    <s v="DROP"/>
  </r>
  <r>
    <x v="254"/>
    <x v="2"/>
    <x v="4"/>
    <n v="4690"/>
    <n v="5380.625"/>
    <n v="4"/>
    <n v="0"/>
    <n v="84.71"/>
    <n v="3.98"/>
    <m/>
    <s v="UP"/>
  </r>
  <r>
    <x v="255"/>
    <x v="3"/>
    <x v="0"/>
    <n v="1669"/>
    <n v="5041.6805555555557"/>
    <n v="3"/>
    <n v="0"/>
    <n v="90.16"/>
    <n v="3.87"/>
    <m/>
    <s v="DROP"/>
  </r>
  <r>
    <x v="256"/>
    <x v="3"/>
    <x v="1"/>
    <n v="4864"/>
    <n v="5296.8472222222226"/>
    <n v="4"/>
    <n v="0"/>
    <n v="91.38"/>
    <n v="4.37"/>
    <m/>
    <s v="UP"/>
  </r>
  <r>
    <x v="257"/>
    <x v="3"/>
    <x v="2"/>
    <n v="3504"/>
    <n v="5565.041666666667"/>
    <n v="3"/>
    <n v="0"/>
    <n v="94.2"/>
    <n v="4.2699999999999996"/>
    <m/>
    <s v="DROP"/>
  </r>
  <r>
    <x v="258"/>
    <x v="3"/>
    <x v="3"/>
    <n v="9381"/>
    <n v="5673.7638888888887"/>
    <n v="4"/>
    <n v="0"/>
    <n v="99.72"/>
    <n v="3.19"/>
    <m/>
    <s v="UP"/>
  </r>
  <r>
    <x v="259"/>
    <x v="3"/>
    <x v="4"/>
    <n v="7416"/>
    <n v="5380.625"/>
    <n v="4"/>
    <n v="0"/>
    <n v="95.97"/>
    <n v="3.44"/>
    <m/>
    <s v="UP"/>
  </r>
  <r>
    <x v="260"/>
    <x v="4"/>
    <x v="0"/>
    <n v="1155"/>
    <n v="5041.6805555555557"/>
    <n v="4"/>
    <n v="0"/>
    <n v="94.34"/>
    <n v="3.81"/>
    <m/>
    <s v="DROP"/>
  </r>
  <r>
    <x v="261"/>
    <x v="4"/>
    <x v="1"/>
    <n v="6925"/>
    <n v="5296.8472222222226"/>
    <n v="1"/>
    <n v="0"/>
    <n v="97.29"/>
    <n v="3.74"/>
    <m/>
    <s v="DROP"/>
  </r>
  <r>
    <x v="262"/>
    <x v="4"/>
    <x v="2"/>
    <n v="7115"/>
    <n v="5565.041666666667"/>
    <n v="7"/>
    <n v="0"/>
    <n v="81.48"/>
    <n v="2.86"/>
    <m/>
    <s v="UP"/>
  </r>
  <r>
    <x v="263"/>
    <x v="4"/>
    <x v="3"/>
    <n v="3659"/>
    <n v="5673.7638888888887"/>
    <n v="1"/>
    <n v="0"/>
    <n v="89.51"/>
    <n v="4.71"/>
    <m/>
    <s v="DROP"/>
  </r>
  <r>
    <x v="264"/>
    <x v="4"/>
    <x v="4"/>
    <n v="9472"/>
    <n v="5380.625"/>
    <n v="1"/>
    <n v="1"/>
    <n v="91.94"/>
    <n v="3.65"/>
    <m/>
    <s v="UP"/>
  </r>
  <r>
    <x v="265"/>
    <x v="5"/>
    <x v="0"/>
    <n v="8789"/>
    <n v="5041.6805555555557"/>
    <n v="3"/>
    <n v="1"/>
    <n v="85.32"/>
    <n v="4.54"/>
    <m/>
    <s v="UP"/>
  </r>
  <r>
    <x v="266"/>
    <x v="5"/>
    <x v="1"/>
    <n v="2531"/>
    <n v="5296.8472222222226"/>
    <n v="3"/>
    <n v="0"/>
    <n v="81.5"/>
    <n v="4.26"/>
    <m/>
    <s v="DROP"/>
  </r>
  <r>
    <x v="267"/>
    <x v="5"/>
    <x v="2"/>
    <n v="2762"/>
    <n v="5565.041666666667"/>
    <n v="3"/>
    <n v="1"/>
    <n v="88.21"/>
    <n v="4.4000000000000004"/>
    <m/>
    <s v="DROP"/>
  </r>
  <r>
    <x v="268"/>
    <x v="5"/>
    <x v="3"/>
    <n v="6717"/>
    <n v="5673.7638888888887"/>
    <n v="2"/>
    <n v="0"/>
    <n v="90.35"/>
    <n v="4.58"/>
    <m/>
    <s v="UP"/>
  </r>
  <r>
    <x v="269"/>
    <x v="5"/>
    <x v="4"/>
    <n v="2348"/>
    <n v="5380.625"/>
    <n v="2"/>
    <n v="0"/>
    <n v="87.43"/>
    <n v="4.01"/>
    <m/>
    <s v="DROP"/>
  </r>
  <r>
    <x v="270"/>
    <x v="0"/>
    <x v="0"/>
    <n v="5577"/>
    <n v="5041.6805555555557"/>
    <n v="4"/>
    <n v="0"/>
    <n v="92.56"/>
    <n v="4.6900000000000004"/>
    <m/>
    <s v="DROP"/>
  </r>
  <r>
    <x v="271"/>
    <x v="0"/>
    <x v="1"/>
    <n v="7748"/>
    <n v="5296.8472222222226"/>
    <n v="4"/>
    <n v="0"/>
    <n v="88.19"/>
    <n v="3.75"/>
    <m/>
    <s v="DROP"/>
  </r>
  <r>
    <x v="272"/>
    <x v="0"/>
    <x v="2"/>
    <n v="9770"/>
    <n v="5565.041666666667"/>
    <n v="6"/>
    <n v="0"/>
    <n v="87.8"/>
    <n v="2.9"/>
    <m/>
    <s v="DROP"/>
  </r>
  <r>
    <x v="273"/>
    <x v="0"/>
    <x v="3"/>
    <n v="9921"/>
    <n v="5673.7638888888887"/>
    <n v="3"/>
    <n v="0"/>
    <n v="87.19"/>
    <n v="5.14"/>
    <m/>
    <s v="UP"/>
  </r>
  <r>
    <x v="274"/>
    <x v="0"/>
    <x v="4"/>
    <n v="2455"/>
    <n v="5380.625"/>
    <n v="2"/>
    <n v="0"/>
    <n v="95.42"/>
    <n v="3.71"/>
    <m/>
    <s v="DROP"/>
  </r>
  <r>
    <x v="275"/>
    <x v="1"/>
    <x v="0"/>
    <n v="2968"/>
    <n v="5041.6805555555557"/>
    <n v="2"/>
    <n v="0"/>
    <n v="87.1"/>
    <n v="4.43"/>
    <m/>
    <s v="UP"/>
  </r>
  <r>
    <x v="276"/>
    <x v="1"/>
    <x v="1"/>
    <n v="1855"/>
    <n v="5296.8472222222226"/>
    <n v="3"/>
    <n v="0"/>
    <n v="89.68"/>
    <n v="3.7"/>
    <m/>
    <s v="DROP"/>
  </r>
  <r>
    <x v="277"/>
    <x v="1"/>
    <x v="2"/>
    <n v="4629"/>
    <n v="5565.041666666667"/>
    <n v="2"/>
    <n v="1"/>
    <n v="84.09"/>
    <n v="4.42"/>
    <m/>
    <s v="DROP"/>
  </r>
  <r>
    <x v="278"/>
    <x v="1"/>
    <x v="3"/>
    <n v="7588"/>
    <n v="5673.7638888888887"/>
    <n v="4"/>
    <n v="0"/>
    <n v="90.72"/>
    <n v="3.69"/>
    <m/>
    <s v="DROP"/>
  </r>
  <r>
    <x v="279"/>
    <x v="1"/>
    <x v="4"/>
    <n v="7993"/>
    <n v="5380.625"/>
    <n v="4"/>
    <n v="0"/>
    <n v="94.6"/>
    <n v="4.0599999999999996"/>
    <m/>
    <s v="UP"/>
  </r>
  <r>
    <x v="280"/>
    <x v="2"/>
    <x v="0"/>
    <n v="1331"/>
    <n v="5041.6805555555557"/>
    <n v="1"/>
    <n v="1"/>
    <n v="96.13"/>
    <n v="4.58"/>
    <m/>
    <s v="DROP"/>
  </r>
  <r>
    <x v="281"/>
    <x v="2"/>
    <x v="1"/>
    <n v="3497"/>
    <n v="5296.8472222222226"/>
    <n v="3"/>
    <n v="0"/>
    <n v="88.49"/>
    <n v="3.84"/>
    <m/>
    <s v="UP"/>
  </r>
  <r>
    <x v="282"/>
    <x v="2"/>
    <x v="2"/>
    <n v="2628"/>
    <n v="5565.041666666667"/>
    <n v="1"/>
    <n v="0"/>
    <n v="89.83"/>
    <n v="3.9"/>
    <m/>
    <s v="DROP"/>
  </r>
  <r>
    <x v="283"/>
    <x v="2"/>
    <x v="3"/>
    <n v="3466"/>
    <n v="5673.7638888888887"/>
    <n v="1"/>
    <n v="0"/>
    <n v="89.13"/>
    <n v="3.26"/>
    <m/>
    <s v="UP"/>
  </r>
  <r>
    <x v="284"/>
    <x v="2"/>
    <x v="4"/>
    <n v="2431"/>
    <n v="5380.625"/>
    <n v="5"/>
    <n v="0"/>
    <n v="88.67"/>
    <n v="4.72"/>
    <m/>
    <s v="DROP"/>
  </r>
  <r>
    <x v="285"/>
    <x v="3"/>
    <x v="0"/>
    <n v="2823"/>
    <n v="5041.6805555555557"/>
    <n v="6"/>
    <n v="0"/>
    <n v="95.16"/>
    <n v="4.5599999999999996"/>
    <m/>
    <s v="DROP"/>
  </r>
  <r>
    <x v="286"/>
    <x v="3"/>
    <x v="1"/>
    <n v="4361"/>
    <n v="5296.8472222222226"/>
    <n v="2"/>
    <n v="1"/>
    <n v="85.18"/>
    <n v="3.78"/>
    <m/>
    <s v="UP"/>
  </r>
  <r>
    <x v="287"/>
    <x v="3"/>
    <x v="2"/>
    <n v="4273"/>
    <n v="5565.041666666667"/>
    <n v="3"/>
    <n v="0"/>
    <n v="95.55"/>
    <n v="3.41"/>
    <m/>
    <s v="DROP"/>
  </r>
  <r>
    <x v="288"/>
    <x v="3"/>
    <x v="3"/>
    <n v="7468"/>
    <n v="5673.7638888888887"/>
    <n v="4"/>
    <n v="0"/>
    <n v="90.14"/>
    <n v="4.21"/>
    <m/>
    <s v="UP"/>
  </r>
  <r>
    <x v="289"/>
    <x v="3"/>
    <x v="4"/>
    <n v="5652"/>
    <n v="5380.625"/>
    <n v="1"/>
    <n v="0"/>
    <n v="84.51"/>
    <n v="3.82"/>
    <m/>
    <s v="UP"/>
  </r>
  <r>
    <x v="290"/>
    <x v="4"/>
    <x v="0"/>
    <n v="3309"/>
    <n v="5041.6805555555557"/>
    <n v="4"/>
    <n v="1"/>
    <n v="93.48"/>
    <n v="3.83"/>
    <m/>
    <s v="UP"/>
  </r>
  <r>
    <x v="291"/>
    <x v="4"/>
    <x v="1"/>
    <n v="1785"/>
    <n v="5296.8472222222226"/>
    <n v="5"/>
    <n v="0"/>
    <n v="84.03"/>
    <n v="4.07"/>
    <m/>
    <s v="DROP"/>
  </r>
  <r>
    <x v="292"/>
    <x v="4"/>
    <x v="2"/>
    <n v="3352"/>
    <n v="5565.041666666667"/>
    <n v="2"/>
    <n v="0"/>
    <n v="95.31"/>
    <n v="3.77"/>
    <m/>
    <s v="DROP"/>
  </r>
  <r>
    <x v="293"/>
    <x v="4"/>
    <x v="3"/>
    <n v="8730"/>
    <n v="5673.7638888888887"/>
    <n v="3"/>
    <n v="0"/>
    <n v="83.79"/>
    <n v="4.08"/>
    <m/>
    <s v="UP"/>
  </r>
  <r>
    <x v="294"/>
    <x v="4"/>
    <x v="4"/>
    <n v="7626"/>
    <n v="5380.625"/>
    <n v="2"/>
    <n v="0"/>
    <n v="85.49"/>
    <n v="4.53"/>
    <m/>
    <s v="DROP"/>
  </r>
  <r>
    <x v="295"/>
    <x v="5"/>
    <x v="0"/>
    <n v="7905"/>
    <n v="5041.6805555555557"/>
    <n v="3"/>
    <n v="0"/>
    <n v="98.32"/>
    <n v="4.78"/>
    <m/>
    <s v="UP"/>
  </r>
  <r>
    <x v="296"/>
    <x v="5"/>
    <x v="1"/>
    <n v="2708"/>
    <n v="5296.8472222222226"/>
    <n v="1"/>
    <n v="0"/>
    <n v="86.61"/>
    <n v="4.04"/>
    <m/>
    <s v="UP"/>
  </r>
  <r>
    <x v="297"/>
    <x v="5"/>
    <x v="2"/>
    <n v="2207"/>
    <n v="5565.041666666667"/>
    <n v="3"/>
    <n v="0"/>
    <n v="89.93"/>
    <n v="4.2"/>
    <m/>
    <s v="DROP"/>
  </r>
  <r>
    <x v="298"/>
    <x v="5"/>
    <x v="3"/>
    <n v="8166"/>
    <n v="5673.7638888888887"/>
    <n v="3"/>
    <n v="0"/>
    <n v="93.71"/>
    <n v="4.09"/>
    <m/>
    <s v="UP"/>
  </r>
  <r>
    <x v="299"/>
    <x v="5"/>
    <x v="4"/>
    <n v="7642"/>
    <n v="5380.625"/>
    <n v="8"/>
    <n v="0"/>
    <n v="89.03"/>
    <n v="4.57"/>
    <m/>
    <s v="UP"/>
  </r>
  <r>
    <x v="300"/>
    <x v="0"/>
    <x v="0"/>
    <n v="4935"/>
    <n v="5041.6805555555557"/>
    <n v="2"/>
    <n v="0"/>
    <n v="94.43"/>
    <n v="4.3899999999999997"/>
    <m/>
    <s v="DROP"/>
  </r>
  <r>
    <x v="301"/>
    <x v="0"/>
    <x v="1"/>
    <n v="5117"/>
    <n v="5296.8472222222226"/>
    <n v="3"/>
    <n v="0"/>
    <n v="95.73"/>
    <n v="3.73"/>
    <m/>
    <s v="UP"/>
  </r>
  <r>
    <x v="302"/>
    <x v="0"/>
    <x v="2"/>
    <n v="4735"/>
    <n v="5565.041666666667"/>
    <n v="6"/>
    <n v="0"/>
    <n v="89.38"/>
    <n v="3.82"/>
    <m/>
    <s v="DROP"/>
  </r>
  <r>
    <x v="303"/>
    <x v="0"/>
    <x v="3"/>
    <n v="7144"/>
    <n v="5673.7638888888887"/>
    <n v="1"/>
    <n v="1"/>
    <n v="92.33"/>
    <n v="4.24"/>
    <m/>
    <s v="DROP"/>
  </r>
  <r>
    <x v="304"/>
    <x v="0"/>
    <x v="4"/>
    <n v="9448"/>
    <n v="5380.625"/>
    <n v="2"/>
    <n v="0"/>
    <n v="89.18"/>
    <n v="3.63"/>
    <m/>
    <s v="DROP"/>
  </r>
  <r>
    <x v="305"/>
    <x v="1"/>
    <x v="0"/>
    <n v="9605"/>
    <n v="5041.6805555555557"/>
    <n v="0"/>
    <n v="0"/>
    <n v="100.55"/>
    <n v="4.3899999999999997"/>
    <m/>
    <s v="UP"/>
  </r>
  <r>
    <x v="306"/>
    <x v="1"/>
    <x v="1"/>
    <n v="6409"/>
    <n v="5296.8472222222226"/>
    <n v="0"/>
    <n v="0"/>
    <n v="91.95"/>
    <n v="4.4000000000000004"/>
    <m/>
    <s v="DROP"/>
  </r>
  <r>
    <x v="307"/>
    <x v="1"/>
    <x v="2"/>
    <n v="6776"/>
    <n v="5565.041666666667"/>
    <n v="3"/>
    <n v="0"/>
    <n v="81.96"/>
    <n v="3.62"/>
    <m/>
    <s v="UP"/>
  </r>
  <r>
    <x v="308"/>
    <x v="1"/>
    <x v="3"/>
    <n v="3555"/>
    <n v="5673.7638888888887"/>
    <n v="3"/>
    <n v="0"/>
    <n v="90.3"/>
    <n v="3.83"/>
    <m/>
    <s v="UP"/>
  </r>
  <r>
    <x v="309"/>
    <x v="1"/>
    <x v="4"/>
    <n v="3368"/>
    <n v="5380.625"/>
    <n v="2"/>
    <n v="0"/>
    <n v="97.41"/>
    <n v="3.76"/>
    <m/>
    <s v="UP"/>
  </r>
  <r>
    <x v="310"/>
    <x v="2"/>
    <x v="0"/>
    <n v="1182"/>
    <n v="5041.6805555555557"/>
    <n v="4"/>
    <n v="0"/>
    <n v="94.04"/>
    <n v="3.51"/>
    <m/>
    <s v="DROP"/>
  </r>
  <r>
    <x v="311"/>
    <x v="2"/>
    <x v="1"/>
    <n v="9244"/>
    <n v="5296.8472222222226"/>
    <n v="3"/>
    <n v="0"/>
    <n v="89.87"/>
    <n v="3.12"/>
    <m/>
    <s v="UP"/>
  </r>
  <r>
    <x v="312"/>
    <x v="2"/>
    <x v="2"/>
    <n v="5945"/>
    <n v="5565.041666666667"/>
    <n v="4"/>
    <n v="0"/>
    <n v="93.53"/>
    <n v="4.47"/>
    <m/>
    <s v="DROP"/>
  </r>
  <r>
    <x v="313"/>
    <x v="2"/>
    <x v="3"/>
    <n v="7352"/>
    <n v="5673.7638888888887"/>
    <n v="2"/>
    <n v="0"/>
    <n v="85.71"/>
    <n v="4.5599999999999996"/>
    <m/>
    <s v="DROP"/>
  </r>
  <r>
    <x v="314"/>
    <x v="2"/>
    <x v="4"/>
    <n v="8818"/>
    <n v="5380.625"/>
    <n v="4"/>
    <n v="1"/>
    <n v="89.44"/>
    <n v="4.32"/>
    <m/>
    <s v="DROP"/>
  </r>
  <r>
    <x v="315"/>
    <x v="3"/>
    <x v="0"/>
    <n v="9389"/>
    <n v="5041.6805555555557"/>
    <n v="2"/>
    <n v="0"/>
    <n v="77.81"/>
    <n v="3.93"/>
    <m/>
    <s v="UP"/>
  </r>
  <r>
    <x v="316"/>
    <x v="3"/>
    <x v="1"/>
    <n v="8094"/>
    <n v="5296.8472222222226"/>
    <n v="0"/>
    <n v="0"/>
    <n v="94.83"/>
    <n v="4.62"/>
    <m/>
    <s v="UP"/>
  </r>
  <r>
    <x v="317"/>
    <x v="3"/>
    <x v="2"/>
    <n v="4607"/>
    <n v="5565.041666666667"/>
    <n v="4"/>
    <n v="0"/>
    <n v="87.81"/>
    <n v="4.07"/>
    <m/>
    <s v="UP"/>
  </r>
  <r>
    <x v="318"/>
    <x v="3"/>
    <x v="3"/>
    <n v="2124"/>
    <n v="5673.7638888888887"/>
    <n v="4"/>
    <n v="0"/>
    <n v="88.57"/>
    <n v="4.16"/>
    <m/>
    <s v="DROP"/>
  </r>
  <r>
    <x v="319"/>
    <x v="3"/>
    <x v="4"/>
    <n v="9588"/>
    <n v="5380.625"/>
    <n v="5"/>
    <n v="0"/>
    <n v="93.36"/>
    <n v="3.92"/>
    <m/>
    <s v="UP"/>
  </r>
  <r>
    <x v="320"/>
    <x v="4"/>
    <x v="0"/>
    <n v="8170"/>
    <n v="5041.6805555555557"/>
    <n v="4"/>
    <n v="1"/>
    <n v="85.61"/>
    <n v="3.29"/>
    <m/>
    <s v="DROP"/>
  </r>
  <r>
    <x v="321"/>
    <x v="4"/>
    <x v="1"/>
    <n v="8480"/>
    <n v="5296.8472222222226"/>
    <n v="3"/>
    <n v="0"/>
    <n v="91.46"/>
    <n v="3.91"/>
    <m/>
    <s v="UP"/>
  </r>
  <r>
    <x v="322"/>
    <x v="4"/>
    <x v="2"/>
    <n v="4841"/>
    <n v="5565.041666666667"/>
    <n v="0"/>
    <n v="0"/>
    <n v="88.91"/>
    <n v="2.68"/>
    <m/>
    <s v="UP"/>
  </r>
  <r>
    <x v="323"/>
    <x v="4"/>
    <x v="3"/>
    <n v="3158"/>
    <n v="5673.7638888888887"/>
    <n v="5"/>
    <n v="0"/>
    <n v="88.66"/>
    <n v="4.78"/>
    <m/>
    <s v="DROP"/>
  </r>
  <r>
    <x v="324"/>
    <x v="4"/>
    <x v="4"/>
    <n v="3745"/>
    <n v="5380.625"/>
    <n v="2"/>
    <n v="0"/>
    <n v="84.37"/>
    <n v="3.77"/>
    <m/>
    <s v="DROP"/>
  </r>
  <r>
    <x v="325"/>
    <x v="5"/>
    <x v="0"/>
    <n v="5063"/>
    <n v="5041.6805555555557"/>
    <n v="3"/>
    <n v="0"/>
    <n v="98.86"/>
    <n v="4.92"/>
    <m/>
    <s v="DROP"/>
  </r>
  <r>
    <x v="326"/>
    <x v="5"/>
    <x v="1"/>
    <n v="7516"/>
    <n v="5296.8472222222226"/>
    <n v="3"/>
    <n v="1"/>
    <n v="93.35"/>
    <n v="4.34"/>
    <m/>
    <s v="DROP"/>
  </r>
  <r>
    <x v="327"/>
    <x v="5"/>
    <x v="2"/>
    <n v="9835"/>
    <n v="5565.041666666667"/>
    <n v="5"/>
    <n v="0"/>
    <n v="90.76"/>
    <n v="4.01"/>
    <m/>
    <s v="UP"/>
  </r>
  <r>
    <x v="328"/>
    <x v="5"/>
    <x v="3"/>
    <n v="1630"/>
    <n v="5673.7638888888887"/>
    <n v="4"/>
    <n v="0"/>
    <n v="86.69"/>
    <n v="3.7"/>
    <m/>
    <s v="UP"/>
  </r>
  <r>
    <x v="329"/>
    <x v="5"/>
    <x v="4"/>
    <n v="1025"/>
    <n v="5380.625"/>
    <n v="4"/>
    <n v="1"/>
    <n v="92.19"/>
    <n v="3.48"/>
    <m/>
    <s v="DROP"/>
  </r>
  <r>
    <x v="330"/>
    <x v="0"/>
    <x v="0"/>
    <n v="2072"/>
    <n v="5041.6805555555557"/>
    <n v="4"/>
    <n v="0"/>
    <n v="92.25"/>
    <n v="4.0999999999999996"/>
    <m/>
    <s v="DROP"/>
  </r>
  <r>
    <x v="331"/>
    <x v="0"/>
    <x v="1"/>
    <n v="8763"/>
    <n v="5296.8472222222226"/>
    <n v="2"/>
    <n v="1"/>
    <n v="81.96"/>
    <n v="4.09"/>
    <m/>
    <s v="UP"/>
  </r>
  <r>
    <x v="332"/>
    <x v="0"/>
    <x v="2"/>
    <n v="4644"/>
    <n v="5565.041666666667"/>
    <n v="6"/>
    <n v="0"/>
    <n v="95.44"/>
    <n v="4.09"/>
    <m/>
    <s v="UP"/>
  </r>
  <r>
    <x v="333"/>
    <x v="0"/>
    <x v="3"/>
    <n v="1492"/>
    <n v="5673.7638888888887"/>
    <n v="1"/>
    <n v="1"/>
    <n v="92.24"/>
    <n v="4.1900000000000004"/>
    <m/>
    <s v="DROP"/>
  </r>
  <r>
    <x v="334"/>
    <x v="0"/>
    <x v="4"/>
    <n v="3743"/>
    <n v="5380.625"/>
    <n v="4"/>
    <n v="0"/>
    <n v="90.95"/>
    <n v="3.67"/>
    <m/>
    <s v="UP"/>
  </r>
  <r>
    <x v="335"/>
    <x v="1"/>
    <x v="0"/>
    <n v="1619"/>
    <n v="5041.6805555555557"/>
    <n v="7"/>
    <n v="0"/>
    <n v="85.19"/>
    <n v="4.42"/>
    <m/>
    <s v="DROP"/>
  </r>
  <r>
    <x v="336"/>
    <x v="1"/>
    <x v="1"/>
    <n v="7976"/>
    <n v="5296.8472222222226"/>
    <n v="8"/>
    <n v="0"/>
    <n v="87.55"/>
    <n v="4.2300000000000004"/>
    <m/>
    <s v="UP"/>
  </r>
  <r>
    <x v="337"/>
    <x v="1"/>
    <x v="2"/>
    <n v="4638"/>
    <n v="5565.041666666667"/>
    <n v="2"/>
    <n v="0"/>
    <n v="100.5"/>
    <n v="3.88"/>
    <m/>
    <s v="UP"/>
  </r>
  <r>
    <x v="338"/>
    <x v="1"/>
    <x v="3"/>
    <n v="3787"/>
    <n v="5673.7638888888887"/>
    <n v="4"/>
    <n v="0"/>
    <n v="83.28"/>
    <n v="3.2"/>
    <m/>
    <s v="UP"/>
  </r>
  <r>
    <x v="339"/>
    <x v="1"/>
    <x v="4"/>
    <n v="1628"/>
    <n v="5380.625"/>
    <n v="0"/>
    <n v="0"/>
    <n v="81.48"/>
    <n v="3.79"/>
    <m/>
    <s v="DROP"/>
  </r>
  <r>
    <x v="340"/>
    <x v="2"/>
    <x v="0"/>
    <n v="5369"/>
    <n v="5041.6805555555557"/>
    <n v="8"/>
    <n v="0"/>
    <n v="85.98"/>
    <n v="4.37"/>
    <m/>
    <s v="DROP"/>
  </r>
  <r>
    <x v="341"/>
    <x v="2"/>
    <x v="1"/>
    <n v="6520"/>
    <n v="5296.8472222222226"/>
    <n v="2"/>
    <n v="0"/>
    <n v="92.46"/>
    <n v="4.8499999999999996"/>
    <m/>
    <s v="UP"/>
  </r>
  <r>
    <x v="342"/>
    <x v="2"/>
    <x v="2"/>
    <n v="1660"/>
    <n v="5565.041666666667"/>
    <n v="3"/>
    <n v="1"/>
    <n v="97.06"/>
    <n v="3.8"/>
    <m/>
    <s v="DROP"/>
  </r>
  <r>
    <x v="343"/>
    <x v="2"/>
    <x v="3"/>
    <n v="9275"/>
    <n v="5673.7638888888887"/>
    <n v="3"/>
    <n v="0"/>
    <n v="88.17"/>
    <n v="4.22"/>
    <m/>
    <s v="UP"/>
  </r>
  <r>
    <x v="344"/>
    <x v="2"/>
    <x v="4"/>
    <n v="5570"/>
    <n v="5380.625"/>
    <n v="2"/>
    <n v="0"/>
    <n v="92.18"/>
    <n v="4.2"/>
    <m/>
    <s v="UP"/>
  </r>
  <r>
    <x v="345"/>
    <x v="3"/>
    <x v="0"/>
    <n v="4607"/>
    <n v="5041.6805555555557"/>
    <n v="4"/>
    <n v="0"/>
    <n v="89.16"/>
    <n v="4.33"/>
    <m/>
    <s v="DROP"/>
  </r>
  <r>
    <x v="346"/>
    <x v="3"/>
    <x v="1"/>
    <n v="5276"/>
    <n v="5296.8472222222226"/>
    <n v="1"/>
    <n v="0"/>
    <n v="86.62"/>
    <n v="4.0199999999999996"/>
    <m/>
    <s v="DROP"/>
  </r>
  <r>
    <x v="347"/>
    <x v="3"/>
    <x v="2"/>
    <n v="7534"/>
    <n v="5565.041666666667"/>
    <n v="1"/>
    <n v="0"/>
    <n v="87.03"/>
    <n v="3.52"/>
    <m/>
    <s v="UP"/>
  </r>
  <r>
    <x v="348"/>
    <x v="3"/>
    <x v="3"/>
    <n v="5082"/>
    <n v="5673.7638888888887"/>
    <n v="5"/>
    <n v="0"/>
    <n v="87.68"/>
    <n v="4.2300000000000004"/>
    <m/>
    <s v="DROP"/>
  </r>
  <r>
    <x v="349"/>
    <x v="3"/>
    <x v="4"/>
    <n v="5591"/>
    <n v="5380.625"/>
    <n v="7"/>
    <n v="0"/>
    <n v="85.85"/>
    <n v="4.26"/>
    <m/>
    <s v="DROP"/>
  </r>
  <r>
    <x v="350"/>
    <x v="4"/>
    <x v="0"/>
    <n v="9712"/>
    <n v="5041.6805555555557"/>
    <n v="3"/>
    <n v="1"/>
    <n v="85.38"/>
    <n v="4.17"/>
    <m/>
    <s v="UP"/>
  </r>
  <r>
    <x v="351"/>
    <x v="4"/>
    <x v="1"/>
    <n v="3800"/>
    <n v="5296.8472222222226"/>
    <n v="6"/>
    <n v="0"/>
    <n v="91.15"/>
    <n v="4.25"/>
    <m/>
    <s v="UP"/>
  </r>
  <r>
    <x v="352"/>
    <x v="4"/>
    <x v="2"/>
    <n v="1166"/>
    <n v="5565.041666666667"/>
    <n v="2"/>
    <n v="0"/>
    <n v="88.16"/>
    <n v="3.77"/>
    <m/>
    <s v="DROP"/>
  </r>
  <r>
    <x v="353"/>
    <x v="4"/>
    <x v="3"/>
    <n v="2363"/>
    <n v="5673.7638888888887"/>
    <n v="7"/>
    <n v="0"/>
    <n v="93.48"/>
    <n v="4.42"/>
    <m/>
    <s v="DROP"/>
  </r>
  <r>
    <x v="354"/>
    <x v="4"/>
    <x v="4"/>
    <n v="7033"/>
    <n v="5380.625"/>
    <n v="0"/>
    <n v="0"/>
    <n v="91.28"/>
    <n v="3.84"/>
    <m/>
    <s v="UP"/>
  </r>
  <r>
    <x v="355"/>
    <x v="5"/>
    <x v="0"/>
    <n v="2293"/>
    <n v="5041.6805555555557"/>
    <n v="2"/>
    <n v="0"/>
    <n v="91.53"/>
    <n v="4.92"/>
    <m/>
    <s v="DROP"/>
  </r>
  <r>
    <x v="356"/>
    <x v="5"/>
    <x v="1"/>
    <n v="6287"/>
    <n v="5296.8472222222226"/>
    <n v="1"/>
    <n v="0"/>
    <n v="88.81"/>
    <n v="4.13"/>
    <m/>
    <s v="UP"/>
  </r>
  <r>
    <x v="357"/>
    <x v="5"/>
    <x v="2"/>
    <n v="2855"/>
    <n v="5565.041666666667"/>
    <n v="6"/>
    <n v="0"/>
    <n v="90.03"/>
    <n v="4.68"/>
    <m/>
    <s v="DROP"/>
  </r>
  <r>
    <x v="358"/>
    <x v="5"/>
    <x v="3"/>
    <n v="4277"/>
    <n v="5673.7638888888887"/>
    <n v="4"/>
    <n v="0"/>
    <n v="90.35"/>
    <n v="3.68"/>
    <m/>
    <s v="UP"/>
  </r>
  <r>
    <x v="359"/>
    <x v="5"/>
    <x v="4"/>
    <n v="4197"/>
    <n v="5380.625"/>
    <n v="2"/>
    <n v="1"/>
    <n v="95.05"/>
    <n v="3.91"/>
    <m/>
    <s v="U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DD9B21-8F64-4B09-A6E8-76D5E0876F2F}" name="Total Sales_per branch P.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4:K11" firstHeaderRow="1" firstDataRow="1" firstDataCol="1"/>
  <pivotFields count="15">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axis="axisRow" showAll="0">
      <items count="7">
        <item x="4"/>
        <item x="3"/>
        <item x="5"/>
        <item x="0"/>
        <item x="2"/>
        <item x="1"/>
        <item t="default"/>
      </items>
    </pivotField>
    <pivotField showAll="0"/>
    <pivotField dataField="1" numFmtId="164" showAll="0"/>
    <pivotField numFmtId="164" showAll="0"/>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Average of Sales_KES" fld="3" subtotal="average" baseField="1" baseItem="2" numFmtId="164"/>
  </dataFields>
  <chartFormats count="1">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060EB8-C0BD-44F5-B4E9-4992ADDCC780}" name="Total Sales_per product Ca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18:C24" firstHeaderRow="1" firstDataRow="1" firstDataCol="1"/>
  <pivotFields count="15">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showAll="0">
      <items count="7">
        <item x="4"/>
        <item x="3"/>
        <item x="5"/>
        <item x="0"/>
        <item x="2"/>
        <item x="1"/>
        <item t="default"/>
      </items>
    </pivotField>
    <pivotField axis="axisRow" showAll="0" sortType="descending">
      <items count="6">
        <item x="2"/>
        <item x="4"/>
        <item x="1"/>
        <item x="3"/>
        <item x="0"/>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showAll="0"/>
    <pivotField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4">
        <item x="0"/>
        <item x="1"/>
        <item x="2"/>
        <item x="3"/>
      </items>
    </pivotField>
    <pivotField dragToRow="0" dragToCol="0" dragToPage="0" showAll="0" defaultSubtotal="0"/>
  </pivotFields>
  <rowFields count="1">
    <field x="2"/>
  </rowFields>
  <rowItems count="6">
    <i>
      <x v="3"/>
    </i>
    <i>
      <x/>
    </i>
    <i>
      <x v="1"/>
    </i>
    <i>
      <x v="2"/>
    </i>
    <i>
      <x v="4"/>
    </i>
    <i t="grand">
      <x/>
    </i>
  </rowItems>
  <colItems count="1">
    <i/>
  </colItems>
  <dataFields count="1">
    <dataField name="Total sales_per Product Cat" fld="3" baseField="0" baseItem="0" numFmtId="164"/>
  </dataFields>
  <conditionalFormats count="1">
    <conditionalFormat priority="4">
      <pivotAreas count="1">
        <pivotArea type="data" collapsedLevelsAreSubtotals="1" fieldPosition="0">
          <references count="2">
            <reference field="4294967294" count="1" selected="0">
              <x v="0"/>
            </reference>
            <reference field="2" count="5">
              <x v="0"/>
              <x v="1"/>
              <x v="2"/>
              <x v="3"/>
              <x v="4"/>
            </reference>
          </references>
        </pivotArea>
      </pivotAreas>
    </conditionalFormat>
  </conditionalFormats>
  <chartFormats count="1">
    <chartFormat chart="8" format="1"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B77D4E-D1B8-4261-BD8F-ED111BAD38CC}" name="Total Sales_per branch P.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5:E13" firstHeaderRow="1" firstDataRow="2" firstDataCol="1"/>
  <pivotFields count="15">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axis="axisRow" showAll="0">
      <items count="7">
        <item x="4"/>
        <item x="3"/>
        <item x="5"/>
        <item x="0"/>
        <item x="2"/>
        <item x="1"/>
        <item t="default"/>
      </items>
    </pivotField>
    <pivotField showAll="0"/>
    <pivotField dataField="1" numFmtId="164" showAll="0"/>
    <pivotField numFmtId="164"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 dragToRow="0" dragToCol="0" dragToPage="0" showAll="0" defaultSubtotal="0"/>
  </pivotFields>
  <rowFields count="1">
    <field x="1"/>
  </rowFields>
  <rowItems count="7">
    <i>
      <x/>
    </i>
    <i>
      <x v="1"/>
    </i>
    <i>
      <x v="2"/>
    </i>
    <i>
      <x v="3"/>
    </i>
    <i>
      <x v="4"/>
    </i>
    <i>
      <x v="5"/>
    </i>
    <i t="grand">
      <x/>
    </i>
  </rowItems>
  <colFields count="1">
    <field x="13"/>
  </colFields>
  <colItems count="3">
    <i>
      <x v="1"/>
    </i>
    <i>
      <x v="2"/>
    </i>
    <i t="grand">
      <x/>
    </i>
  </colItems>
  <dataFields count="1">
    <dataField name="Total Sales_per branch" fld="3" baseField="1" baseItem="0" numFmtId="164"/>
  </dataFields>
  <conditionalFormats count="1">
    <conditionalFormat priority="3">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chartFormats count="9">
    <chartFormat chart="8" format="36" series="1">
      <pivotArea type="data" outline="0" fieldPosition="0">
        <references count="1">
          <reference field="4294967294" count="1" selected="0">
            <x v="0"/>
          </reference>
        </references>
      </pivotArea>
    </chartFormat>
    <chartFormat chart="8" format="37" series="1">
      <pivotArea type="data" outline="0" fieldPosition="0">
        <references count="2">
          <reference field="4294967294" count="1" selected="0">
            <x v="0"/>
          </reference>
          <reference field="13" count="1" selected="0">
            <x v="2"/>
          </reference>
        </references>
      </pivotArea>
    </chartFormat>
    <chartFormat chart="8" format="38" series="1">
      <pivotArea type="data" outline="0" fieldPosition="0">
        <references count="2">
          <reference field="4294967294" count="1" selected="0">
            <x v="0"/>
          </reference>
          <reference field="13" count="1" selected="0">
            <x v="1"/>
          </reference>
        </references>
      </pivotArea>
    </chartFormat>
    <chartFormat chart="8" format="39">
      <pivotArea type="data" outline="0" fieldPosition="0">
        <references count="3">
          <reference field="4294967294" count="1" selected="0">
            <x v="0"/>
          </reference>
          <reference field="1" count="1" selected="0">
            <x v="0"/>
          </reference>
          <reference field="13" count="1" selected="0">
            <x v="2"/>
          </reference>
        </references>
      </pivotArea>
    </chartFormat>
    <chartFormat chart="8" format="40">
      <pivotArea type="data" outline="0" fieldPosition="0">
        <references count="3">
          <reference field="4294967294" count="1" selected="0">
            <x v="0"/>
          </reference>
          <reference field="1" count="1" selected="0">
            <x v="1"/>
          </reference>
          <reference field="13" count="1" selected="0">
            <x v="2"/>
          </reference>
        </references>
      </pivotArea>
    </chartFormat>
    <chartFormat chart="8" format="41">
      <pivotArea type="data" outline="0" fieldPosition="0">
        <references count="3">
          <reference field="4294967294" count="1" selected="0">
            <x v="0"/>
          </reference>
          <reference field="1" count="1" selected="0">
            <x v="2"/>
          </reference>
          <reference field="13" count="1" selected="0">
            <x v="2"/>
          </reference>
        </references>
      </pivotArea>
    </chartFormat>
    <chartFormat chart="8" format="42">
      <pivotArea type="data" outline="0" fieldPosition="0">
        <references count="3">
          <reference field="4294967294" count="1" selected="0">
            <x v="0"/>
          </reference>
          <reference field="1" count="1" selected="0">
            <x v="3"/>
          </reference>
          <reference field="13" count="1" selected="0">
            <x v="2"/>
          </reference>
        </references>
      </pivotArea>
    </chartFormat>
    <chartFormat chart="8" format="43">
      <pivotArea type="data" outline="0" fieldPosition="0">
        <references count="3">
          <reference field="4294967294" count="1" selected="0">
            <x v="0"/>
          </reference>
          <reference field="1" count="1" selected="0">
            <x v="4"/>
          </reference>
          <reference field="13" count="1" selected="0">
            <x v="2"/>
          </reference>
        </references>
      </pivotArea>
    </chartFormat>
    <chartFormat chart="8" format="44">
      <pivotArea type="data" outline="0" fieldPosition="0">
        <references count="3">
          <reference field="4294967294" count="1" selected="0">
            <x v="0"/>
          </reference>
          <reference field="1" count="1" selected="0">
            <x v="5"/>
          </reference>
          <reference field="13"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1641DD-656A-4B96-8B60-17FF3E400CAE}" name="Staff Attend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J11" firstHeaderRow="1" firstDataRow="2" firstDataCol="1"/>
  <pivotFields count="15">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axis="axisRow" showAll="0">
      <items count="7">
        <item x="4"/>
        <item x="3"/>
        <item x="5"/>
        <item x="0"/>
        <item x="2"/>
        <item x="1"/>
        <item t="default"/>
      </items>
    </pivotField>
    <pivotField showAll="0"/>
    <pivotField numFmtId="164" showAll="0"/>
    <pivotField numFmtId="164" showAll="0"/>
    <pivotField showAll="0"/>
    <pivotField showAll="0"/>
    <pivotField dataField="1"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4">
        <item sd="0" x="0"/>
        <item sd="0" x="1"/>
        <item sd="0" x="2"/>
        <item sd="0" x="3"/>
      </items>
    </pivotField>
    <pivotField dragToRow="0" dragToCol="0" dragToPage="0" showAll="0" defaultSubtotal="0"/>
  </pivotFields>
  <rowFields count="1">
    <field x="1"/>
  </rowFields>
  <rowItems count="7">
    <i>
      <x/>
    </i>
    <i>
      <x v="1"/>
    </i>
    <i>
      <x v="2"/>
    </i>
    <i>
      <x v="3"/>
    </i>
    <i>
      <x v="4"/>
    </i>
    <i>
      <x v="5"/>
    </i>
    <i t="grand">
      <x/>
    </i>
  </rowItems>
  <colFields count="1">
    <field x="13"/>
  </colFields>
  <colItems count="3">
    <i>
      <x v="1"/>
    </i>
    <i>
      <x v="2"/>
    </i>
    <i t="grand">
      <x/>
    </i>
  </colItems>
  <dataFields count="1">
    <dataField name="Sum of Staff_Attendance_Pct" fld="7" showDataAs="percentOfTotal" baseField="1" baseItem="0" numFmtId="10"/>
  </dataFields>
  <conditionalFormats count="1">
    <conditionalFormat priority="3">
      <pivotAreas count="1">
        <pivotArea type="data" collapsedLevelsAreSubtotals="1" fieldPosition="0">
          <references count="3">
            <reference field="4294967294" count="1" selected="0">
              <x v="0"/>
            </reference>
            <reference field="1" count="6">
              <x v="0"/>
              <x v="1"/>
              <x v="2"/>
              <x v="3"/>
              <x v="4"/>
              <x v="5"/>
            </reference>
            <reference field="13" count="2" selected="0">
              <x v="1"/>
              <x v="2"/>
            </reference>
          </references>
        </pivotArea>
      </pivotAreas>
    </conditionalFormat>
  </conditionalFormats>
  <chartFormats count="2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4"/>
          </reference>
        </references>
      </pivotArea>
    </chartFormat>
    <chartFormat chart="6" format="13">
      <pivotArea type="data" outline="0" fieldPosition="0">
        <references count="2">
          <reference field="4294967294" count="1" selected="0">
            <x v="0"/>
          </reference>
          <reference field="1" count="1" selected="0">
            <x v="5"/>
          </reference>
        </references>
      </pivotArea>
    </chartFormat>
    <chartFormat chart="6" format="14" series="1">
      <pivotArea type="data" outline="0" fieldPosition="0">
        <references count="2">
          <reference field="4294967294" count="1" selected="0">
            <x v="0"/>
          </reference>
          <reference field="1" count="1" selected="0">
            <x v="1"/>
          </reference>
        </references>
      </pivotArea>
    </chartFormat>
    <chartFormat chart="6" format="15" series="1">
      <pivotArea type="data" outline="0" fieldPosition="0">
        <references count="2">
          <reference field="4294967294" count="1" selected="0">
            <x v="0"/>
          </reference>
          <reference field="1" count="1" selected="0">
            <x v="2"/>
          </reference>
        </references>
      </pivotArea>
    </chartFormat>
    <chartFormat chart="6" format="16" series="1">
      <pivotArea type="data" outline="0" fieldPosition="0">
        <references count="2">
          <reference field="4294967294" count="1" selected="0">
            <x v="0"/>
          </reference>
          <reference field="1" count="1" selected="0">
            <x v="3"/>
          </reference>
        </references>
      </pivotArea>
    </chartFormat>
    <chartFormat chart="6" format="17" series="1">
      <pivotArea type="data" outline="0" fieldPosition="0">
        <references count="2">
          <reference field="4294967294" count="1" selected="0">
            <x v="0"/>
          </reference>
          <reference field="1" count="1" selected="0">
            <x v="4"/>
          </reference>
        </references>
      </pivotArea>
    </chartFormat>
    <chartFormat chart="6" format="18" series="1">
      <pivotArea type="data" outline="0" fieldPosition="0">
        <references count="2">
          <reference field="4294967294" count="1" selected="0">
            <x v="0"/>
          </reference>
          <reference field="1" count="1" selected="0">
            <x v="5"/>
          </reference>
        </references>
      </pivotArea>
    </chartFormat>
    <chartFormat chart="6" format="19" series="1">
      <pivotArea type="data" outline="0" fieldPosition="0">
        <references count="2">
          <reference field="4294967294" count="1" selected="0">
            <x v="0"/>
          </reference>
          <reference field="13" count="1" selected="0">
            <x v="2"/>
          </reference>
        </references>
      </pivotArea>
    </chartFormat>
    <chartFormat chart="6" format="20" series="1">
      <pivotArea type="data" outline="0" fieldPosition="0">
        <references count="2">
          <reference field="4294967294" count="1" selected="0">
            <x v="0"/>
          </reference>
          <reference field="13" count="1" selected="0">
            <x v="1"/>
          </reference>
        </references>
      </pivotArea>
    </chartFormat>
    <chartFormat chart="6" format="21">
      <pivotArea type="data" outline="0" fieldPosition="0">
        <references count="3">
          <reference field="4294967294" count="1" selected="0">
            <x v="0"/>
          </reference>
          <reference field="1" count="1" selected="0">
            <x v="0"/>
          </reference>
          <reference field="13" count="1" selected="0">
            <x v="1"/>
          </reference>
        </references>
      </pivotArea>
    </chartFormat>
    <chartFormat chart="6" format="22">
      <pivotArea type="data" outline="0" fieldPosition="0">
        <references count="3">
          <reference field="4294967294" count="1" selected="0">
            <x v="0"/>
          </reference>
          <reference field="1" count="1" selected="0">
            <x v="1"/>
          </reference>
          <reference field="13" count="1" selected="0">
            <x v="1"/>
          </reference>
        </references>
      </pivotArea>
    </chartFormat>
    <chartFormat chart="6" format="23">
      <pivotArea type="data" outline="0" fieldPosition="0">
        <references count="3">
          <reference field="4294967294" count="1" selected="0">
            <x v="0"/>
          </reference>
          <reference field="1" count="1" selected="0">
            <x v="2"/>
          </reference>
          <reference field="13" count="1" selected="0">
            <x v="1"/>
          </reference>
        </references>
      </pivotArea>
    </chartFormat>
    <chartFormat chart="6" format="24">
      <pivotArea type="data" outline="0" fieldPosition="0">
        <references count="3">
          <reference field="4294967294" count="1" selected="0">
            <x v="0"/>
          </reference>
          <reference field="1" count="1" selected="0">
            <x v="3"/>
          </reference>
          <reference field="13" count="1" selected="0">
            <x v="1"/>
          </reference>
        </references>
      </pivotArea>
    </chartFormat>
    <chartFormat chart="6" format="25">
      <pivotArea type="data" outline="0" fieldPosition="0">
        <references count="3">
          <reference field="4294967294" count="1" selected="0">
            <x v="0"/>
          </reference>
          <reference field="1" count="1" selected="0">
            <x v="4"/>
          </reference>
          <reference field="13" count="1" selected="0">
            <x v="1"/>
          </reference>
        </references>
      </pivotArea>
    </chartFormat>
    <chartFormat chart="6" format="26">
      <pivotArea type="data" outline="0" fieldPosition="0">
        <references count="3">
          <reference field="4294967294" count="1" selected="0">
            <x v="0"/>
          </reference>
          <reference field="1" count="1" selected="0">
            <x v="5"/>
          </reference>
          <reference field="13" count="1" selected="0">
            <x v="1"/>
          </reference>
        </references>
      </pivotArea>
    </chartFormat>
    <chartFormat chart="6" format="27">
      <pivotArea type="data" outline="0" fieldPosition="0">
        <references count="3">
          <reference field="4294967294" count="1" selected="0">
            <x v="0"/>
          </reference>
          <reference field="1" count="1" selected="0">
            <x v="0"/>
          </reference>
          <reference field="13" count="1" selected="0">
            <x v="2"/>
          </reference>
        </references>
      </pivotArea>
    </chartFormat>
    <chartFormat chart="6" format="28">
      <pivotArea type="data" outline="0" fieldPosition="0">
        <references count="3">
          <reference field="4294967294" count="1" selected="0">
            <x v="0"/>
          </reference>
          <reference field="1" count="1" selected="0">
            <x v="1"/>
          </reference>
          <reference field="13" count="1" selected="0">
            <x v="2"/>
          </reference>
        </references>
      </pivotArea>
    </chartFormat>
    <chartFormat chart="6" format="29">
      <pivotArea type="data" outline="0" fieldPosition="0">
        <references count="3">
          <reference field="4294967294" count="1" selected="0">
            <x v="0"/>
          </reference>
          <reference field="1" count="1" selected="0">
            <x v="2"/>
          </reference>
          <reference field="13" count="1" selected="0">
            <x v="2"/>
          </reference>
        </references>
      </pivotArea>
    </chartFormat>
    <chartFormat chart="6" format="30">
      <pivotArea type="data" outline="0" fieldPosition="0">
        <references count="3">
          <reference field="4294967294" count="1" selected="0">
            <x v="0"/>
          </reference>
          <reference field="1" count="1" selected="0">
            <x v="3"/>
          </reference>
          <reference field="13" count="1" selected="0">
            <x v="2"/>
          </reference>
        </references>
      </pivotArea>
    </chartFormat>
    <chartFormat chart="6" format="31">
      <pivotArea type="data" outline="0" fieldPosition="0">
        <references count="3">
          <reference field="4294967294" count="1" selected="0">
            <x v="0"/>
          </reference>
          <reference field="1" count="1" selected="0">
            <x v="4"/>
          </reference>
          <reference field="13" count="1" selected="0">
            <x v="2"/>
          </reference>
        </references>
      </pivotArea>
    </chartFormat>
    <chartFormat chart="6" format="32">
      <pivotArea type="data" outline="0" fieldPosition="0">
        <references count="3">
          <reference field="4294967294" count="1" selected="0">
            <x v="0"/>
          </reference>
          <reference field="1" count="1" selected="0">
            <x v="5"/>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9A949C-2307-4CC0-BF17-DE6C52387723}" name="StockOut_Flag per Product Ca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24:M32" firstHeaderRow="1" firstDataRow="2" firstDataCol="1"/>
  <pivotFields count="15">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axis="axisRow" showAll="0">
      <items count="7">
        <item x="4"/>
        <item x="3"/>
        <item x="5"/>
        <item x="0"/>
        <item x="2"/>
        <item x="1"/>
        <item t="default"/>
      </items>
    </pivotField>
    <pivotField axis="axisCol" showAll="0">
      <items count="6">
        <item x="2"/>
        <item x="4"/>
        <item x="1"/>
        <item x="3"/>
        <item x="0"/>
        <item t="default"/>
      </items>
    </pivotField>
    <pivotField numFmtId="164" showAll="0"/>
    <pivotField numFmtId="164" showAll="0"/>
    <pivotField showAll="0"/>
    <pivotField dataField="1"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4">
        <item x="0"/>
        <item x="1"/>
        <item x="2"/>
        <item x="3"/>
      </items>
    </pivotField>
    <pivotField dragToRow="0" dragToCol="0" dragToPage="0" showAll="0" defaultSubtotal="0"/>
  </pivotFields>
  <rowFields count="1">
    <field x="1"/>
  </rowFields>
  <rowItems count="7">
    <i>
      <x/>
    </i>
    <i>
      <x v="1"/>
    </i>
    <i>
      <x v="2"/>
    </i>
    <i>
      <x v="3"/>
    </i>
    <i>
      <x v="4"/>
    </i>
    <i>
      <x v="5"/>
    </i>
    <i t="grand">
      <x/>
    </i>
  </rowItems>
  <colFields count="1">
    <field x="2"/>
  </colFields>
  <colItems count="6">
    <i>
      <x/>
    </i>
    <i>
      <x v="1"/>
    </i>
    <i>
      <x v="2"/>
    </i>
    <i>
      <x v="3"/>
    </i>
    <i>
      <x v="4"/>
    </i>
    <i t="grand">
      <x/>
    </i>
  </colItems>
  <dataFields count="1">
    <dataField name="Sum of Stockout_Flag" fld="6" showDataAs="percentOfTotal" baseField="2" baseItem="0" numFmtId="165"/>
  </dataFields>
  <chartFormats count="6">
    <chartFormat chart="10" format="23" series="1">
      <pivotArea type="data" outline="0" fieldPosition="0">
        <references count="2">
          <reference field="4294967294" count="1" selected="0">
            <x v="0"/>
          </reference>
          <reference field="2" count="1" selected="0">
            <x v="0"/>
          </reference>
        </references>
      </pivotArea>
    </chartFormat>
    <chartFormat chart="10" format="24" series="1">
      <pivotArea type="data" outline="0" fieldPosition="0">
        <references count="2">
          <reference field="4294967294" count="1" selected="0">
            <x v="0"/>
          </reference>
          <reference field="2" count="1" selected="0">
            <x v="1"/>
          </reference>
        </references>
      </pivotArea>
    </chartFormat>
    <chartFormat chart="10" format="25" series="1">
      <pivotArea type="data" outline="0" fieldPosition="0">
        <references count="2">
          <reference field="4294967294" count="1" selected="0">
            <x v="0"/>
          </reference>
          <reference field="2" count="1" selected="0">
            <x v="2"/>
          </reference>
        </references>
      </pivotArea>
    </chartFormat>
    <chartFormat chart="10" format="26" series="1">
      <pivotArea type="data" outline="0" fieldPosition="0">
        <references count="2">
          <reference field="4294967294" count="1" selected="0">
            <x v="0"/>
          </reference>
          <reference field="2" count="1" selected="0">
            <x v="3"/>
          </reference>
        </references>
      </pivotArea>
    </chartFormat>
    <chartFormat chart="10" format="27" series="1">
      <pivotArea type="data" outline="0" fieldPosition="0">
        <references count="2">
          <reference field="4294967294" count="1" selected="0">
            <x v="0"/>
          </reference>
          <reference field="2" count="1" selected="0">
            <x v="4"/>
          </reference>
        </references>
      </pivotArea>
    </chartFormat>
    <chartFormat chart="10"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D32910-A172-4267-9489-C894228B64D5}" name="StockOut_Fla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5:E33" firstHeaderRow="1" firstDataRow="2" firstDataCol="1"/>
  <pivotFields count="15">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axis="axisRow" showAll="0">
      <items count="7">
        <item x="4"/>
        <item x="3"/>
        <item x="5"/>
        <item x="0"/>
        <item x="2"/>
        <item x="1"/>
        <item t="default"/>
      </items>
    </pivotField>
    <pivotField showAll="0"/>
    <pivotField numFmtId="164" showAll="0"/>
    <pivotField numFmtId="164" showAll="0"/>
    <pivotField showAll="0"/>
    <pivotField dataField="1"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4">
        <item sd="0" x="0"/>
        <item sd="0" x="1"/>
        <item sd="0" x="2"/>
        <item sd="0" x="3"/>
      </items>
    </pivotField>
    <pivotField dragToRow="0" dragToCol="0" dragToPage="0" showAll="0" defaultSubtotal="0"/>
  </pivotFields>
  <rowFields count="1">
    <field x="1"/>
  </rowFields>
  <rowItems count="7">
    <i>
      <x/>
    </i>
    <i>
      <x v="1"/>
    </i>
    <i>
      <x v="2"/>
    </i>
    <i>
      <x v="3"/>
    </i>
    <i>
      <x v="4"/>
    </i>
    <i>
      <x v="5"/>
    </i>
    <i t="grand">
      <x/>
    </i>
  </rowItems>
  <colFields count="1">
    <field x="13"/>
  </colFields>
  <colItems count="3">
    <i>
      <x v="1"/>
    </i>
    <i>
      <x v="2"/>
    </i>
    <i t="grand">
      <x/>
    </i>
  </colItems>
  <dataFields count="1">
    <dataField name="Sum of Stockout_Flag" fld="6" showDataAs="percentOfTotal" baseField="1" baseItem="0" numFmtId="165"/>
  </dataFields>
  <chartFormats count="3">
    <chartFormat chart="4" format="2"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2"/>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F1C695-5741-4072-82FA-02B21D3477BA}" name="CRM Analysis 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B3:D18" firstHeaderRow="0" firstDataRow="1" firstDataCol="1"/>
  <pivotFields count="15">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axis="axisRow" showAll="0" sortType="descending">
      <items count="7">
        <item x="1"/>
        <item x="2"/>
        <item x="0"/>
        <item x="5"/>
        <item x="3"/>
        <item x="4"/>
        <item t="default"/>
      </items>
    </pivotField>
    <pivotField showAll="0"/>
    <pivotField numFmtId="164" showAll="0"/>
    <pivotField numFmtId="164" showAll="0"/>
    <pivotField dataField="1" showAll="0"/>
    <pivotField showAll="0"/>
    <pivotField showAll="0"/>
    <pivotField dataField="1" showAll="0"/>
    <pivotField showAll="0"/>
    <pivotField showAll="0"/>
    <pivotField showAll="0" defaultSubtotal="0"/>
    <pivotField showAll="0" defaultSubtotal="0"/>
    <pivotField axis="axisRow" showAll="0" sortType="descending" defaultSubtotal="0">
      <items count="4">
        <item x="2"/>
        <item x="1"/>
        <item x="3"/>
        <item x="0"/>
      </items>
    </pivotField>
    <pivotField dragToRow="0" dragToCol="0" dragToPage="0" showAll="0" defaultSubtotal="0"/>
  </pivotFields>
  <rowFields count="2">
    <field x="13"/>
    <field x="1"/>
  </rowFields>
  <rowItems count="15">
    <i>
      <x/>
    </i>
    <i r="1">
      <x/>
    </i>
    <i r="1">
      <x v="1"/>
    </i>
    <i r="1">
      <x v="2"/>
    </i>
    <i r="1">
      <x v="3"/>
    </i>
    <i r="1">
      <x v="4"/>
    </i>
    <i r="1">
      <x v="5"/>
    </i>
    <i>
      <x v="1"/>
    </i>
    <i r="1">
      <x/>
    </i>
    <i r="1">
      <x v="1"/>
    </i>
    <i r="1">
      <x v="2"/>
    </i>
    <i r="1">
      <x v="3"/>
    </i>
    <i r="1">
      <x v="4"/>
    </i>
    <i r="1">
      <x v="5"/>
    </i>
    <i t="grand">
      <x/>
    </i>
  </rowItems>
  <colFields count="1">
    <field x="-2"/>
  </colFields>
  <colItems count="2">
    <i>
      <x/>
    </i>
    <i i="1">
      <x v="1"/>
    </i>
  </colItems>
  <dataFields count="2">
    <dataField name="Sum of Customer_Complaints" fld="5" baseField="0" baseItem="0"/>
    <dataField name="Sum of Customer_Satisfaction_Score" fld="8" baseField="0" baseItem="0"/>
  </dataFields>
  <conditionalFormats count="1">
    <conditionalFormat priority="1">
      <pivotAreas count="3">
        <pivotArea type="data" collapsedLevelsAreSubtotals="1" fieldPosition="0">
          <references count="2">
            <reference field="1" count="6">
              <x v="0"/>
              <x v="1"/>
              <x v="2"/>
              <x v="3"/>
              <x v="4"/>
              <x v="5"/>
            </reference>
            <reference field="13" count="1" selected="0">
              <x v="0"/>
            </reference>
          </references>
        </pivotArea>
        <pivotArea type="data" collapsedLevelsAreSubtotals="1" fieldPosition="0">
          <references count="1">
            <reference field="13" count="1">
              <x v="1"/>
            </reference>
          </references>
        </pivotArea>
        <pivotArea type="data" collapsedLevelsAreSubtotals="1" fieldPosition="0">
          <references count="2">
            <reference field="1" count="6">
              <x v="0"/>
              <x v="1"/>
              <x v="2"/>
              <x v="3"/>
              <x v="4"/>
              <x v="5"/>
            </reference>
            <reference field="13" count="1" selected="0">
              <x v="1"/>
            </reference>
          </references>
        </pivotArea>
      </pivotAreas>
    </conditionalFormat>
  </conditionalFormats>
  <chartFormats count="2">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TableStyleInfo name="PivotStyleLight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674121-2324-486E-A30F-B980672B75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7:H44" firstHeaderRow="1" firstDataRow="1" firstDataCol="1"/>
  <pivotFields count="15">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axis="axisRow" showAll="0">
      <items count="7">
        <item x="4"/>
        <item x="3"/>
        <item x="5"/>
        <item x="0"/>
        <item x="2"/>
        <item x="1"/>
        <item t="default"/>
      </items>
    </pivotField>
    <pivotField showAll="0"/>
    <pivotField numFmtId="164" showAll="0"/>
    <pivotField numFmtId="164" showAll="0"/>
    <pivotField showAll="0"/>
    <pivotField showAll="0"/>
    <pivotField showAll="0"/>
    <pivotField dataField="1" showAll="0"/>
    <pivotField showAll="0"/>
    <pivotField showAll="0"/>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Average of Customer_Satisfaction_Score" fld="8" subtotal="average" baseField="1" baseItem="0" numFmtId="2"/>
  </dataFields>
  <formats count="2">
    <format dxfId="10">
      <pivotArea grandRow="1" outline="0" collapsedLevelsAreSubtotals="1" fieldPosition="0"/>
    </format>
    <format dxfId="11">
      <pivotArea outline="0" fieldPosition="0">
        <references count="1">
          <reference field="4294967294" count="1">
            <x v="0"/>
          </reference>
        </references>
      </pivotArea>
    </format>
  </formats>
  <chartFormats count="7">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A8510F-B4CF-471A-946F-DC9AAC287E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8:C45" firstHeaderRow="1" firstDataRow="1" firstDataCol="1"/>
  <pivotFields count="15">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axis="axisRow" showAll="0">
      <items count="7">
        <item x="4"/>
        <item x="3"/>
        <item x="5"/>
        <item x="0"/>
        <item x="2"/>
        <item x="1"/>
        <item t="default"/>
      </items>
    </pivotField>
    <pivotField showAll="0"/>
    <pivotField numFmtId="164" showAll="0"/>
    <pivotField numFmtId="164" showAll="0"/>
    <pivotField dataField="1"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Customer_Complaints" fld="5" baseField="1" baseItem="0" numFmtId="1"/>
  </dataFields>
  <formats count="2">
    <format dxfId="8">
      <pivotArea grandRow="1" outline="0" collapsedLevelsAreSubtotals="1" fieldPosition="0"/>
    </format>
    <format dxfId="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19335B9-2B0C-488A-B1EF-9801589200D4}" sourceName="Branch">
  <pivotTables>
    <pivotTable tabId="3" name="Total Sales_per branch P.A"/>
    <pivotTable tabId="6" name="CRM Analysis Trend"/>
    <pivotTable tabId="3" name="Total Sales_per product Cat"/>
    <pivotTable tabId="6" name="StockOut_Flag"/>
    <pivotTable tabId="6" name="Staff Attendance"/>
    <pivotTable tabId="6" name="PivotTable1"/>
    <pivotTable tabId="6" name="PivotTable2"/>
  </pivotTables>
  <data>
    <tabular pivotCacheId="334858252">
      <items count="6">
        <i x="4" s="1"/>
        <i x="3" s="1"/>
        <i x="5"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9AB773C0-B62C-4955-AD9F-1F38744F7945}" sourceName="Months (Month)">
  <pivotTables>
    <pivotTable tabId="3" name="Total Sales_per branch P.M"/>
    <pivotTable tabId="6" name="Staff Attendance"/>
  </pivotTables>
  <data>
    <tabular pivotCacheId="33485825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Month" xr10:uid="{85C7330B-C36A-444E-9B0D-8EB94D69CDD4}" sourceName="Quarters (Month)">
  <pivotTables>
    <pivotTable tabId="3" name="Total Sales_per product Cat"/>
    <pivotTable tabId="6" name="StockOut_Flag per Product Cat"/>
    <pivotTable tabId="3" name="Total Sales_per branch P.A"/>
    <pivotTable tabId="6" name="StockOut_Flag"/>
    <pivotTable tabId="3" name="Total Sales_per branch P.M"/>
    <pivotTable tabId="6" name="Staff Attendance"/>
  </pivotTables>
  <data>
    <tabular pivotCacheId="33485825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onth" xr10:uid="{4097C52E-D468-4D8D-8C59-A4C3F7F540FA}" sourceName="Years (Month)">
  <pivotTables>
    <pivotTable tabId="3" name="Total Sales_per branch P.A"/>
    <pivotTable tabId="3" name="Total Sales_per product Cat"/>
    <pivotTable tabId="6" name="Staff Attendance"/>
    <pivotTable tabId="6" name="CRM Analysis Trend"/>
    <pivotTable tabId="6" name="StockOut_Flag per Product Cat"/>
    <pivotTable tabId="6" name="PivotTable1"/>
    <pivotTable tabId="6" name="PivotTable2"/>
  </pivotTables>
  <data>
    <tabular pivotCacheId="334858252">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9F2985F-A945-46E0-B747-52DD9A2BB403}" cache="Slicer_Branch" caption="Branch" style="SlicerStyleOther2" rowHeight="241300"/>
  <slicer name="Months (Month)" xr10:uid="{2C400AE9-9869-4BD7-861E-7162A5E1A846}" cache="Slicer_Months__Month" caption="Months (Month)" columnCount="2" style="SlicerStyleOther2" rowHeight="241300"/>
  <slicer name="Quarters (Month)" xr10:uid="{BC7688FB-ADD5-4B17-A74A-44C93772FE30}" cache="Slicer_Quarters__Month" caption="Quarters (Month)" columnCount="2" style="SlicerStyleOther2" rowHeight="241300"/>
  <slicer name="Years (Month)" xr10:uid="{A04C55E5-12DA-4E10-952C-A3C13E922EEB}" cache="Slicer_Years__Month" caption="Years (Month)"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A9E23D-9AF8-4E72-A658-B6A679E2A4AC}" name="Info" displayName="Info" ref="A1:K361" totalsRowShown="0" headerRowDxfId="21" headerRowBorderDxfId="20" tableBorderDxfId="19">
  <autoFilter ref="A1:K361" xr:uid="{11A9E23D-9AF8-4E72-A658-B6A679E2A4AC}"/>
  <tableColumns count="11">
    <tableColumn id="1" xr3:uid="{540F5A8A-EC0B-4F57-86FB-BF7A014F30BC}" name="Month" dataDxfId="18"/>
    <tableColumn id="2" xr3:uid="{C0090BC0-3E5D-4347-A9B2-FE93F919B058}" name="Branch"/>
    <tableColumn id="3" xr3:uid="{47FF97AA-1ABB-493C-8173-39E46A280B80}" name="Product_Category"/>
    <tableColumn id="4" xr3:uid="{A311F02B-D35B-4679-A98C-ADF901E17577}" name="Sales_KES" dataDxfId="17"/>
    <tableColumn id="9" xr3:uid="{B26E22E0-6757-4C23-9AC1-AC0A00D01BA3}" name="Average_sales" dataDxfId="16">
      <calculatedColumnFormula>AVERAGEIF(Info[[Product_Category]:[Sales_KES]],Info[[#This Row],[Product_Category]],Info[Sales_KES])</calculatedColumnFormula>
    </tableColumn>
    <tableColumn id="5" xr3:uid="{06946F3B-7A06-4351-8BD8-1B192A9FE16D}" name="Customer_Complaints"/>
    <tableColumn id="6" xr3:uid="{A9FE21B0-CF6B-458F-ADC7-E543D5147EFE}" name="Stockout_Flag"/>
    <tableColumn id="7" xr3:uid="{BCA727AA-ED52-4CF0-8C26-CB4829B94F25}" name="Staff_Attendance_Pct"/>
    <tableColumn id="8" xr3:uid="{AA0AF4FF-76AE-4F78-BA34-9DC413E1F7D3}" name="Customer_Satisfaction_Score" dataDxfId="15" dataCellStyle="Currency"/>
    <tableColumn id="11" xr3:uid="{FCDD06DB-BDD6-4F5D-A909-A204FF796C7B}" name="Avg. Customer_Satisfaction_Score" dataDxfId="14" dataCellStyle="Currency"/>
    <tableColumn id="10" xr3:uid="{F7447349-13EA-4FB6-BDA7-7A2620B589B7}" name="Trend" dataDxfId="13">
      <calculatedColumnFormula>IF((D3&lt;D2),"UP","DROP")</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0.34998626667073579"/>
  </sheetPr>
  <dimension ref="A1:T361"/>
  <sheetViews>
    <sheetView workbookViewId="0">
      <selection activeCell="H19" sqref="H19"/>
    </sheetView>
  </sheetViews>
  <sheetFormatPr defaultRowHeight="15" x14ac:dyDescent="0.25"/>
  <cols>
    <col min="1" max="1" width="9.42578125" bestFit="1" customWidth="1"/>
    <col min="2" max="2" width="9.5703125" bestFit="1" customWidth="1"/>
    <col min="3" max="3" width="16.85546875" bestFit="1" customWidth="1"/>
    <col min="4" max="4" width="9.7109375" bestFit="1" customWidth="1"/>
    <col min="5" max="5" width="20.85546875" bestFit="1" customWidth="1"/>
    <col min="6" max="6" width="13.42578125" bestFit="1" customWidth="1"/>
    <col min="7" max="7" width="20.42578125" bestFit="1" customWidth="1"/>
    <col min="8" max="8" width="27.28515625" bestFit="1" customWidth="1"/>
  </cols>
  <sheetData>
    <row r="1" spans="1:20" x14ac:dyDescent="0.25">
      <c r="A1" s="1" t="s">
        <v>0</v>
      </c>
      <c r="B1" s="1" t="s">
        <v>1</v>
      </c>
      <c r="C1" s="1" t="s">
        <v>2</v>
      </c>
      <c r="D1" s="1" t="s">
        <v>3</v>
      </c>
      <c r="E1" s="1" t="s">
        <v>4</v>
      </c>
      <c r="F1" s="1" t="s">
        <v>5</v>
      </c>
      <c r="G1" s="1" t="s">
        <v>6</v>
      </c>
      <c r="H1" s="1" t="s">
        <v>7</v>
      </c>
      <c r="L1" s="4" t="s">
        <v>67</v>
      </c>
      <c r="M1" s="8" t="s">
        <v>66</v>
      </c>
      <c r="N1" s="8"/>
      <c r="O1" s="8"/>
      <c r="P1" s="8"/>
      <c r="Q1" s="8"/>
    </row>
    <row r="2" spans="1:20" x14ac:dyDescent="0.25">
      <c r="A2" t="s">
        <v>8</v>
      </c>
      <c r="B2" t="s">
        <v>20</v>
      </c>
      <c r="C2" t="s">
        <v>26</v>
      </c>
      <c r="D2">
        <v>8270</v>
      </c>
      <c r="E2">
        <v>4</v>
      </c>
      <c r="F2">
        <v>0</v>
      </c>
      <c r="G2">
        <v>79.95</v>
      </c>
      <c r="H2">
        <v>3.75</v>
      </c>
      <c r="L2" s="2" t="s">
        <v>31</v>
      </c>
    </row>
    <row r="3" spans="1:20" x14ac:dyDescent="0.25">
      <c r="A3" t="s">
        <v>8</v>
      </c>
      <c r="B3" t="s">
        <v>20</v>
      </c>
      <c r="C3" t="s">
        <v>27</v>
      </c>
      <c r="D3">
        <v>9322</v>
      </c>
      <c r="E3">
        <v>0</v>
      </c>
      <c r="F3">
        <v>1</v>
      </c>
      <c r="G3">
        <v>87.65</v>
      </c>
      <c r="H3">
        <v>4.2699999999999996</v>
      </c>
      <c r="K3">
        <v>1</v>
      </c>
      <c r="L3" t="s">
        <v>35</v>
      </c>
    </row>
    <row r="4" spans="1:20" x14ac:dyDescent="0.25">
      <c r="A4" t="s">
        <v>8</v>
      </c>
      <c r="B4" t="s">
        <v>20</v>
      </c>
      <c r="C4" t="s">
        <v>28</v>
      </c>
      <c r="D4">
        <v>6311</v>
      </c>
      <c r="E4">
        <v>3</v>
      </c>
      <c r="F4">
        <v>0</v>
      </c>
      <c r="G4">
        <v>77.8</v>
      </c>
      <c r="H4">
        <v>4.3</v>
      </c>
      <c r="K4">
        <v>2</v>
      </c>
      <c r="L4" t="s">
        <v>36</v>
      </c>
    </row>
    <row r="5" spans="1:20" x14ac:dyDescent="0.25">
      <c r="A5" t="s">
        <v>8</v>
      </c>
      <c r="B5" t="s">
        <v>20</v>
      </c>
      <c r="C5" t="s">
        <v>29</v>
      </c>
      <c r="D5">
        <v>3047</v>
      </c>
      <c r="E5">
        <v>2</v>
      </c>
      <c r="F5">
        <v>0</v>
      </c>
      <c r="G5">
        <v>90.34</v>
      </c>
      <c r="H5">
        <v>3.29</v>
      </c>
      <c r="K5">
        <v>3</v>
      </c>
      <c r="L5" t="s">
        <v>37</v>
      </c>
    </row>
    <row r="6" spans="1:20" x14ac:dyDescent="0.25">
      <c r="A6" t="s">
        <v>8</v>
      </c>
      <c r="B6" t="s">
        <v>20</v>
      </c>
      <c r="C6" t="s">
        <v>30</v>
      </c>
      <c r="D6">
        <v>2528</v>
      </c>
      <c r="E6">
        <v>0</v>
      </c>
      <c r="F6">
        <v>0</v>
      </c>
      <c r="G6">
        <v>87</v>
      </c>
      <c r="H6">
        <v>4.47</v>
      </c>
      <c r="L6" s="3" t="s">
        <v>68</v>
      </c>
      <c r="M6" s="3"/>
      <c r="N6" s="3"/>
      <c r="O6" s="3"/>
      <c r="P6" s="3"/>
      <c r="Q6" s="3"/>
      <c r="R6" s="3"/>
      <c r="S6" s="3"/>
      <c r="T6" s="3"/>
    </row>
    <row r="7" spans="1:20" x14ac:dyDescent="0.25">
      <c r="A7" t="s">
        <v>8</v>
      </c>
      <c r="B7" t="s">
        <v>21</v>
      </c>
      <c r="C7" t="s">
        <v>26</v>
      </c>
      <c r="D7">
        <v>3612</v>
      </c>
      <c r="E7">
        <v>2</v>
      </c>
      <c r="F7">
        <v>0</v>
      </c>
      <c r="G7">
        <v>88.16</v>
      </c>
      <c r="H7">
        <v>4.1900000000000004</v>
      </c>
      <c r="L7" s="2" t="s">
        <v>32</v>
      </c>
    </row>
    <row r="8" spans="1:20" x14ac:dyDescent="0.25">
      <c r="A8" t="s">
        <v>8</v>
      </c>
      <c r="B8" t="s">
        <v>21</v>
      </c>
      <c r="C8" t="s">
        <v>27</v>
      </c>
      <c r="D8">
        <v>4152</v>
      </c>
      <c r="E8">
        <v>3</v>
      </c>
      <c r="F8">
        <v>0</v>
      </c>
      <c r="G8">
        <v>91.09</v>
      </c>
      <c r="H8">
        <v>4.4400000000000004</v>
      </c>
      <c r="K8">
        <v>4</v>
      </c>
      <c r="L8" t="s">
        <v>33</v>
      </c>
    </row>
    <row r="9" spans="1:20" x14ac:dyDescent="0.25">
      <c r="A9" t="s">
        <v>8</v>
      </c>
      <c r="B9" t="s">
        <v>21</v>
      </c>
      <c r="C9" t="s">
        <v>28</v>
      </c>
      <c r="D9">
        <v>8629</v>
      </c>
      <c r="E9">
        <v>1</v>
      </c>
      <c r="F9">
        <v>0</v>
      </c>
      <c r="G9">
        <v>82.61</v>
      </c>
      <c r="H9">
        <v>3.64</v>
      </c>
      <c r="K9">
        <v>5</v>
      </c>
      <c r="L9" t="s">
        <v>34</v>
      </c>
    </row>
    <row r="10" spans="1:20" x14ac:dyDescent="0.25">
      <c r="A10" t="s">
        <v>8</v>
      </c>
      <c r="B10" t="s">
        <v>21</v>
      </c>
      <c r="C10" t="s">
        <v>29</v>
      </c>
      <c r="D10">
        <v>5887</v>
      </c>
      <c r="E10">
        <v>3</v>
      </c>
      <c r="F10">
        <v>0</v>
      </c>
      <c r="G10">
        <v>86.62</v>
      </c>
      <c r="H10">
        <v>4.3099999999999996</v>
      </c>
      <c r="K10">
        <v>6</v>
      </c>
      <c r="L10" t="s">
        <v>64</v>
      </c>
    </row>
    <row r="11" spans="1:20" x14ac:dyDescent="0.25">
      <c r="A11" t="s">
        <v>8</v>
      </c>
      <c r="B11" t="s">
        <v>21</v>
      </c>
      <c r="C11" t="s">
        <v>30</v>
      </c>
      <c r="D11">
        <v>6258</v>
      </c>
      <c r="E11">
        <v>5</v>
      </c>
      <c r="F11">
        <v>1</v>
      </c>
      <c r="G11">
        <v>89.16</v>
      </c>
      <c r="H11">
        <v>4.58</v>
      </c>
      <c r="K11">
        <v>7</v>
      </c>
      <c r="L11" t="s">
        <v>65</v>
      </c>
    </row>
    <row r="12" spans="1:20" x14ac:dyDescent="0.25">
      <c r="A12" t="s">
        <v>8</v>
      </c>
      <c r="B12" t="s">
        <v>22</v>
      </c>
      <c r="C12" t="s">
        <v>26</v>
      </c>
      <c r="D12">
        <v>4104</v>
      </c>
      <c r="E12">
        <v>1</v>
      </c>
      <c r="F12">
        <v>0</v>
      </c>
      <c r="G12">
        <v>94.06</v>
      </c>
      <c r="H12">
        <v>4.68</v>
      </c>
    </row>
    <row r="13" spans="1:20" x14ac:dyDescent="0.25">
      <c r="A13" t="s">
        <v>8</v>
      </c>
      <c r="B13" t="s">
        <v>22</v>
      </c>
      <c r="C13" t="s">
        <v>27</v>
      </c>
      <c r="D13">
        <v>9154</v>
      </c>
      <c r="E13">
        <v>5</v>
      </c>
      <c r="F13">
        <v>0</v>
      </c>
      <c r="G13">
        <v>89.25</v>
      </c>
      <c r="H13">
        <v>3.52</v>
      </c>
      <c r="L13" s="5" t="s">
        <v>42</v>
      </c>
    </row>
    <row r="14" spans="1:20" x14ac:dyDescent="0.25">
      <c r="A14" t="s">
        <v>8</v>
      </c>
      <c r="B14" t="s">
        <v>22</v>
      </c>
      <c r="C14" t="s">
        <v>28</v>
      </c>
      <c r="D14">
        <v>8858</v>
      </c>
      <c r="E14">
        <v>0</v>
      </c>
      <c r="F14">
        <v>0</v>
      </c>
      <c r="G14">
        <v>90.46</v>
      </c>
      <c r="H14">
        <v>3.01</v>
      </c>
      <c r="K14">
        <v>8</v>
      </c>
      <c r="L14" s="2" t="s">
        <v>38</v>
      </c>
    </row>
    <row r="15" spans="1:20" x14ac:dyDescent="0.25">
      <c r="A15" t="s">
        <v>8</v>
      </c>
      <c r="B15" t="s">
        <v>22</v>
      </c>
      <c r="C15" t="s">
        <v>29</v>
      </c>
      <c r="D15">
        <v>2757</v>
      </c>
      <c r="E15">
        <v>2</v>
      </c>
      <c r="F15">
        <v>0</v>
      </c>
      <c r="G15">
        <v>90.68</v>
      </c>
      <c r="H15">
        <v>4.3</v>
      </c>
      <c r="K15">
        <v>9</v>
      </c>
      <c r="L15" s="2" t="s">
        <v>39</v>
      </c>
    </row>
    <row r="16" spans="1:20" x14ac:dyDescent="0.25">
      <c r="A16" t="s">
        <v>8</v>
      </c>
      <c r="B16" t="s">
        <v>22</v>
      </c>
      <c r="C16" t="s">
        <v>30</v>
      </c>
      <c r="D16">
        <v>4157</v>
      </c>
      <c r="E16">
        <v>3</v>
      </c>
      <c r="F16">
        <v>0</v>
      </c>
      <c r="G16">
        <v>87.93</v>
      </c>
      <c r="H16">
        <v>3.3</v>
      </c>
      <c r="K16">
        <v>10</v>
      </c>
      <c r="L16" s="2" t="s">
        <v>40</v>
      </c>
    </row>
    <row r="17" spans="1:12" x14ac:dyDescent="0.25">
      <c r="A17" t="s">
        <v>8</v>
      </c>
      <c r="B17" t="s">
        <v>23</v>
      </c>
      <c r="C17" t="s">
        <v>26</v>
      </c>
      <c r="D17">
        <v>6450</v>
      </c>
      <c r="E17">
        <v>1</v>
      </c>
      <c r="F17">
        <v>0</v>
      </c>
      <c r="G17">
        <v>88.71</v>
      </c>
      <c r="H17">
        <v>4.2300000000000004</v>
      </c>
      <c r="K17">
        <v>11</v>
      </c>
      <c r="L17" s="2" t="s">
        <v>41</v>
      </c>
    </row>
    <row r="18" spans="1:12" x14ac:dyDescent="0.25">
      <c r="A18" t="s">
        <v>8</v>
      </c>
      <c r="B18" t="s">
        <v>23</v>
      </c>
      <c r="C18" t="s">
        <v>27</v>
      </c>
      <c r="D18">
        <v>2306</v>
      </c>
      <c r="E18">
        <v>3</v>
      </c>
      <c r="F18">
        <v>0</v>
      </c>
      <c r="G18">
        <v>82.92</v>
      </c>
      <c r="H18">
        <v>3.79</v>
      </c>
      <c r="L18" s="2"/>
    </row>
    <row r="19" spans="1:12" x14ac:dyDescent="0.25">
      <c r="A19" t="s">
        <v>8</v>
      </c>
      <c r="B19" t="s">
        <v>23</v>
      </c>
      <c r="C19" t="s">
        <v>28</v>
      </c>
      <c r="D19">
        <v>1663</v>
      </c>
      <c r="E19">
        <v>4</v>
      </c>
      <c r="F19">
        <v>1</v>
      </c>
      <c r="G19">
        <v>80.41</v>
      </c>
      <c r="H19">
        <v>3.99</v>
      </c>
    </row>
    <row r="20" spans="1:12" x14ac:dyDescent="0.25">
      <c r="A20" t="s">
        <v>8</v>
      </c>
      <c r="B20" t="s">
        <v>23</v>
      </c>
      <c r="C20" t="s">
        <v>29</v>
      </c>
      <c r="D20">
        <v>4696</v>
      </c>
      <c r="E20">
        <v>4</v>
      </c>
      <c r="F20">
        <v>0</v>
      </c>
      <c r="G20">
        <v>97.17</v>
      </c>
      <c r="H20">
        <v>4.53</v>
      </c>
      <c r="L20" s="5" t="s">
        <v>43</v>
      </c>
    </row>
    <row r="21" spans="1:12" x14ac:dyDescent="0.25">
      <c r="A21" t="s">
        <v>8</v>
      </c>
      <c r="B21" t="s">
        <v>23</v>
      </c>
      <c r="C21" t="s">
        <v>30</v>
      </c>
      <c r="D21">
        <v>6172</v>
      </c>
      <c r="E21">
        <v>5</v>
      </c>
      <c r="F21">
        <v>0</v>
      </c>
      <c r="G21">
        <v>97.01</v>
      </c>
      <c r="H21">
        <v>3.3</v>
      </c>
      <c r="K21">
        <v>12</v>
      </c>
      <c r="L21" s="2" t="s">
        <v>44</v>
      </c>
    </row>
    <row r="22" spans="1:12" x14ac:dyDescent="0.25">
      <c r="A22" t="s">
        <v>8</v>
      </c>
      <c r="B22" t="s">
        <v>24</v>
      </c>
      <c r="C22" t="s">
        <v>26</v>
      </c>
      <c r="D22">
        <v>1197</v>
      </c>
      <c r="E22">
        <v>3</v>
      </c>
      <c r="F22">
        <v>0</v>
      </c>
      <c r="G22">
        <v>93.95</v>
      </c>
      <c r="H22">
        <v>4.22</v>
      </c>
      <c r="K22">
        <v>13</v>
      </c>
      <c r="L22" s="2" t="s">
        <v>45</v>
      </c>
    </row>
    <row r="23" spans="1:12" x14ac:dyDescent="0.25">
      <c r="A23" t="s">
        <v>8</v>
      </c>
      <c r="B23" t="s">
        <v>24</v>
      </c>
      <c r="C23" t="s">
        <v>27</v>
      </c>
      <c r="D23">
        <v>3811</v>
      </c>
      <c r="E23">
        <v>1</v>
      </c>
      <c r="F23">
        <v>0</v>
      </c>
      <c r="G23">
        <v>93.25</v>
      </c>
      <c r="H23">
        <v>3.39</v>
      </c>
      <c r="K23">
        <v>14</v>
      </c>
      <c r="L23" s="2" t="s">
        <v>46</v>
      </c>
    </row>
    <row r="24" spans="1:12" x14ac:dyDescent="0.25">
      <c r="A24" t="s">
        <v>8</v>
      </c>
      <c r="B24" t="s">
        <v>24</v>
      </c>
      <c r="C24" t="s">
        <v>28</v>
      </c>
      <c r="D24">
        <v>2843</v>
      </c>
      <c r="E24">
        <v>6</v>
      </c>
      <c r="F24">
        <v>0</v>
      </c>
      <c r="G24">
        <v>84.86</v>
      </c>
      <c r="H24">
        <v>4.37</v>
      </c>
      <c r="K24">
        <v>15</v>
      </c>
      <c r="L24" s="2" t="s">
        <v>47</v>
      </c>
    </row>
    <row r="25" spans="1:12" x14ac:dyDescent="0.25">
      <c r="A25" t="s">
        <v>8</v>
      </c>
      <c r="B25" t="s">
        <v>24</v>
      </c>
      <c r="C25" t="s">
        <v>29</v>
      </c>
      <c r="D25">
        <v>7287</v>
      </c>
      <c r="E25">
        <v>4</v>
      </c>
      <c r="F25">
        <v>1</v>
      </c>
      <c r="G25">
        <v>91.3</v>
      </c>
      <c r="H25">
        <v>4.3899999999999997</v>
      </c>
    </row>
    <row r="26" spans="1:12" x14ac:dyDescent="0.25">
      <c r="A26" t="s">
        <v>8</v>
      </c>
      <c r="B26" t="s">
        <v>24</v>
      </c>
      <c r="C26" t="s">
        <v>30</v>
      </c>
      <c r="D26">
        <v>8400</v>
      </c>
      <c r="E26">
        <v>6</v>
      </c>
      <c r="F26">
        <v>0</v>
      </c>
      <c r="G26">
        <v>91.13</v>
      </c>
      <c r="H26">
        <v>4.42</v>
      </c>
    </row>
    <row r="27" spans="1:12" x14ac:dyDescent="0.25">
      <c r="A27" t="s">
        <v>8</v>
      </c>
      <c r="B27" t="s">
        <v>25</v>
      </c>
      <c r="C27" t="s">
        <v>26</v>
      </c>
      <c r="D27">
        <v>3557</v>
      </c>
      <c r="E27">
        <v>4</v>
      </c>
      <c r="F27">
        <v>0</v>
      </c>
      <c r="G27">
        <v>89.98</v>
      </c>
      <c r="H27">
        <v>3.81</v>
      </c>
      <c r="L27" s="5" t="s">
        <v>48</v>
      </c>
    </row>
    <row r="28" spans="1:12" x14ac:dyDescent="0.25">
      <c r="A28" t="s">
        <v>8</v>
      </c>
      <c r="B28" t="s">
        <v>25</v>
      </c>
      <c r="C28" t="s">
        <v>27</v>
      </c>
      <c r="D28">
        <v>5911</v>
      </c>
      <c r="E28">
        <v>5</v>
      </c>
      <c r="F28">
        <v>0</v>
      </c>
      <c r="G28">
        <v>85.55</v>
      </c>
      <c r="H28">
        <v>3.59</v>
      </c>
      <c r="K28">
        <v>16</v>
      </c>
      <c r="L28" s="2" t="s">
        <v>49</v>
      </c>
    </row>
    <row r="29" spans="1:12" x14ac:dyDescent="0.25">
      <c r="A29" t="s">
        <v>8</v>
      </c>
      <c r="B29" t="s">
        <v>25</v>
      </c>
      <c r="C29" t="s">
        <v>28</v>
      </c>
      <c r="D29">
        <v>4436</v>
      </c>
      <c r="E29">
        <v>4</v>
      </c>
      <c r="F29">
        <v>0</v>
      </c>
      <c r="G29">
        <v>88.13</v>
      </c>
      <c r="H29">
        <v>4.25</v>
      </c>
      <c r="K29">
        <v>17</v>
      </c>
      <c r="L29" s="2" t="s">
        <v>50</v>
      </c>
    </row>
    <row r="30" spans="1:12" x14ac:dyDescent="0.25">
      <c r="A30" t="s">
        <v>8</v>
      </c>
      <c r="B30" t="s">
        <v>25</v>
      </c>
      <c r="C30" t="s">
        <v>29</v>
      </c>
      <c r="D30">
        <v>8683</v>
      </c>
      <c r="E30">
        <v>0</v>
      </c>
      <c r="F30">
        <v>0</v>
      </c>
      <c r="G30">
        <v>89.38</v>
      </c>
      <c r="H30">
        <v>4.37</v>
      </c>
      <c r="K30">
        <v>18</v>
      </c>
      <c r="L30" s="2" t="s">
        <v>51</v>
      </c>
    </row>
    <row r="31" spans="1:12" x14ac:dyDescent="0.25">
      <c r="A31" t="s">
        <v>8</v>
      </c>
      <c r="B31" t="s">
        <v>25</v>
      </c>
      <c r="C31" t="s">
        <v>30</v>
      </c>
      <c r="D31">
        <v>1606</v>
      </c>
      <c r="E31">
        <v>5</v>
      </c>
      <c r="F31">
        <v>0</v>
      </c>
      <c r="G31">
        <v>93.55</v>
      </c>
      <c r="H31">
        <v>4.05</v>
      </c>
    </row>
    <row r="32" spans="1:12" x14ac:dyDescent="0.25">
      <c r="A32" t="s">
        <v>9</v>
      </c>
      <c r="B32" t="s">
        <v>20</v>
      </c>
      <c r="C32" t="s">
        <v>26</v>
      </c>
      <c r="D32">
        <v>1569</v>
      </c>
      <c r="E32">
        <v>2</v>
      </c>
      <c r="F32">
        <v>0</v>
      </c>
      <c r="G32">
        <v>83.47</v>
      </c>
      <c r="H32">
        <v>3.62</v>
      </c>
    </row>
    <row r="33" spans="1:12" x14ac:dyDescent="0.25">
      <c r="A33" t="s">
        <v>9</v>
      </c>
      <c r="B33" t="s">
        <v>20</v>
      </c>
      <c r="C33" t="s">
        <v>27</v>
      </c>
      <c r="D33">
        <v>2409</v>
      </c>
      <c r="E33">
        <v>2</v>
      </c>
      <c r="F33">
        <v>0</v>
      </c>
      <c r="G33">
        <v>80.989999999999995</v>
      </c>
      <c r="H33">
        <v>4.2300000000000004</v>
      </c>
      <c r="L33" s="5" t="s">
        <v>52</v>
      </c>
    </row>
    <row r="34" spans="1:12" x14ac:dyDescent="0.25">
      <c r="A34" t="s">
        <v>9</v>
      </c>
      <c r="B34" t="s">
        <v>20</v>
      </c>
      <c r="C34" t="s">
        <v>28</v>
      </c>
      <c r="D34">
        <v>1537</v>
      </c>
      <c r="E34">
        <v>8</v>
      </c>
      <c r="F34">
        <v>1</v>
      </c>
      <c r="G34">
        <v>84.24</v>
      </c>
      <c r="H34">
        <v>3.25</v>
      </c>
      <c r="K34">
        <v>19</v>
      </c>
      <c r="L34" s="2" t="s">
        <v>53</v>
      </c>
    </row>
    <row r="35" spans="1:12" x14ac:dyDescent="0.25">
      <c r="A35" t="s">
        <v>9</v>
      </c>
      <c r="B35" t="s">
        <v>20</v>
      </c>
      <c r="C35" t="s">
        <v>29</v>
      </c>
      <c r="D35">
        <v>6919</v>
      </c>
      <c r="E35">
        <v>1</v>
      </c>
      <c r="F35">
        <v>0</v>
      </c>
      <c r="G35">
        <v>81.06</v>
      </c>
      <c r="H35">
        <v>4.18</v>
      </c>
      <c r="K35">
        <v>20</v>
      </c>
      <c r="L35" s="2" t="s">
        <v>54</v>
      </c>
    </row>
    <row r="36" spans="1:12" x14ac:dyDescent="0.25">
      <c r="A36" t="s">
        <v>9</v>
      </c>
      <c r="B36" t="s">
        <v>20</v>
      </c>
      <c r="C36" t="s">
        <v>30</v>
      </c>
      <c r="D36">
        <v>7457</v>
      </c>
      <c r="E36">
        <v>2</v>
      </c>
      <c r="F36">
        <v>0</v>
      </c>
      <c r="G36">
        <v>80.040000000000006</v>
      </c>
      <c r="H36">
        <v>4.21</v>
      </c>
      <c r="K36">
        <v>21</v>
      </c>
      <c r="L36" s="2" t="s">
        <v>55</v>
      </c>
    </row>
    <row r="37" spans="1:12" x14ac:dyDescent="0.25">
      <c r="A37" t="s">
        <v>9</v>
      </c>
      <c r="B37" t="s">
        <v>21</v>
      </c>
      <c r="C37" t="s">
        <v>26</v>
      </c>
      <c r="D37">
        <v>4124</v>
      </c>
      <c r="E37">
        <v>4</v>
      </c>
      <c r="F37">
        <v>0</v>
      </c>
      <c r="G37">
        <v>86.17</v>
      </c>
      <c r="H37">
        <v>4.21</v>
      </c>
    </row>
    <row r="38" spans="1:12" x14ac:dyDescent="0.25">
      <c r="A38" t="s">
        <v>9</v>
      </c>
      <c r="B38" t="s">
        <v>21</v>
      </c>
      <c r="C38" t="s">
        <v>27</v>
      </c>
      <c r="D38">
        <v>7799</v>
      </c>
      <c r="E38">
        <v>4</v>
      </c>
      <c r="F38">
        <v>0</v>
      </c>
      <c r="G38">
        <v>86.14</v>
      </c>
      <c r="H38">
        <v>4.83</v>
      </c>
      <c r="L38" s="5" t="s">
        <v>56</v>
      </c>
    </row>
    <row r="39" spans="1:12" x14ac:dyDescent="0.25">
      <c r="A39" t="s">
        <v>9</v>
      </c>
      <c r="B39" t="s">
        <v>21</v>
      </c>
      <c r="C39" t="s">
        <v>28</v>
      </c>
      <c r="D39">
        <v>2081</v>
      </c>
      <c r="E39">
        <v>3</v>
      </c>
      <c r="F39">
        <v>0</v>
      </c>
      <c r="G39">
        <v>90.92</v>
      </c>
      <c r="H39">
        <v>4.29</v>
      </c>
      <c r="K39">
        <v>22</v>
      </c>
      <c r="L39" s="2" t="s">
        <v>57</v>
      </c>
    </row>
    <row r="40" spans="1:12" x14ac:dyDescent="0.25">
      <c r="A40" t="s">
        <v>9</v>
      </c>
      <c r="B40" t="s">
        <v>21</v>
      </c>
      <c r="C40" t="s">
        <v>29</v>
      </c>
      <c r="D40">
        <v>5070</v>
      </c>
      <c r="E40">
        <v>3</v>
      </c>
      <c r="F40">
        <v>0</v>
      </c>
      <c r="G40">
        <v>86.6</v>
      </c>
      <c r="H40">
        <v>3.87</v>
      </c>
      <c r="K40">
        <v>23</v>
      </c>
      <c r="L40" s="2" t="s">
        <v>58</v>
      </c>
    </row>
    <row r="41" spans="1:12" x14ac:dyDescent="0.25">
      <c r="A41" t="s">
        <v>9</v>
      </c>
      <c r="B41" t="s">
        <v>21</v>
      </c>
      <c r="C41" t="s">
        <v>30</v>
      </c>
      <c r="D41">
        <v>3141</v>
      </c>
      <c r="E41">
        <v>3</v>
      </c>
      <c r="F41">
        <v>0</v>
      </c>
      <c r="G41">
        <v>83.53</v>
      </c>
      <c r="H41">
        <v>3.95</v>
      </c>
      <c r="K41">
        <v>24</v>
      </c>
      <c r="L41" s="2" t="s">
        <v>59</v>
      </c>
    </row>
    <row r="42" spans="1:12" x14ac:dyDescent="0.25">
      <c r="A42" t="s">
        <v>9</v>
      </c>
      <c r="B42" t="s">
        <v>22</v>
      </c>
      <c r="C42" t="s">
        <v>26</v>
      </c>
      <c r="D42">
        <v>5452</v>
      </c>
      <c r="E42">
        <v>3</v>
      </c>
      <c r="F42">
        <v>0</v>
      </c>
      <c r="G42">
        <v>90.29</v>
      </c>
      <c r="H42">
        <v>5.17</v>
      </c>
    </row>
    <row r="43" spans="1:12" x14ac:dyDescent="0.25">
      <c r="A43" t="s">
        <v>9</v>
      </c>
      <c r="B43" t="s">
        <v>22</v>
      </c>
      <c r="C43" t="s">
        <v>27</v>
      </c>
      <c r="D43">
        <v>5611</v>
      </c>
      <c r="E43">
        <v>8</v>
      </c>
      <c r="F43">
        <v>0</v>
      </c>
      <c r="G43">
        <v>92.23</v>
      </c>
      <c r="H43">
        <v>4.57</v>
      </c>
    </row>
    <row r="44" spans="1:12" x14ac:dyDescent="0.25">
      <c r="A44" t="s">
        <v>9</v>
      </c>
      <c r="B44" t="s">
        <v>22</v>
      </c>
      <c r="C44" t="s">
        <v>28</v>
      </c>
      <c r="D44">
        <v>6536</v>
      </c>
      <c r="E44">
        <v>2</v>
      </c>
      <c r="F44">
        <v>0</v>
      </c>
      <c r="G44">
        <v>87.91</v>
      </c>
      <c r="H44">
        <v>3.94</v>
      </c>
      <c r="L44" s="5" t="s">
        <v>60</v>
      </c>
    </row>
    <row r="45" spans="1:12" x14ac:dyDescent="0.25">
      <c r="A45" t="s">
        <v>9</v>
      </c>
      <c r="B45" t="s">
        <v>22</v>
      </c>
      <c r="C45" t="s">
        <v>29</v>
      </c>
      <c r="D45">
        <v>9945</v>
      </c>
      <c r="E45">
        <v>1</v>
      </c>
      <c r="F45">
        <v>0</v>
      </c>
      <c r="G45">
        <v>87.05</v>
      </c>
      <c r="H45">
        <v>4.42</v>
      </c>
      <c r="K45">
        <v>23</v>
      </c>
      <c r="L45" s="7" t="s">
        <v>61</v>
      </c>
    </row>
    <row r="46" spans="1:12" x14ac:dyDescent="0.25">
      <c r="A46" t="s">
        <v>9</v>
      </c>
      <c r="B46" t="s">
        <v>22</v>
      </c>
      <c r="C46" t="s">
        <v>30</v>
      </c>
      <c r="D46">
        <v>4267</v>
      </c>
      <c r="E46">
        <v>3</v>
      </c>
      <c r="F46">
        <v>0</v>
      </c>
      <c r="G46">
        <v>90.25</v>
      </c>
      <c r="H46">
        <v>4.25</v>
      </c>
      <c r="K46">
        <v>24</v>
      </c>
      <c r="L46" s="7" t="s">
        <v>62</v>
      </c>
    </row>
    <row r="47" spans="1:12" x14ac:dyDescent="0.25">
      <c r="A47" t="s">
        <v>9</v>
      </c>
      <c r="B47" t="s">
        <v>23</v>
      </c>
      <c r="C47" t="s">
        <v>26</v>
      </c>
      <c r="D47">
        <v>6988</v>
      </c>
      <c r="E47">
        <v>6</v>
      </c>
      <c r="F47">
        <v>1</v>
      </c>
      <c r="G47">
        <v>88.91</v>
      </c>
      <c r="H47">
        <v>4.55</v>
      </c>
      <c r="K47">
        <v>25</v>
      </c>
      <c r="L47" s="7" t="s">
        <v>63</v>
      </c>
    </row>
    <row r="48" spans="1:12" x14ac:dyDescent="0.25">
      <c r="A48" t="s">
        <v>9</v>
      </c>
      <c r="B48" t="s">
        <v>23</v>
      </c>
      <c r="C48" t="s">
        <v>27</v>
      </c>
      <c r="D48">
        <v>6644</v>
      </c>
      <c r="E48">
        <v>3</v>
      </c>
      <c r="F48">
        <v>0</v>
      </c>
      <c r="G48">
        <v>82.28</v>
      </c>
      <c r="H48">
        <v>3.58</v>
      </c>
      <c r="L48" s="6"/>
    </row>
    <row r="49" spans="1:8" x14ac:dyDescent="0.25">
      <c r="A49" t="s">
        <v>9</v>
      </c>
      <c r="B49" t="s">
        <v>23</v>
      </c>
      <c r="C49" t="s">
        <v>28</v>
      </c>
      <c r="D49">
        <v>8186</v>
      </c>
      <c r="E49">
        <v>1</v>
      </c>
      <c r="F49">
        <v>1</v>
      </c>
      <c r="G49">
        <v>88.64</v>
      </c>
      <c r="H49">
        <v>3.69</v>
      </c>
    </row>
    <row r="50" spans="1:8" x14ac:dyDescent="0.25">
      <c r="A50" t="s">
        <v>9</v>
      </c>
      <c r="B50" t="s">
        <v>23</v>
      </c>
      <c r="C50" t="s">
        <v>29</v>
      </c>
      <c r="D50">
        <v>1717</v>
      </c>
      <c r="E50">
        <v>3</v>
      </c>
      <c r="F50">
        <v>0</v>
      </c>
      <c r="G50">
        <v>95.62</v>
      </c>
      <c r="H50">
        <v>5.07</v>
      </c>
    </row>
    <row r="51" spans="1:8" x14ac:dyDescent="0.25">
      <c r="A51" t="s">
        <v>9</v>
      </c>
      <c r="B51" t="s">
        <v>23</v>
      </c>
      <c r="C51" t="s">
        <v>30</v>
      </c>
      <c r="D51">
        <v>6588</v>
      </c>
      <c r="E51">
        <v>3</v>
      </c>
      <c r="F51">
        <v>0</v>
      </c>
      <c r="G51">
        <v>90.38</v>
      </c>
      <c r="H51">
        <v>3.66</v>
      </c>
    </row>
    <row r="52" spans="1:8" x14ac:dyDescent="0.25">
      <c r="A52" t="s">
        <v>9</v>
      </c>
      <c r="B52" t="s">
        <v>24</v>
      </c>
      <c r="C52" t="s">
        <v>26</v>
      </c>
      <c r="D52">
        <v>8330</v>
      </c>
      <c r="E52">
        <v>2</v>
      </c>
      <c r="F52">
        <v>0</v>
      </c>
      <c r="G52">
        <v>93.07</v>
      </c>
      <c r="H52">
        <v>4.68</v>
      </c>
    </row>
    <row r="53" spans="1:8" x14ac:dyDescent="0.25">
      <c r="A53" t="s">
        <v>9</v>
      </c>
      <c r="B53" t="s">
        <v>24</v>
      </c>
      <c r="C53" t="s">
        <v>27</v>
      </c>
      <c r="D53">
        <v>2542</v>
      </c>
      <c r="E53">
        <v>2</v>
      </c>
      <c r="F53">
        <v>1</v>
      </c>
      <c r="G53">
        <v>90.22</v>
      </c>
      <c r="H53">
        <v>3.41</v>
      </c>
    </row>
    <row r="54" spans="1:8" x14ac:dyDescent="0.25">
      <c r="A54" t="s">
        <v>9</v>
      </c>
      <c r="B54" t="s">
        <v>24</v>
      </c>
      <c r="C54" t="s">
        <v>28</v>
      </c>
      <c r="D54">
        <v>6541</v>
      </c>
      <c r="E54">
        <v>7</v>
      </c>
      <c r="F54">
        <v>0</v>
      </c>
      <c r="G54">
        <v>91.55</v>
      </c>
      <c r="H54">
        <v>4.74</v>
      </c>
    </row>
    <row r="55" spans="1:8" x14ac:dyDescent="0.25">
      <c r="A55" t="s">
        <v>9</v>
      </c>
      <c r="B55" t="s">
        <v>24</v>
      </c>
      <c r="C55" t="s">
        <v>29</v>
      </c>
      <c r="D55">
        <v>5186</v>
      </c>
      <c r="E55">
        <v>2</v>
      </c>
      <c r="F55">
        <v>0</v>
      </c>
      <c r="G55">
        <v>97.22</v>
      </c>
      <c r="H55">
        <v>3.04</v>
      </c>
    </row>
    <row r="56" spans="1:8" x14ac:dyDescent="0.25">
      <c r="A56" t="s">
        <v>9</v>
      </c>
      <c r="B56" t="s">
        <v>24</v>
      </c>
      <c r="C56" t="s">
        <v>30</v>
      </c>
      <c r="D56">
        <v>7619</v>
      </c>
      <c r="E56">
        <v>5</v>
      </c>
      <c r="F56">
        <v>0</v>
      </c>
      <c r="G56">
        <v>90.29</v>
      </c>
      <c r="H56">
        <v>3.58</v>
      </c>
    </row>
    <row r="57" spans="1:8" x14ac:dyDescent="0.25">
      <c r="A57" t="s">
        <v>9</v>
      </c>
      <c r="B57" t="s">
        <v>25</v>
      </c>
      <c r="C57" t="s">
        <v>26</v>
      </c>
      <c r="D57">
        <v>1133</v>
      </c>
      <c r="E57">
        <v>4</v>
      </c>
      <c r="F57">
        <v>1</v>
      </c>
      <c r="G57">
        <v>89.16</v>
      </c>
      <c r="H57">
        <v>4.1399999999999997</v>
      </c>
    </row>
    <row r="58" spans="1:8" x14ac:dyDescent="0.25">
      <c r="A58" t="s">
        <v>9</v>
      </c>
      <c r="B58" t="s">
        <v>25</v>
      </c>
      <c r="C58" t="s">
        <v>27</v>
      </c>
      <c r="D58">
        <v>7190</v>
      </c>
      <c r="E58">
        <v>6</v>
      </c>
      <c r="F58">
        <v>0</v>
      </c>
      <c r="G58">
        <v>100.95</v>
      </c>
      <c r="H58">
        <v>3.6</v>
      </c>
    </row>
    <row r="59" spans="1:8" x14ac:dyDescent="0.25">
      <c r="A59" t="s">
        <v>9</v>
      </c>
      <c r="B59" t="s">
        <v>25</v>
      </c>
      <c r="C59" t="s">
        <v>28</v>
      </c>
      <c r="D59">
        <v>7819</v>
      </c>
      <c r="E59">
        <v>3</v>
      </c>
      <c r="F59">
        <v>1</v>
      </c>
      <c r="G59">
        <v>80.44</v>
      </c>
      <c r="H59">
        <v>4.18</v>
      </c>
    </row>
    <row r="60" spans="1:8" x14ac:dyDescent="0.25">
      <c r="A60" t="s">
        <v>9</v>
      </c>
      <c r="B60" t="s">
        <v>25</v>
      </c>
      <c r="C60" t="s">
        <v>29</v>
      </c>
      <c r="D60">
        <v>8891</v>
      </c>
      <c r="E60">
        <v>2</v>
      </c>
      <c r="F60">
        <v>0</v>
      </c>
      <c r="G60">
        <v>89.39</v>
      </c>
      <c r="H60">
        <v>4.32</v>
      </c>
    </row>
    <row r="61" spans="1:8" x14ac:dyDescent="0.25">
      <c r="A61" t="s">
        <v>9</v>
      </c>
      <c r="B61" t="s">
        <v>25</v>
      </c>
      <c r="C61" t="s">
        <v>30</v>
      </c>
      <c r="D61">
        <v>5804</v>
      </c>
      <c r="E61">
        <v>4</v>
      </c>
      <c r="F61">
        <v>0</v>
      </c>
      <c r="G61">
        <v>95.9</v>
      </c>
      <c r="H61">
        <v>3.77</v>
      </c>
    </row>
    <row r="62" spans="1:8" x14ac:dyDescent="0.25">
      <c r="A62" t="s">
        <v>10</v>
      </c>
      <c r="B62" t="s">
        <v>20</v>
      </c>
      <c r="C62" t="s">
        <v>26</v>
      </c>
      <c r="D62">
        <v>9415</v>
      </c>
      <c r="E62">
        <v>6</v>
      </c>
      <c r="F62">
        <v>0</v>
      </c>
      <c r="G62">
        <v>91.09</v>
      </c>
      <c r="H62">
        <v>3.76</v>
      </c>
    </row>
    <row r="63" spans="1:8" x14ac:dyDescent="0.25">
      <c r="A63" t="s">
        <v>10</v>
      </c>
      <c r="B63" t="s">
        <v>20</v>
      </c>
      <c r="C63" t="s">
        <v>27</v>
      </c>
      <c r="D63">
        <v>6989</v>
      </c>
      <c r="E63">
        <v>5</v>
      </c>
      <c r="F63">
        <v>0</v>
      </c>
      <c r="G63">
        <v>85.76</v>
      </c>
      <c r="H63">
        <v>3.53</v>
      </c>
    </row>
    <row r="64" spans="1:8" x14ac:dyDescent="0.25">
      <c r="A64" t="s">
        <v>10</v>
      </c>
      <c r="B64" t="s">
        <v>20</v>
      </c>
      <c r="C64" t="s">
        <v>28</v>
      </c>
      <c r="D64">
        <v>8939</v>
      </c>
      <c r="E64">
        <v>3</v>
      </c>
      <c r="F64">
        <v>0</v>
      </c>
      <c r="G64">
        <v>91.21</v>
      </c>
      <c r="H64">
        <v>5.0199999999999996</v>
      </c>
    </row>
    <row r="65" spans="1:8" x14ac:dyDescent="0.25">
      <c r="A65" t="s">
        <v>10</v>
      </c>
      <c r="B65" t="s">
        <v>20</v>
      </c>
      <c r="C65" t="s">
        <v>29</v>
      </c>
      <c r="D65">
        <v>1770</v>
      </c>
      <c r="E65">
        <v>5</v>
      </c>
      <c r="F65">
        <v>0</v>
      </c>
      <c r="G65">
        <v>97.45</v>
      </c>
      <c r="H65">
        <v>4.4400000000000004</v>
      </c>
    </row>
    <row r="66" spans="1:8" x14ac:dyDescent="0.25">
      <c r="A66" t="s">
        <v>10</v>
      </c>
      <c r="B66" t="s">
        <v>20</v>
      </c>
      <c r="C66" t="s">
        <v>30</v>
      </c>
      <c r="D66">
        <v>5530</v>
      </c>
      <c r="E66">
        <v>6</v>
      </c>
      <c r="F66">
        <v>0</v>
      </c>
      <c r="G66">
        <v>79.849999999999994</v>
      </c>
      <c r="H66">
        <v>4.9800000000000004</v>
      </c>
    </row>
    <row r="67" spans="1:8" x14ac:dyDescent="0.25">
      <c r="A67" t="s">
        <v>10</v>
      </c>
      <c r="B67" t="s">
        <v>21</v>
      </c>
      <c r="C67" t="s">
        <v>26</v>
      </c>
      <c r="D67">
        <v>6115</v>
      </c>
      <c r="E67">
        <v>4</v>
      </c>
      <c r="F67">
        <v>0</v>
      </c>
      <c r="G67">
        <v>90.64</v>
      </c>
      <c r="H67">
        <v>3.76</v>
      </c>
    </row>
    <row r="68" spans="1:8" x14ac:dyDescent="0.25">
      <c r="A68" t="s">
        <v>10</v>
      </c>
      <c r="B68" t="s">
        <v>21</v>
      </c>
      <c r="C68" t="s">
        <v>27</v>
      </c>
      <c r="D68">
        <v>6569</v>
      </c>
      <c r="E68">
        <v>3</v>
      </c>
      <c r="F68">
        <v>0</v>
      </c>
      <c r="G68">
        <v>91.83</v>
      </c>
      <c r="H68">
        <v>3.53</v>
      </c>
    </row>
    <row r="69" spans="1:8" x14ac:dyDescent="0.25">
      <c r="A69" t="s">
        <v>10</v>
      </c>
      <c r="B69" t="s">
        <v>21</v>
      </c>
      <c r="C69" t="s">
        <v>28</v>
      </c>
      <c r="D69">
        <v>9472</v>
      </c>
      <c r="E69">
        <v>3</v>
      </c>
      <c r="F69">
        <v>0</v>
      </c>
      <c r="G69">
        <v>85.92</v>
      </c>
      <c r="H69">
        <v>3.72</v>
      </c>
    </row>
    <row r="70" spans="1:8" x14ac:dyDescent="0.25">
      <c r="A70" t="s">
        <v>10</v>
      </c>
      <c r="B70" t="s">
        <v>21</v>
      </c>
      <c r="C70" t="s">
        <v>29</v>
      </c>
      <c r="D70">
        <v>7981</v>
      </c>
      <c r="E70">
        <v>2</v>
      </c>
      <c r="F70">
        <v>0</v>
      </c>
      <c r="G70">
        <v>99.82</v>
      </c>
      <c r="H70">
        <v>4.0199999999999996</v>
      </c>
    </row>
    <row r="71" spans="1:8" x14ac:dyDescent="0.25">
      <c r="A71" t="s">
        <v>10</v>
      </c>
      <c r="B71" t="s">
        <v>21</v>
      </c>
      <c r="C71" t="s">
        <v>30</v>
      </c>
      <c r="D71">
        <v>8240</v>
      </c>
      <c r="E71">
        <v>1</v>
      </c>
      <c r="F71">
        <v>0</v>
      </c>
      <c r="G71">
        <v>83.87</v>
      </c>
      <c r="H71">
        <v>4.0199999999999996</v>
      </c>
    </row>
    <row r="72" spans="1:8" x14ac:dyDescent="0.25">
      <c r="A72" t="s">
        <v>10</v>
      </c>
      <c r="B72" t="s">
        <v>22</v>
      </c>
      <c r="C72" t="s">
        <v>26</v>
      </c>
      <c r="D72">
        <v>5143</v>
      </c>
      <c r="E72">
        <v>1</v>
      </c>
      <c r="F72">
        <v>0</v>
      </c>
      <c r="G72">
        <v>86.32</v>
      </c>
      <c r="H72">
        <v>4.29</v>
      </c>
    </row>
    <row r="73" spans="1:8" x14ac:dyDescent="0.25">
      <c r="A73" t="s">
        <v>10</v>
      </c>
      <c r="B73" t="s">
        <v>22</v>
      </c>
      <c r="C73" t="s">
        <v>27</v>
      </c>
      <c r="D73">
        <v>1302</v>
      </c>
      <c r="E73">
        <v>3</v>
      </c>
      <c r="F73">
        <v>0</v>
      </c>
      <c r="G73">
        <v>94.26</v>
      </c>
      <c r="H73">
        <v>3.51</v>
      </c>
    </row>
    <row r="74" spans="1:8" x14ac:dyDescent="0.25">
      <c r="A74" t="s">
        <v>10</v>
      </c>
      <c r="B74" t="s">
        <v>22</v>
      </c>
      <c r="C74" t="s">
        <v>28</v>
      </c>
      <c r="D74">
        <v>2646</v>
      </c>
      <c r="E74">
        <v>2</v>
      </c>
      <c r="F74">
        <v>1</v>
      </c>
      <c r="G74">
        <v>84.15</v>
      </c>
      <c r="H74">
        <v>3.17</v>
      </c>
    </row>
    <row r="75" spans="1:8" x14ac:dyDescent="0.25">
      <c r="A75" t="s">
        <v>10</v>
      </c>
      <c r="B75" t="s">
        <v>22</v>
      </c>
      <c r="C75" t="s">
        <v>29</v>
      </c>
      <c r="D75">
        <v>9152</v>
      </c>
      <c r="E75">
        <v>4</v>
      </c>
      <c r="F75">
        <v>0</v>
      </c>
      <c r="G75">
        <v>86.49</v>
      </c>
      <c r="H75">
        <v>3.4</v>
      </c>
    </row>
    <row r="76" spans="1:8" x14ac:dyDescent="0.25">
      <c r="A76" t="s">
        <v>10</v>
      </c>
      <c r="B76" t="s">
        <v>22</v>
      </c>
      <c r="C76" t="s">
        <v>30</v>
      </c>
      <c r="D76">
        <v>7168</v>
      </c>
      <c r="E76">
        <v>3</v>
      </c>
      <c r="F76">
        <v>0</v>
      </c>
      <c r="G76">
        <v>97.62</v>
      </c>
      <c r="H76">
        <v>4.2699999999999996</v>
      </c>
    </row>
    <row r="77" spans="1:8" x14ac:dyDescent="0.25">
      <c r="A77" t="s">
        <v>10</v>
      </c>
      <c r="B77" t="s">
        <v>23</v>
      </c>
      <c r="C77" t="s">
        <v>26</v>
      </c>
      <c r="D77">
        <v>7891</v>
      </c>
      <c r="E77">
        <v>1</v>
      </c>
      <c r="F77">
        <v>0</v>
      </c>
      <c r="G77">
        <v>94.63</v>
      </c>
      <c r="H77">
        <v>4.95</v>
      </c>
    </row>
    <row r="78" spans="1:8" x14ac:dyDescent="0.25">
      <c r="A78" t="s">
        <v>10</v>
      </c>
      <c r="B78" t="s">
        <v>23</v>
      </c>
      <c r="C78" t="s">
        <v>27</v>
      </c>
      <c r="D78">
        <v>1876</v>
      </c>
      <c r="E78">
        <v>2</v>
      </c>
      <c r="F78">
        <v>0</v>
      </c>
      <c r="G78">
        <v>88.97</v>
      </c>
      <c r="H78">
        <v>2.86</v>
      </c>
    </row>
    <row r="79" spans="1:8" x14ac:dyDescent="0.25">
      <c r="A79" t="s">
        <v>10</v>
      </c>
      <c r="B79" t="s">
        <v>23</v>
      </c>
      <c r="C79" t="s">
        <v>28</v>
      </c>
      <c r="D79">
        <v>7986</v>
      </c>
      <c r="E79">
        <v>2</v>
      </c>
      <c r="F79">
        <v>0</v>
      </c>
      <c r="G79">
        <v>90.87</v>
      </c>
      <c r="H79">
        <v>4.45</v>
      </c>
    </row>
    <row r="80" spans="1:8" x14ac:dyDescent="0.25">
      <c r="A80" t="s">
        <v>10</v>
      </c>
      <c r="B80" t="s">
        <v>23</v>
      </c>
      <c r="C80" t="s">
        <v>29</v>
      </c>
      <c r="D80">
        <v>9195</v>
      </c>
      <c r="E80">
        <v>0</v>
      </c>
      <c r="F80">
        <v>1</v>
      </c>
      <c r="G80">
        <v>98.98</v>
      </c>
      <c r="H80">
        <v>3.96</v>
      </c>
    </row>
    <row r="81" spans="1:8" x14ac:dyDescent="0.25">
      <c r="A81" t="s">
        <v>10</v>
      </c>
      <c r="B81" t="s">
        <v>23</v>
      </c>
      <c r="C81" t="s">
        <v>30</v>
      </c>
      <c r="D81">
        <v>6560</v>
      </c>
      <c r="E81">
        <v>4</v>
      </c>
      <c r="F81">
        <v>1</v>
      </c>
      <c r="G81">
        <v>85.45</v>
      </c>
      <c r="H81">
        <v>4.32</v>
      </c>
    </row>
    <row r="82" spans="1:8" x14ac:dyDescent="0.25">
      <c r="A82" t="s">
        <v>10</v>
      </c>
      <c r="B82" t="s">
        <v>24</v>
      </c>
      <c r="C82" t="s">
        <v>26</v>
      </c>
      <c r="D82">
        <v>5208</v>
      </c>
      <c r="E82">
        <v>3</v>
      </c>
      <c r="F82">
        <v>0</v>
      </c>
      <c r="G82">
        <v>89.01</v>
      </c>
      <c r="H82">
        <v>4.24</v>
      </c>
    </row>
    <row r="83" spans="1:8" x14ac:dyDescent="0.25">
      <c r="A83" t="s">
        <v>10</v>
      </c>
      <c r="B83" t="s">
        <v>24</v>
      </c>
      <c r="C83" t="s">
        <v>27</v>
      </c>
      <c r="D83">
        <v>4744</v>
      </c>
      <c r="E83">
        <v>4</v>
      </c>
      <c r="F83">
        <v>0</v>
      </c>
      <c r="G83">
        <v>101.95</v>
      </c>
      <c r="H83">
        <v>3.7</v>
      </c>
    </row>
    <row r="84" spans="1:8" x14ac:dyDescent="0.25">
      <c r="A84" t="s">
        <v>10</v>
      </c>
      <c r="B84" t="s">
        <v>24</v>
      </c>
      <c r="C84" t="s">
        <v>28</v>
      </c>
      <c r="D84">
        <v>4490</v>
      </c>
      <c r="E84">
        <v>4</v>
      </c>
      <c r="F84">
        <v>0</v>
      </c>
      <c r="G84">
        <v>90.43</v>
      </c>
      <c r="H84">
        <v>3.92</v>
      </c>
    </row>
    <row r="85" spans="1:8" x14ac:dyDescent="0.25">
      <c r="A85" t="s">
        <v>10</v>
      </c>
      <c r="B85" t="s">
        <v>24</v>
      </c>
      <c r="C85" t="s">
        <v>29</v>
      </c>
      <c r="D85">
        <v>6951</v>
      </c>
      <c r="E85">
        <v>6</v>
      </c>
      <c r="F85">
        <v>0</v>
      </c>
      <c r="G85">
        <v>88.63</v>
      </c>
      <c r="H85">
        <v>4.3</v>
      </c>
    </row>
    <row r="86" spans="1:8" x14ac:dyDescent="0.25">
      <c r="A86" t="s">
        <v>10</v>
      </c>
      <c r="B86" t="s">
        <v>24</v>
      </c>
      <c r="C86" t="s">
        <v>30</v>
      </c>
      <c r="D86">
        <v>2065</v>
      </c>
      <c r="E86">
        <v>4</v>
      </c>
      <c r="F86">
        <v>0</v>
      </c>
      <c r="G86">
        <v>90.09</v>
      </c>
      <c r="H86">
        <v>4.84</v>
      </c>
    </row>
    <row r="87" spans="1:8" x14ac:dyDescent="0.25">
      <c r="A87" t="s">
        <v>10</v>
      </c>
      <c r="B87" t="s">
        <v>25</v>
      </c>
      <c r="C87" t="s">
        <v>26</v>
      </c>
      <c r="D87">
        <v>3712</v>
      </c>
      <c r="E87">
        <v>3</v>
      </c>
      <c r="F87">
        <v>0</v>
      </c>
      <c r="G87">
        <v>78.55</v>
      </c>
      <c r="H87">
        <v>4.72</v>
      </c>
    </row>
    <row r="88" spans="1:8" x14ac:dyDescent="0.25">
      <c r="A88" t="s">
        <v>10</v>
      </c>
      <c r="B88" t="s">
        <v>25</v>
      </c>
      <c r="C88" t="s">
        <v>27</v>
      </c>
      <c r="D88">
        <v>2202</v>
      </c>
      <c r="E88">
        <v>1</v>
      </c>
      <c r="F88">
        <v>0</v>
      </c>
      <c r="G88">
        <v>93.16</v>
      </c>
      <c r="H88">
        <v>5.14</v>
      </c>
    </row>
    <row r="89" spans="1:8" x14ac:dyDescent="0.25">
      <c r="A89" t="s">
        <v>10</v>
      </c>
      <c r="B89" t="s">
        <v>25</v>
      </c>
      <c r="C89" t="s">
        <v>28</v>
      </c>
      <c r="D89">
        <v>1922</v>
      </c>
      <c r="E89">
        <v>2</v>
      </c>
      <c r="F89">
        <v>0</v>
      </c>
      <c r="G89">
        <v>97.55</v>
      </c>
      <c r="H89">
        <v>4.2</v>
      </c>
    </row>
    <row r="90" spans="1:8" x14ac:dyDescent="0.25">
      <c r="A90" t="s">
        <v>10</v>
      </c>
      <c r="B90" t="s">
        <v>25</v>
      </c>
      <c r="C90" t="s">
        <v>29</v>
      </c>
      <c r="D90">
        <v>2865</v>
      </c>
      <c r="E90">
        <v>2</v>
      </c>
      <c r="F90">
        <v>0</v>
      </c>
      <c r="G90">
        <v>88.65</v>
      </c>
      <c r="H90">
        <v>3.51</v>
      </c>
    </row>
    <row r="91" spans="1:8" x14ac:dyDescent="0.25">
      <c r="A91" t="s">
        <v>10</v>
      </c>
      <c r="B91" t="s">
        <v>25</v>
      </c>
      <c r="C91" t="s">
        <v>30</v>
      </c>
      <c r="D91">
        <v>4228</v>
      </c>
      <c r="E91">
        <v>4</v>
      </c>
      <c r="F91">
        <v>0</v>
      </c>
      <c r="G91">
        <v>98.53</v>
      </c>
      <c r="H91">
        <v>4.26</v>
      </c>
    </row>
    <row r="92" spans="1:8" x14ac:dyDescent="0.25">
      <c r="A92" t="s">
        <v>11</v>
      </c>
      <c r="B92" t="s">
        <v>20</v>
      </c>
      <c r="C92" t="s">
        <v>26</v>
      </c>
      <c r="D92">
        <v>3116</v>
      </c>
      <c r="E92">
        <v>4</v>
      </c>
      <c r="F92">
        <v>0</v>
      </c>
      <c r="G92">
        <v>93.81</v>
      </c>
      <c r="H92">
        <v>4.1100000000000003</v>
      </c>
    </row>
    <row r="93" spans="1:8" x14ac:dyDescent="0.25">
      <c r="A93" t="s">
        <v>11</v>
      </c>
      <c r="B93" t="s">
        <v>20</v>
      </c>
      <c r="C93" t="s">
        <v>27</v>
      </c>
      <c r="D93">
        <v>8783</v>
      </c>
      <c r="E93">
        <v>2</v>
      </c>
      <c r="F93">
        <v>1</v>
      </c>
      <c r="G93">
        <v>90.55</v>
      </c>
      <c r="H93">
        <v>4.3600000000000003</v>
      </c>
    </row>
    <row r="94" spans="1:8" x14ac:dyDescent="0.25">
      <c r="A94" t="s">
        <v>11</v>
      </c>
      <c r="B94" t="s">
        <v>20</v>
      </c>
      <c r="C94" t="s">
        <v>28</v>
      </c>
      <c r="D94">
        <v>4876</v>
      </c>
      <c r="E94">
        <v>3</v>
      </c>
      <c r="F94">
        <v>0</v>
      </c>
      <c r="G94">
        <v>90.92</v>
      </c>
      <c r="H94">
        <v>4.05</v>
      </c>
    </row>
    <row r="95" spans="1:8" x14ac:dyDescent="0.25">
      <c r="A95" t="s">
        <v>11</v>
      </c>
      <c r="B95" t="s">
        <v>20</v>
      </c>
      <c r="C95" t="s">
        <v>29</v>
      </c>
      <c r="D95">
        <v>4797</v>
      </c>
      <c r="E95">
        <v>2</v>
      </c>
      <c r="F95">
        <v>0</v>
      </c>
      <c r="G95">
        <v>92.09</v>
      </c>
      <c r="H95">
        <v>3.81</v>
      </c>
    </row>
    <row r="96" spans="1:8" x14ac:dyDescent="0.25">
      <c r="A96" t="s">
        <v>11</v>
      </c>
      <c r="B96" t="s">
        <v>20</v>
      </c>
      <c r="C96" t="s">
        <v>30</v>
      </c>
      <c r="D96">
        <v>4072</v>
      </c>
      <c r="E96">
        <v>4</v>
      </c>
      <c r="F96">
        <v>0</v>
      </c>
      <c r="G96">
        <v>84.94</v>
      </c>
      <c r="H96">
        <v>3.17</v>
      </c>
    </row>
    <row r="97" spans="1:8" x14ac:dyDescent="0.25">
      <c r="A97" t="s">
        <v>11</v>
      </c>
      <c r="B97" t="s">
        <v>21</v>
      </c>
      <c r="C97" t="s">
        <v>26</v>
      </c>
      <c r="D97">
        <v>1536</v>
      </c>
      <c r="E97">
        <v>6</v>
      </c>
      <c r="F97">
        <v>1</v>
      </c>
      <c r="G97">
        <v>92.36</v>
      </c>
      <c r="H97">
        <v>3.24</v>
      </c>
    </row>
    <row r="98" spans="1:8" x14ac:dyDescent="0.25">
      <c r="A98" t="s">
        <v>11</v>
      </c>
      <c r="B98" t="s">
        <v>21</v>
      </c>
      <c r="C98" t="s">
        <v>27</v>
      </c>
      <c r="D98">
        <v>6299</v>
      </c>
      <c r="E98">
        <v>5</v>
      </c>
      <c r="F98">
        <v>0</v>
      </c>
      <c r="G98">
        <v>88.66</v>
      </c>
      <c r="H98">
        <v>3.45</v>
      </c>
    </row>
    <row r="99" spans="1:8" x14ac:dyDescent="0.25">
      <c r="A99" t="s">
        <v>11</v>
      </c>
      <c r="B99" t="s">
        <v>21</v>
      </c>
      <c r="C99" t="s">
        <v>28</v>
      </c>
      <c r="D99">
        <v>6182</v>
      </c>
      <c r="E99">
        <v>3</v>
      </c>
      <c r="F99">
        <v>0</v>
      </c>
      <c r="G99">
        <v>90.99</v>
      </c>
      <c r="H99">
        <v>3.93</v>
      </c>
    </row>
    <row r="100" spans="1:8" x14ac:dyDescent="0.25">
      <c r="A100" t="s">
        <v>11</v>
      </c>
      <c r="B100" t="s">
        <v>21</v>
      </c>
      <c r="C100" t="s">
        <v>29</v>
      </c>
      <c r="D100">
        <v>3079</v>
      </c>
      <c r="E100">
        <v>5</v>
      </c>
      <c r="F100">
        <v>0</v>
      </c>
      <c r="G100">
        <v>102.15</v>
      </c>
      <c r="H100">
        <v>4.97</v>
      </c>
    </row>
    <row r="101" spans="1:8" x14ac:dyDescent="0.25">
      <c r="A101" t="s">
        <v>11</v>
      </c>
      <c r="B101" t="s">
        <v>21</v>
      </c>
      <c r="C101" t="s">
        <v>30</v>
      </c>
      <c r="D101">
        <v>6232</v>
      </c>
      <c r="E101">
        <v>2</v>
      </c>
      <c r="F101">
        <v>0</v>
      </c>
      <c r="G101">
        <v>82.96</v>
      </c>
      <c r="H101">
        <v>3.61</v>
      </c>
    </row>
    <row r="102" spans="1:8" x14ac:dyDescent="0.25">
      <c r="A102" t="s">
        <v>11</v>
      </c>
      <c r="B102" t="s">
        <v>22</v>
      </c>
      <c r="C102" t="s">
        <v>26</v>
      </c>
      <c r="D102">
        <v>7305</v>
      </c>
      <c r="E102">
        <v>1</v>
      </c>
      <c r="F102">
        <v>0</v>
      </c>
      <c r="G102">
        <v>94.68</v>
      </c>
      <c r="H102">
        <v>4.6399999999999997</v>
      </c>
    </row>
    <row r="103" spans="1:8" x14ac:dyDescent="0.25">
      <c r="A103" t="s">
        <v>11</v>
      </c>
      <c r="B103" t="s">
        <v>22</v>
      </c>
      <c r="C103" t="s">
        <v>27</v>
      </c>
      <c r="D103">
        <v>1832</v>
      </c>
      <c r="E103">
        <v>2</v>
      </c>
      <c r="F103">
        <v>0</v>
      </c>
      <c r="G103">
        <v>81.459999999999994</v>
      </c>
      <c r="H103">
        <v>4.51</v>
      </c>
    </row>
    <row r="104" spans="1:8" x14ac:dyDescent="0.25">
      <c r="A104" t="s">
        <v>11</v>
      </c>
      <c r="B104" t="s">
        <v>22</v>
      </c>
      <c r="C104" t="s">
        <v>28</v>
      </c>
      <c r="D104">
        <v>4300</v>
      </c>
      <c r="E104">
        <v>2</v>
      </c>
      <c r="F104">
        <v>0</v>
      </c>
      <c r="G104">
        <v>94.07</v>
      </c>
      <c r="H104">
        <v>3.53</v>
      </c>
    </row>
    <row r="105" spans="1:8" x14ac:dyDescent="0.25">
      <c r="A105" t="s">
        <v>11</v>
      </c>
      <c r="B105" t="s">
        <v>22</v>
      </c>
      <c r="C105" t="s">
        <v>29</v>
      </c>
      <c r="D105">
        <v>3538</v>
      </c>
      <c r="E105">
        <v>4</v>
      </c>
      <c r="F105">
        <v>0</v>
      </c>
      <c r="G105">
        <v>96.82</v>
      </c>
      <c r="H105">
        <v>4.38</v>
      </c>
    </row>
    <row r="106" spans="1:8" x14ac:dyDescent="0.25">
      <c r="A106" t="s">
        <v>11</v>
      </c>
      <c r="B106" t="s">
        <v>22</v>
      </c>
      <c r="C106" t="s">
        <v>30</v>
      </c>
      <c r="D106">
        <v>5242</v>
      </c>
      <c r="E106">
        <v>3</v>
      </c>
      <c r="F106">
        <v>1</v>
      </c>
      <c r="G106">
        <v>82.51</v>
      </c>
      <c r="H106">
        <v>4.57</v>
      </c>
    </row>
    <row r="107" spans="1:8" x14ac:dyDescent="0.25">
      <c r="A107" t="s">
        <v>11</v>
      </c>
      <c r="B107" t="s">
        <v>23</v>
      </c>
      <c r="C107" t="s">
        <v>26</v>
      </c>
      <c r="D107">
        <v>2409</v>
      </c>
      <c r="E107">
        <v>1</v>
      </c>
      <c r="F107">
        <v>0</v>
      </c>
      <c r="G107">
        <v>95.93</v>
      </c>
      <c r="H107">
        <v>3.66</v>
      </c>
    </row>
    <row r="108" spans="1:8" x14ac:dyDescent="0.25">
      <c r="A108" t="s">
        <v>11</v>
      </c>
      <c r="B108" t="s">
        <v>23</v>
      </c>
      <c r="C108" t="s">
        <v>27</v>
      </c>
      <c r="D108">
        <v>8083</v>
      </c>
      <c r="E108">
        <v>3</v>
      </c>
      <c r="F108">
        <v>0</v>
      </c>
      <c r="G108">
        <v>89.9</v>
      </c>
      <c r="H108">
        <v>4.17</v>
      </c>
    </row>
    <row r="109" spans="1:8" x14ac:dyDescent="0.25">
      <c r="A109" t="s">
        <v>11</v>
      </c>
      <c r="B109" t="s">
        <v>23</v>
      </c>
      <c r="C109" t="s">
        <v>28</v>
      </c>
      <c r="D109">
        <v>5831</v>
      </c>
      <c r="E109">
        <v>1</v>
      </c>
      <c r="F109">
        <v>0</v>
      </c>
      <c r="G109">
        <v>100.78</v>
      </c>
      <c r="H109">
        <v>4.34</v>
      </c>
    </row>
    <row r="110" spans="1:8" x14ac:dyDescent="0.25">
      <c r="A110" t="s">
        <v>11</v>
      </c>
      <c r="B110" t="s">
        <v>23</v>
      </c>
      <c r="C110" t="s">
        <v>29</v>
      </c>
      <c r="D110">
        <v>8368</v>
      </c>
      <c r="E110">
        <v>4</v>
      </c>
      <c r="F110">
        <v>0</v>
      </c>
      <c r="G110">
        <v>90.98</v>
      </c>
      <c r="H110">
        <v>3.51</v>
      </c>
    </row>
    <row r="111" spans="1:8" x14ac:dyDescent="0.25">
      <c r="A111" t="s">
        <v>11</v>
      </c>
      <c r="B111" t="s">
        <v>23</v>
      </c>
      <c r="C111" t="s">
        <v>30</v>
      </c>
      <c r="D111">
        <v>8184</v>
      </c>
      <c r="E111">
        <v>3</v>
      </c>
      <c r="F111">
        <v>0</v>
      </c>
      <c r="G111">
        <v>85.51</v>
      </c>
      <c r="H111">
        <v>3.55</v>
      </c>
    </row>
    <row r="112" spans="1:8" x14ac:dyDescent="0.25">
      <c r="A112" t="s">
        <v>11</v>
      </c>
      <c r="B112" t="s">
        <v>24</v>
      </c>
      <c r="C112" t="s">
        <v>26</v>
      </c>
      <c r="D112">
        <v>5263</v>
      </c>
      <c r="E112">
        <v>3</v>
      </c>
      <c r="F112">
        <v>0</v>
      </c>
      <c r="G112">
        <v>97.02</v>
      </c>
      <c r="H112">
        <v>3.75</v>
      </c>
    </row>
    <row r="113" spans="1:8" x14ac:dyDescent="0.25">
      <c r="A113" t="s">
        <v>11</v>
      </c>
      <c r="B113" t="s">
        <v>24</v>
      </c>
      <c r="C113" t="s">
        <v>27</v>
      </c>
      <c r="D113">
        <v>4629</v>
      </c>
      <c r="E113">
        <v>0</v>
      </c>
      <c r="F113">
        <v>0</v>
      </c>
      <c r="G113">
        <v>88.26</v>
      </c>
      <c r="H113">
        <v>4.0999999999999996</v>
      </c>
    </row>
    <row r="114" spans="1:8" x14ac:dyDescent="0.25">
      <c r="A114" t="s">
        <v>11</v>
      </c>
      <c r="B114" t="s">
        <v>24</v>
      </c>
      <c r="C114" t="s">
        <v>28</v>
      </c>
      <c r="D114">
        <v>6490</v>
      </c>
      <c r="E114">
        <v>2</v>
      </c>
      <c r="F114">
        <v>0</v>
      </c>
      <c r="G114">
        <v>85.12</v>
      </c>
      <c r="H114">
        <v>4.53</v>
      </c>
    </row>
    <row r="115" spans="1:8" x14ac:dyDescent="0.25">
      <c r="A115" t="s">
        <v>11</v>
      </c>
      <c r="B115" t="s">
        <v>24</v>
      </c>
      <c r="C115" t="s">
        <v>29</v>
      </c>
      <c r="D115">
        <v>2333</v>
      </c>
      <c r="E115">
        <v>4</v>
      </c>
      <c r="F115">
        <v>0</v>
      </c>
      <c r="G115">
        <v>93.04</v>
      </c>
      <c r="H115">
        <v>3.24</v>
      </c>
    </row>
    <row r="116" spans="1:8" x14ac:dyDescent="0.25">
      <c r="A116" t="s">
        <v>11</v>
      </c>
      <c r="B116" t="s">
        <v>24</v>
      </c>
      <c r="C116" t="s">
        <v>30</v>
      </c>
      <c r="D116">
        <v>8101</v>
      </c>
      <c r="E116">
        <v>3</v>
      </c>
      <c r="F116">
        <v>0</v>
      </c>
      <c r="G116">
        <v>84.77</v>
      </c>
      <c r="H116">
        <v>3.11</v>
      </c>
    </row>
    <row r="117" spans="1:8" x14ac:dyDescent="0.25">
      <c r="A117" t="s">
        <v>11</v>
      </c>
      <c r="B117" t="s">
        <v>25</v>
      </c>
      <c r="C117" t="s">
        <v>26</v>
      </c>
      <c r="D117">
        <v>1060</v>
      </c>
      <c r="E117">
        <v>4</v>
      </c>
      <c r="F117">
        <v>0</v>
      </c>
      <c r="G117">
        <v>93.11</v>
      </c>
      <c r="H117">
        <v>3.21</v>
      </c>
    </row>
    <row r="118" spans="1:8" x14ac:dyDescent="0.25">
      <c r="A118" t="s">
        <v>11</v>
      </c>
      <c r="B118" t="s">
        <v>25</v>
      </c>
      <c r="C118" t="s">
        <v>27</v>
      </c>
      <c r="D118">
        <v>3322</v>
      </c>
      <c r="E118">
        <v>6</v>
      </c>
      <c r="F118">
        <v>1</v>
      </c>
      <c r="G118">
        <v>93.46</v>
      </c>
      <c r="H118">
        <v>4.6399999999999997</v>
      </c>
    </row>
    <row r="119" spans="1:8" x14ac:dyDescent="0.25">
      <c r="A119" t="s">
        <v>11</v>
      </c>
      <c r="B119" t="s">
        <v>25</v>
      </c>
      <c r="C119" t="s">
        <v>28</v>
      </c>
      <c r="D119">
        <v>2750</v>
      </c>
      <c r="E119">
        <v>6</v>
      </c>
      <c r="F119">
        <v>0</v>
      </c>
      <c r="G119">
        <v>90.52</v>
      </c>
      <c r="H119">
        <v>3.73</v>
      </c>
    </row>
    <row r="120" spans="1:8" x14ac:dyDescent="0.25">
      <c r="A120" t="s">
        <v>11</v>
      </c>
      <c r="B120" t="s">
        <v>25</v>
      </c>
      <c r="C120" t="s">
        <v>29</v>
      </c>
      <c r="D120">
        <v>9592</v>
      </c>
      <c r="E120">
        <v>3</v>
      </c>
      <c r="F120">
        <v>0</v>
      </c>
      <c r="G120">
        <v>92.23</v>
      </c>
      <c r="H120">
        <v>3.89</v>
      </c>
    </row>
    <row r="121" spans="1:8" x14ac:dyDescent="0.25">
      <c r="A121" t="s">
        <v>11</v>
      </c>
      <c r="B121" t="s">
        <v>25</v>
      </c>
      <c r="C121" t="s">
        <v>30</v>
      </c>
      <c r="D121">
        <v>2521</v>
      </c>
      <c r="E121">
        <v>3</v>
      </c>
      <c r="F121">
        <v>0</v>
      </c>
      <c r="G121">
        <v>100.96</v>
      </c>
      <c r="H121">
        <v>4.17</v>
      </c>
    </row>
    <row r="122" spans="1:8" x14ac:dyDescent="0.25">
      <c r="A122" t="s">
        <v>12</v>
      </c>
      <c r="B122" t="s">
        <v>20</v>
      </c>
      <c r="C122" t="s">
        <v>26</v>
      </c>
      <c r="D122">
        <v>8693</v>
      </c>
      <c r="E122">
        <v>2</v>
      </c>
      <c r="F122">
        <v>0</v>
      </c>
      <c r="G122">
        <v>84.79</v>
      </c>
      <c r="H122">
        <v>4.6399999999999997</v>
      </c>
    </row>
    <row r="123" spans="1:8" x14ac:dyDescent="0.25">
      <c r="A123" t="s">
        <v>12</v>
      </c>
      <c r="B123" t="s">
        <v>20</v>
      </c>
      <c r="C123" t="s">
        <v>27</v>
      </c>
      <c r="D123">
        <v>5278</v>
      </c>
      <c r="E123">
        <v>5</v>
      </c>
      <c r="F123">
        <v>0</v>
      </c>
      <c r="G123">
        <v>95.05</v>
      </c>
      <c r="H123">
        <v>3.9</v>
      </c>
    </row>
    <row r="124" spans="1:8" x14ac:dyDescent="0.25">
      <c r="A124" t="s">
        <v>12</v>
      </c>
      <c r="B124" t="s">
        <v>20</v>
      </c>
      <c r="C124" t="s">
        <v>28</v>
      </c>
      <c r="D124">
        <v>9502</v>
      </c>
      <c r="E124">
        <v>2</v>
      </c>
      <c r="F124">
        <v>0</v>
      </c>
      <c r="G124">
        <v>93.2</v>
      </c>
      <c r="H124">
        <v>3.91</v>
      </c>
    </row>
    <row r="125" spans="1:8" x14ac:dyDescent="0.25">
      <c r="A125" t="s">
        <v>12</v>
      </c>
      <c r="B125" t="s">
        <v>20</v>
      </c>
      <c r="C125" t="s">
        <v>29</v>
      </c>
      <c r="D125">
        <v>8206</v>
      </c>
      <c r="E125">
        <v>0</v>
      </c>
      <c r="F125">
        <v>0</v>
      </c>
      <c r="G125">
        <v>102.99</v>
      </c>
      <c r="H125">
        <v>3.67</v>
      </c>
    </row>
    <row r="126" spans="1:8" x14ac:dyDescent="0.25">
      <c r="A126" t="s">
        <v>12</v>
      </c>
      <c r="B126" t="s">
        <v>20</v>
      </c>
      <c r="C126" t="s">
        <v>30</v>
      </c>
      <c r="D126">
        <v>2771</v>
      </c>
      <c r="E126">
        <v>5</v>
      </c>
      <c r="F126">
        <v>0</v>
      </c>
      <c r="G126">
        <v>83.28</v>
      </c>
      <c r="H126">
        <v>3.54</v>
      </c>
    </row>
    <row r="127" spans="1:8" x14ac:dyDescent="0.25">
      <c r="A127" t="s">
        <v>12</v>
      </c>
      <c r="B127" t="s">
        <v>21</v>
      </c>
      <c r="C127" t="s">
        <v>26</v>
      </c>
      <c r="D127">
        <v>7467</v>
      </c>
      <c r="E127">
        <v>4</v>
      </c>
      <c r="F127">
        <v>0</v>
      </c>
      <c r="G127">
        <v>85.23</v>
      </c>
      <c r="H127">
        <v>3.86</v>
      </c>
    </row>
    <row r="128" spans="1:8" x14ac:dyDescent="0.25">
      <c r="A128" t="s">
        <v>12</v>
      </c>
      <c r="B128" t="s">
        <v>21</v>
      </c>
      <c r="C128" t="s">
        <v>27</v>
      </c>
      <c r="D128">
        <v>2828</v>
      </c>
      <c r="E128">
        <v>2</v>
      </c>
      <c r="F128">
        <v>1</v>
      </c>
      <c r="G128">
        <v>89.75</v>
      </c>
      <c r="H128">
        <v>4.34</v>
      </c>
    </row>
    <row r="129" spans="1:8" x14ac:dyDescent="0.25">
      <c r="A129" t="s">
        <v>12</v>
      </c>
      <c r="B129" t="s">
        <v>21</v>
      </c>
      <c r="C129" t="s">
        <v>28</v>
      </c>
      <c r="D129">
        <v>2868</v>
      </c>
      <c r="E129">
        <v>2</v>
      </c>
      <c r="F129">
        <v>0</v>
      </c>
      <c r="G129">
        <v>87.62</v>
      </c>
      <c r="H129">
        <v>4.3</v>
      </c>
    </row>
    <row r="130" spans="1:8" x14ac:dyDescent="0.25">
      <c r="A130" t="s">
        <v>12</v>
      </c>
      <c r="B130" t="s">
        <v>21</v>
      </c>
      <c r="C130" t="s">
        <v>29</v>
      </c>
      <c r="D130">
        <v>4564</v>
      </c>
      <c r="E130">
        <v>1</v>
      </c>
      <c r="F130">
        <v>0</v>
      </c>
      <c r="G130">
        <v>92.34</v>
      </c>
      <c r="H130">
        <v>4.25</v>
      </c>
    </row>
    <row r="131" spans="1:8" x14ac:dyDescent="0.25">
      <c r="A131" t="s">
        <v>12</v>
      </c>
      <c r="B131" t="s">
        <v>21</v>
      </c>
      <c r="C131" t="s">
        <v>30</v>
      </c>
      <c r="D131">
        <v>9245</v>
      </c>
      <c r="E131">
        <v>6</v>
      </c>
      <c r="F131">
        <v>0</v>
      </c>
      <c r="G131">
        <v>91.72</v>
      </c>
      <c r="H131">
        <v>3.81</v>
      </c>
    </row>
    <row r="132" spans="1:8" x14ac:dyDescent="0.25">
      <c r="A132" t="s">
        <v>12</v>
      </c>
      <c r="B132" t="s">
        <v>22</v>
      </c>
      <c r="C132" t="s">
        <v>26</v>
      </c>
      <c r="D132">
        <v>5876</v>
      </c>
      <c r="E132">
        <v>3</v>
      </c>
      <c r="F132">
        <v>0</v>
      </c>
      <c r="G132">
        <v>88.19</v>
      </c>
      <c r="H132">
        <v>4.29</v>
      </c>
    </row>
    <row r="133" spans="1:8" x14ac:dyDescent="0.25">
      <c r="A133" t="s">
        <v>12</v>
      </c>
      <c r="B133" t="s">
        <v>22</v>
      </c>
      <c r="C133" t="s">
        <v>27</v>
      </c>
      <c r="D133">
        <v>2218</v>
      </c>
      <c r="E133">
        <v>5</v>
      </c>
      <c r="F133">
        <v>0</v>
      </c>
      <c r="G133">
        <v>83.1</v>
      </c>
      <c r="H133">
        <v>3.63</v>
      </c>
    </row>
    <row r="134" spans="1:8" x14ac:dyDescent="0.25">
      <c r="A134" t="s">
        <v>12</v>
      </c>
      <c r="B134" t="s">
        <v>22</v>
      </c>
      <c r="C134" t="s">
        <v>28</v>
      </c>
      <c r="D134">
        <v>4972</v>
      </c>
      <c r="E134">
        <v>0</v>
      </c>
      <c r="F134">
        <v>0</v>
      </c>
      <c r="G134">
        <v>94.54</v>
      </c>
      <c r="H134">
        <v>4.0199999999999996</v>
      </c>
    </row>
    <row r="135" spans="1:8" x14ac:dyDescent="0.25">
      <c r="A135" t="s">
        <v>12</v>
      </c>
      <c r="B135" t="s">
        <v>22</v>
      </c>
      <c r="C135" t="s">
        <v>29</v>
      </c>
      <c r="D135">
        <v>2591</v>
      </c>
      <c r="E135">
        <v>6</v>
      </c>
      <c r="F135">
        <v>0</v>
      </c>
      <c r="G135">
        <v>87.68</v>
      </c>
      <c r="H135">
        <v>3.52</v>
      </c>
    </row>
    <row r="136" spans="1:8" x14ac:dyDescent="0.25">
      <c r="A136" t="s">
        <v>12</v>
      </c>
      <c r="B136" t="s">
        <v>22</v>
      </c>
      <c r="C136" t="s">
        <v>30</v>
      </c>
      <c r="D136">
        <v>3604</v>
      </c>
      <c r="E136">
        <v>4</v>
      </c>
      <c r="F136">
        <v>1</v>
      </c>
      <c r="G136">
        <v>89.16</v>
      </c>
      <c r="H136">
        <v>4.07</v>
      </c>
    </row>
    <row r="137" spans="1:8" x14ac:dyDescent="0.25">
      <c r="A137" t="s">
        <v>12</v>
      </c>
      <c r="B137" t="s">
        <v>23</v>
      </c>
      <c r="C137" t="s">
        <v>26</v>
      </c>
      <c r="D137">
        <v>7506</v>
      </c>
      <c r="E137">
        <v>2</v>
      </c>
      <c r="F137">
        <v>0</v>
      </c>
      <c r="G137">
        <v>85.95</v>
      </c>
      <c r="H137">
        <v>4.43</v>
      </c>
    </row>
    <row r="138" spans="1:8" x14ac:dyDescent="0.25">
      <c r="A138" t="s">
        <v>12</v>
      </c>
      <c r="B138" t="s">
        <v>23</v>
      </c>
      <c r="C138" t="s">
        <v>27</v>
      </c>
      <c r="D138">
        <v>6343</v>
      </c>
      <c r="E138">
        <v>1</v>
      </c>
      <c r="F138">
        <v>0</v>
      </c>
      <c r="G138">
        <v>88.58</v>
      </c>
      <c r="H138">
        <v>3.56</v>
      </c>
    </row>
    <row r="139" spans="1:8" x14ac:dyDescent="0.25">
      <c r="A139" t="s">
        <v>12</v>
      </c>
      <c r="B139" t="s">
        <v>23</v>
      </c>
      <c r="C139" t="s">
        <v>28</v>
      </c>
      <c r="D139">
        <v>5543</v>
      </c>
      <c r="E139">
        <v>2</v>
      </c>
      <c r="F139">
        <v>0</v>
      </c>
      <c r="G139">
        <v>92.69</v>
      </c>
      <c r="H139">
        <v>4.0199999999999996</v>
      </c>
    </row>
    <row r="140" spans="1:8" x14ac:dyDescent="0.25">
      <c r="A140" t="s">
        <v>12</v>
      </c>
      <c r="B140" t="s">
        <v>23</v>
      </c>
      <c r="C140" t="s">
        <v>29</v>
      </c>
      <c r="D140">
        <v>2435</v>
      </c>
      <c r="E140">
        <v>4</v>
      </c>
      <c r="F140">
        <v>0</v>
      </c>
      <c r="G140">
        <v>95.37</v>
      </c>
      <c r="H140">
        <v>3.49</v>
      </c>
    </row>
    <row r="141" spans="1:8" x14ac:dyDescent="0.25">
      <c r="A141" t="s">
        <v>12</v>
      </c>
      <c r="B141" t="s">
        <v>23</v>
      </c>
      <c r="C141" t="s">
        <v>30</v>
      </c>
      <c r="D141">
        <v>9073</v>
      </c>
      <c r="E141">
        <v>1</v>
      </c>
      <c r="F141">
        <v>0</v>
      </c>
      <c r="G141">
        <v>87.07</v>
      </c>
      <c r="H141">
        <v>4.96</v>
      </c>
    </row>
    <row r="142" spans="1:8" x14ac:dyDescent="0.25">
      <c r="A142" t="s">
        <v>12</v>
      </c>
      <c r="B142" t="s">
        <v>24</v>
      </c>
      <c r="C142" t="s">
        <v>26</v>
      </c>
      <c r="D142">
        <v>9954</v>
      </c>
      <c r="E142">
        <v>2</v>
      </c>
      <c r="F142">
        <v>0</v>
      </c>
      <c r="G142">
        <v>89.34</v>
      </c>
      <c r="H142">
        <v>2.98</v>
      </c>
    </row>
    <row r="143" spans="1:8" x14ac:dyDescent="0.25">
      <c r="A143" t="s">
        <v>12</v>
      </c>
      <c r="B143" t="s">
        <v>24</v>
      </c>
      <c r="C143" t="s">
        <v>27</v>
      </c>
      <c r="D143">
        <v>4356</v>
      </c>
      <c r="E143">
        <v>3</v>
      </c>
      <c r="F143">
        <v>0</v>
      </c>
      <c r="G143">
        <v>94.17</v>
      </c>
      <c r="H143">
        <v>3.75</v>
      </c>
    </row>
    <row r="144" spans="1:8" x14ac:dyDescent="0.25">
      <c r="A144" t="s">
        <v>12</v>
      </c>
      <c r="B144" t="s">
        <v>24</v>
      </c>
      <c r="C144" t="s">
        <v>28</v>
      </c>
      <c r="D144">
        <v>4155</v>
      </c>
      <c r="E144">
        <v>3</v>
      </c>
      <c r="F144">
        <v>0</v>
      </c>
      <c r="G144">
        <v>89.43</v>
      </c>
      <c r="H144">
        <v>4.32</v>
      </c>
    </row>
    <row r="145" spans="1:8" x14ac:dyDescent="0.25">
      <c r="A145" t="s">
        <v>12</v>
      </c>
      <c r="B145" t="s">
        <v>24</v>
      </c>
      <c r="C145" t="s">
        <v>29</v>
      </c>
      <c r="D145">
        <v>5179</v>
      </c>
      <c r="E145">
        <v>3</v>
      </c>
      <c r="F145">
        <v>1</v>
      </c>
      <c r="G145">
        <v>86.45</v>
      </c>
      <c r="H145">
        <v>3.67</v>
      </c>
    </row>
    <row r="146" spans="1:8" x14ac:dyDescent="0.25">
      <c r="A146" t="s">
        <v>12</v>
      </c>
      <c r="B146" t="s">
        <v>24</v>
      </c>
      <c r="C146" t="s">
        <v>30</v>
      </c>
      <c r="D146">
        <v>4056</v>
      </c>
      <c r="E146">
        <v>5</v>
      </c>
      <c r="F146">
        <v>1</v>
      </c>
      <c r="G146">
        <v>93.54</v>
      </c>
      <c r="H146">
        <v>4.3600000000000003</v>
      </c>
    </row>
    <row r="147" spans="1:8" x14ac:dyDescent="0.25">
      <c r="A147" t="s">
        <v>12</v>
      </c>
      <c r="B147" t="s">
        <v>25</v>
      </c>
      <c r="C147" t="s">
        <v>26</v>
      </c>
      <c r="D147">
        <v>4633</v>
      </c>
      <c r="E147">
        <v>3</v>
      </c>
      <c r="F147">
        <v>1</v>
      </c>
      <c r="G147">
        <v>96.25</v>
      </c>
      <c r="H147">
        <v>4.25</v>
      </c>
    </row>
    <row r="148" spans="1:8" x14ac:dyDescent="0.25">
      <c r="A148" t="s">
        <v>12</v>
      </c>
      <c r="B148" t="s">
        <v>25</v>
      </c>
      <c r="C148" t="s">
        <v>27</v>
      </c>
      <c r="D148">
        <v>4224</v>
      </c>
      <c r="E148">
        <v>0</v>
      </c>
      <c r="F148">
        <v>0</v>
      </c>
      <c r="G148">
        <v>82.87</v>
      </c>
      <c r="H148">
        <v>4.3</v>
      </c>
    </row>
    <row r="149" spans="1:8" x14ac:dyDescent="0.25">
      <c r="A149" t="s">
        <v>12</v>
      </c>
      <c r="B149" t="s">
        <v>25</v>
      </c>
      <c r="C149" t="s">
        <v>28</v>
      </c>
      <c r="D149">
        <v>9712</v>
      </c>
      <c r="E149">
        <v>2</v>
      </c>
      <c r="F149">
        <v>0</v>
      </c>
      <c r="G149">
        <v>94.2</v>
      </c>
      <c r="H149">
        <v>3.67</v>
      </c>
    </row>
    <row r="150" spans="1:8" x14ac:dyDescent="0.25">
      <c r="A150" t="s">
        <v>12</v>
      </c>
      <c r="B150" t="s">
        <v>25</v>
      </c>
      <c r="C150" t="s">
        <v>29</v>
      </c>
      <c r="D150">
        <v>9586</v>
      </c>
      <c r="E150">
        <v>3</v>
      </c>
      <c r="F150">
        <v>0</v>
      </c>
      <c r="G150">
        <v>96.08</v>
      </c>
      <c r="H150">
        <v>4.37</v>
      </c>
    </row>
    <row r="151" spans="1:8" x14ac:dyDescent="0.25">
      <c r="A151" t="s">
        <v>12</v>
      </c>
      <c r="B151" t="s">
        <v>25</v>
      </c>
      <c r="C151" t="s">
        <v>30</v>
      </c>
      <c r="D151">
        <v>3043</v>
      </c>
      <c r="E151">
        <v>1</v>
      </c>
      <c r="F151">
        <v>0</v>
      </c>
      <c r="G151">
        <v>88.68</v>
      </c>
      <c r="H151">
        <v>3.8</v>
      </c>
    </row>
    <row r="152" spans="1:8" x14ac:dyDescent="0.25">
      <c r="A152" t="s">
        <v>13</v>
      </c>
      <c r="B152" t="s">
        <v>20</v>
      </c>
      <c r="C152" t="s">
        <v>26</v>
      </c>
      <c r="D152">
        <v>4117</v>
      </c>
      <c r="E152">
        <v>2</v>
      </c>
      <c r="F152">
        <v>0</v>
      </c>
      <c r="G152">
        <v>88.9</v>
      </c>
      <c r="H152">
        <v>4.01</v>
      </c>
    </row>
    <row r="153" spans="1:8" x14ac:dyDescent="0.25">
      <c r="A153" t="s">
        <v>13</v>
      </c>
      <c r="B153" t="s">
        <v>20</v>
      </c>
      <c r="C153" t="s">
        <v>27</v>
      </c>
      <c r="D153">
        <v>9032</v>
      </c>
      <c r="E153">
        <v>1</v>
      </c>
      <c r="F153">
        <v>0</v>
      </c>
      <c r="G153">
        <v>84.99</v>
      </c>
      <c r="H153">
        <v>3.86</v>
      </c>
    </row>
    <row r="154" spans="1:8" x14ac:dyDescent="0.25">
      <c r="A154" t="s">
        <v>13</v>
      </c>
      <c r="B154" t="s">
        <v>20</v>
      </c>
      <c r="C154" t="s">
        <v>28</v>
      </c>
      <c r="D154">
        <v>8014</v>
      </c>
      <c r="E154">
        <v>3</v>
      </c>
      <c r="F154">
        <v>0</v>
      </c>
      <c r="G154">
        <v>91.05</v>
      </c>
      <c r="H154">
        <v>4.4400000000000004</v>
      </c>
    </row>
    <row r="155" spans="1:8" x14ac:dyDescent="0.25">
      <c r="A155" t="s">
        <v>13</v>
      </c>
      <c r="B155" t="s">
        <v>20</v>
      </c>
      <c r="C155" t="s">
        <v>29</v>
      </c>
      <c r="D155">
        <v>4144</v>
      </c>
      <c r="E155">
        <v>1</v>
      </c>
      <c r="F155">
        <v>0</v>
      </c>
      <c r="G155">
        <v>91.97</v>
      </c>
      <c r="H155">
        <v>4.34</v>
      </c>
    </row>
    <row r="156" spans="1:8" x14ac:dyDescent="0.25">
      <c r="A156" t="s">
        <v>13</v>
      </c>
      <c r="B156" t="s">
        <v>20</v>
      </c>
      <c r="C156" t="s">
        <v>30</v>
      </c>
      <c r="D156">
        <v>4389</v>
      </c>
      <c r="E156">
        <v>6</v>
      </c>
      <c r="F156">
        <v>0</v>
      </c>
      <c r="G156">
        <v>98.43</v>
      </c>
      <c r="H156">
        <v>3.77</v>
      </c>
    </row>
    <row r="157" spans="1:8" x14ac:dyDescent="0.25">
      <c r="A157" t="s">
        <v>13</v>
      </c>
      <c r="B157" t="s">
        <v>21</v>
      </c>
      <c r="C157" t="s">
        <v>26</v>
      </c>
      <c r="D157">
        <v>8179</v>
      </c>
      <c r="E157">
        <v>1</v>
      </c>
      <c r="F157">
        <v>1</v>
      </c>
      <c r="G157">
        <v>84.84</v>
      </c>
      <c r="H157">
        <v>3.74</v>
      </c>
    </row>
    <row r="158" spans="1:8" x14ac:dyDescent="0.25">
      <c r="A158" t="s">
        <v>13</v>
      </c>
      <c r="B158" t="s">
        <v>21</v>
      </c>
      <c r="C158" t="s">
        <v>27</v>
      </c>
      <c r="D158">
        <v>3356</v>
      </c>
      <c r="E158">
        <v>4</v>
      </c>
      <c r="F158">
        <v>1</v>
      </c>
      <c r="G158">
        <v>90.19</v>
      </c>
      <c r="H158">
        <v>4.0599999999999996</v>
      </c>
    </row>
    <row r="159" spans="1:8" x14ac:dyDescent="0.25">
      <c r="A159" t="s">
        <v>13</v>
      </c>
      <c r="B159" t="s">
        <v>21</v>
      </c>
      <c r="C159" t="s">
        <v>28</v>
      </c>
      <c r="D159">
        <v>9946</v>
      </c>
      <c r="E159">
        <v>1</v>
      </c>
      <c r="F159">
        <v>0</v>
      </c>
      <c r="G159">
        <v>88.71</v>
      </c>
      <c r="H159">
        <v>3.17</v>
      </c>
    </row>
    <row r="160" spans="1:8" x14ac:dyDescent="0.25">
      <c r="A160" t="s">
        <v>13</v>
      </c>
      <c r="B160" t="s">
        <v>21</v>
      </c>
      <c r="C160" t="s">
        <v>29</v>
      </c>
      <c r="D160">
        <v>8005</v>
      </c>
      <c r="E160">
        <v>7</v>
      </c>
      <c r="F160">
        <v>0</v>
      </c>
      <c r="G160">
        <v>87.95</v>
      </c>
      <c r="H160">
        <v>4.04</v>
      </c>
    </row>
    <row r="161" spans="1:8" x14ac:dyDescent="0.25">
      <c r="A161" t="s">
        <v>13</v>
      </c>
      <c r="B161" t="s">
        <v>21</v>
      </c>
      <c r="C161" t="s">
        <v>30</v>
      </c>
      <c r="D161">
        <v>6631</v>
      </c>
      <c r="E161">
        <v>6</v>
      </c>
      <c r="F161">
        <v>0</v>
      </c>
      <c r="G161">
        <v>96.23</v>
      </c>
      <c r="H161">
        <v>3.94</v>
      </c>
    </row>
    <row r="162" spans="1:8" x14ac:dyDescent="0.25">
      <c r="A162" t="s">
        <v>13</v>
      </c>
      <c r="B162" t="s">
        <v>22</v>
      </c>
      <c r="C162" t="s">
        <v>26</v>
      </c>
      <c r="D162">
        <v>8904</v>
      </c>
      <c r="E162">
        <v>3</v>
      </c>
      <c r="F162">
        <v>0</v>
      </c>
      <c r="G162">
        <v>89.87</v>
      </c>
      <c r="H162">
        <v>4.59</v>
      </c>
    </row>
    <row r="163" spans="1:8" x14ac:dyDescent="0.25">
      <c r="A163" t="s">
        <v>13</v>
      </c>
      <c r="B163" t="s">
        <v>22</v>
      </c>
      <c r="C163" t="s">
        <v>27</v>
      </c>
      <c r="D163">
        <v>3365</v>
      </c>
      <c r="E163">
        <v>1</v>
      </c>
      <c r="F163">
        <v>0</v>
      </c>
      <c r="G163">
        <v>99.06</v>
      </c>
      <c r="H163">
        <v>4.4400000000000004</v>
      </c>
    </row>
    <row r="164" spans="1:8" x14ac:dyDescent="0.25">
      <c r="A164" t="s">
        <v>13</v>
      </c>
      <c r="B164" t="s">
        <v>22</v>
      </c>
      <c r="C164" t="s">
        <v>28</v>
      </c>
      <c r="D164">
        <v>4814</v>
      </c>
      <c r="E164">
        <v>3</v>
      </c>
      <c r="F164">
        <v>0</v>
      </c>
      <c r="G164">
        <v>95.54</v>
      </c>
      <c r="H164">
        <v>3.65</v>
      </c>
    </row>
    <row r="165" spans="1:8" x14ac:dyDescent="0.25">
      <c r="A165" t="s">
        <v>13</v>
      </c>
      <c r="B165" t="s">
        <v>22</v>
      </c>
      <c r="C165" t="s">
        <v>29</v>
      </c>
      <c r="D165">
        <v>8062</v>
      </c>
      <c r="E165">
        <v>2</v>
      </c>
      <c r="F165">
        <v>0</v>
      </c>
      <c r="G165">
        <v>79.52</v>
      </c>
      <c r="H165">
        <v>4.13</v>
      </c>
    </row>
    <row r="166" spans="1:8" x14ac:dyDescent="0.25">
      <c r="A166" t="s">
        <v>13</v>
      </c>
      <c r="B166" t="s">
        <v>22</v>
      </c>
      <c r="C166" t="s">
        <v>30</v>
      </c>
      <c r="D166">
        <v>4432</v>
      </c>
      <c r="E166">
        <v>3</v>
      </c>
      <c r="F166">
        <v>0</v>
      </c>
      <c r="G166">
        <v>94.24</v>
      </c>
      <c r="H166">
        <v>4.6100000000000003</v>
      </c>
    </row>
    <row r="167" spans="1:8" x14ac:dyDescent="0.25">
      <c r="A167" t="s">
        <v>13</v>
      </c>
      <c r="B167" t="s">
        <v>23</v>
      </c>
      <c r="C167" t="s">
        <v>26</v>
      </c>
      <c r="D167">
        <v>4568</v>
      </c>
      <c r="E167">
        <v>5</v>
      </c>
      <c r="F167">
        <v>1</v>
      </c>
      <c r="G167">
        <v>88.39</v>
      </c>
      <c r="H167">
        <v>3.77</v>
      </c>
    </row>
    <row r="168" spans="1:8" x14ac:dyDescent="0.25">
      <c r="A168" t="s">
        <v>13</v>
      </c>
      <c r="B168" t="s">
        <v>23</v>
      </c>
      <c r="C168" t="s">
        <v>27</v>
      </c>
      <c r="D168">
        <v>1281</v>
      </c>
      <c r="E168">
        <v>0</v>
      </c>
      <c r="F168">
        <v>0</v>
      </c>
      <c r="G168">
        <v>93.66</v>
      </c>
      <c r="H168">
        <v>3.96</v>
      </c>
    </row>
    <row r="169" spans="1:8" x14ac:dyDescent="0.25">
      <c r="A169" t="s">
        <v>13</v>
      </c>
      <c r="B169" t="s">
        <v>23</v>
      </c>
      <c r="C169" t="s">
        <v>28</v>
      </c>
      <c r="D169">
        <v>7980</v>
      </c>
      <c r="E169">
        <v>2</v>
      </c>
      <c r="F169">
        <v>0</v>
      </c>
      <c r="G169">
        <v>99.86</v>
      </c>
      <c r="H169">
        <v>3.89</v>
      </c>
    </row>
    <row r="170" spans="1:8" x14ac:dyDescent="0.25">
      <c r="A170" t="s">
        <v>13</v>
      </c>
      <c r="B170" t="s">
        <v>23</v>
      </c>
      <c r="C170" t="s">
        <v>29</v>
      </c>
      <c r="D170">
        <v>1125</v>
      </c>
      <c r="E170">
        <v>6</v>
      </c>
      <c r="F170">
        <v>0</v>
      </c>
      <c r="G170">
        <v>85.31</v>
      </c>
      <c r="H170">
        <v>4.32</v>
      </c>
    </row>
    <row r="171" spans="1:8" x14ac:dyDescent="0.25">
      <c r="A171" t="s">
        <v>13</v>
      </c>
      <c r="B171" t="s">
        <v>23</v>
      </c>
      <c r="C171" t="s">
        <v>30</v>
      </c>
      <c r="D171">
        <v>5470</v>
      </c>
      <c r="E171">
        <v>1</v>
      </c>
      <c r="F171">
        <v>0</v>
      </c>
      <c r="G171">
        <v>87.71</v>
      </c>
      <c r="H171">
        <v>3.7</v>
      </c>
    </row>
    <row r="172" spans="1:8" x14ac:dyDescent="0.25">
      <c r="A172" t="s">
        <v>13</v>
      </c>
      <c r="B172" t="s">
        <v>24</v>
      </c>
      <c r="C172" t="s">
        <v>26</v>
      </c>
      <c r="D172">
        <v>2198</v>
      </c>
      <c r="E172">
        <v>8</v>
      </c>
      <c r="F172">
        <v>1</v>
      </c>
      <c r="G172">
        <v>95.53</v>
      </c>
      <c r="H172">
        <v>4.59</v>
      </c>
    </row>
    <row r="173" spans="1:8" x14ac:dyDescent="0.25">
      <c r="A173" t="s">
        <v>13</v>
      </c>
      <c r="B173" t="s">
        <v>24</v>
      </c>
      <c r="C173" t="s">
        <v>27</v>
      </c>
      <c r="D173">
        <v>4124</v>
      </c>
      <c r="E173">
        <v>3</v>
      </c>
      <c r="F173">
        <v>0</v>
      </c>
      <c r="G173">
        <v>94.01</v>
      </c>
      <c r="H173">
        <v>3.8</v>
      </c>
    </row>
    <row r="174" spans="1:8" x14ac:dyDescent="0.25">
      <c r="A174" t="s">
        <v>13</v>
      </c>
      <c r="B174" t="s">
        <v>24</v>
      </c>
      <c r="C174" t="s">
        <v>28</v>
      </c>
      <c r="D174">
        <v>6208</v>
      </c>
      <c r="E174">
        <v>6</v>
      </c>
      <c r="F174">
        <v>0</v>
      </c>
      <c r="G174">
        <v>92.99</v>
      </c>
      <c r="H174">
        <v>4.3499999999999996</v>
      </c>
    </row>
    <row r="175" spans="1:8" x14ac:dyDescent="0.25">
      <c r="A175" t="s">
        <v>13</v>
      </c>
      <c r="B175" t="s">
        <v>24</v>
      </c>
      <c r="C175" t="s">
        <v>29</v>
      </c>
      <c r="D175">
        <v>2000</v>
      </c>
      <c r="E175">
        <v>3</v>
      </c>
      <c r="F175">
        <v>0</v>
      </c>
      <c r="G175">
        <v>95.55</v>
      </c>
      <c r="H175">
        <v>3.27</v>
      </c>
    </row>
    <row r="176" spans="1:8" x14ac:dyDescent="0.25">
      <c r="A176" t="s">
        <v>13</v>
      </c>
      <c r="B176" t="s">
        <v>24</v>
      </c>
      <c r="C176" t="s">
        <v>30</v>
      </c>
      <c r="D176">
        <v>5806</v>
      </c>
      <c r="E176">
        <v>4</v>
      </c>
      <c r="F176">
        <v>0</v>
      </c>
      <c r="G176">
        <v>90.21</v>
      </c>
      <c r="H176">
        <v>3.88</v>
      </c>
    </row>
    <row r="177" spans="1:8" x14ac:dyDescent="0.25">
      <c r="A177" t="s">
        <v>13</v>
      </c>
      <c r="B177" t="s">
        <v>25</v>
      </c>
      <c r="C177" t="s">
        <v>26</v>
      </c>
      <c r="D177">
        <v>8117</v>
      </c>
      <c r="E177">
        <v>4</v>
      </c>
      <c r="F177">
        <v>0</v>
      </c>
      <c r="G177">
        <v>83.05</v>
      </c>
      <c r="H177">
        <v>3.18</v>
      </c>
    </row>
    <row r="178" spans="1:8" x14ac:dyDescent="0.25">
      <c r="A178" t="s">
        <v>13</v>
      </c>
      <c r="B178" t="s">
        <v>25</v>
      </c>
      <c r="C178" t="s">
        <v>27</v>
      </c>
      <c r="D178">
        <v>9234</v>
      </c>
      <c r="E178">
        <v>4</v>
      </c>
      <c r="F178">
        <v>0</v>
      </c>
      <c r="G178">
        <v>88.74</v>
      </c>
      <c r="H178">
        <v>4.2</v>
      </c>
    </row>
    <row r="179" spans="1:8" x14ac:dyDescent="0.25">
      <c r="A179" t="s">
        <v>13</v>
      </c>
      <c r="B179" t="s">
        <v>25</v>
      </c>
      <c r="C179" t="s">
        <v>28</v>
      </c>
      <c r="D179">
        <v>9906</v>
      </c>
      <c r="E179">
        <v>2</v>
      </c>
      <c r="F179">
        <v>0</v>
      </c>
      <c r="G179">
        <v>91.95</v>
      </c>
      <c r="H179">
        <v>3.44</v>
      </c>
    </row>
    <row r="180" spans="1:8" x14ac:dyDescent="0.25">
      <c r="A180" t="s">
        <v>13</v>
      </c>
      <c r="B180" t="s">
        <v>25</v>
      </c>
      <c r="C180" t="s">
        <v>29</v>
      </c>
      <c r="D180">
        <v>9564</v>
      </c>
      <c r="E180">
        <v>3</v>
      </c>
      <c r="F180">
        <v>0</v>
      </c>
      <c r="G180">
        <v>97.57</v>
      </c>
      <c r="H180">
        <v>4.3899999999999997</v>
      </c>
    </row>
    <row r="181" spans="1:8" x14ac:dyDescent="0.25">
      <c r="A181" t="s">
        <v>13</v>
      </c>
      <c r="B181" t="s">
        <v>25</v>
      </c>
      <c r="C181" t="s">
        <v>30</v>
      </c>
      <c r="D181">
        <v>7787</v>
      </c>
      <c r="E181">
        <v>3</v>
      </c>
      <c r="F181">
        <v>0</v>
      </c>
      <c r="G181">
        <v>87.09</v>
      </c>
      <c r="H181">
        <v>3.55</v>
      </c>
    </row>
    <row r="182" spans="1:8" x14ac:dyDescent="0.25">
      <c r="A182" t="s">
        <v>14</v>
      </c>
      <c r="B182" t="s">
        <v>20</v>
      </c>
      <c r="C182" t="s">
        <v>26</v>
      </c>
      <c r="D182">
        <v>9105</v>
      </c>
      <c r="E182">
        <v>3</v>
      </c>
      <c r="F182">
        <v>0</v>
      </c>
      <c r="G182">
        <v>92.39</v>
      </c>
      <c r="H182">
        <v>2.86</v>
      </c>
    </row>
    <row r="183" spans="1:8" x14ac:dyDescent="0.25">
      <c r="A183" t="s">
        <v>14</v>
      </c>
      <c r="B183" t="s">
        <v>20</v>
      </c>
      <c r="C183" t="s">
        <v>27</v>
      </c>
      <c r="D183">
        <v>7284</v>
      </c>
      <c r="E183">
        <v>4</v>
      </c>
      <c r="F183">
        <v>0</v>
      </c>
      <c r="G183">
        <v>95.75</v>
      </c>
      <c r="H183">
        <v>3.85</v>
      </c>
    </row>
    <row r="184" spans="1:8" x14ac:dyDescent="0.25">
      <c r="A184" t="s">
        <v>14</v>
      </c>
      <c r="B184" t="s">
        <v>20</v>
      </c>
      <c r="C184" t="s">
        <v>28</v>
      </c>
      <c r="D184">
        <v>7295</v>
      </c>
      <c r="E184">
        <v>3</v>
      </c>
      <c r="F184">
        <v>0</v>
      </c>
      <c r="G184">
        <v>99.1</v>
      </c>
      <c r="H184">
        <v>3.59</v>
      </c>
    </row>
    <row r="185" spans="1:8" x14ac:dyDescent="0.25">
      <c r="A185" t="s">
        <v>14</v>
      </c>
      <c r="B185" t="s">
        <v>20</v>
      </c>
      <c r="C185" t="s">
        <v>29</v>
      </c>
      <c r="D185">
        <v>1145</v>
      </c>
      <c r="E185">
        <v>2</v>
      </c>
      <c r="F185">
        <v>0</v>
      </c>
      <c r="G185">
        <v>92.51</v>
      </c>
      <c r="H185">
        <v>3.82</v>
      </c>
    </row>
    <row r="186" spans="1:8" x14ac:dyDescent="0.25">
      <c r="A186" t="s">
        <v>14</v>
      </c>
      <c r="B186" t="s">
        <v>20</v>
      </c>
      <c r="C186" t="s">
        <v>30</v>
      </c>
      <c r="D186">
        <v>1630</v>
      </c>
      <c r="E186">
        <v>2</v>
      </c>
      <c r="F186">
        <v>0</v>
      </c>
      <c r="G186">
        <v>92.79</v>
      </c>
      <c r="H186">
        <v>3.41</v>
      </c>
    </row>
    <row r="187" spans="1:8" x14ac:dyDescent="0.25">
      <c r="A187" t="s">
        <v>14</v>
      </c>
      <c r="B187" t="s">
        <v>21</v>
      </c>
      <c r="C187" t="s">
        <v>26</v>
      </c>
      <c r="D187">
        <v>2100</v>
      </c>
      <c r="E187">
        <v>3</v>
      </c>
      <c r="F187">
        <v>0</v>
      </c>
      <c r="G187">
        <v>82.82</v>
      </c>
      <c r="H187">
        <v>3.04</v>
      </c>
    </row>
    <row r="188" spans="1:8" x14ac:dyDescent="0.25">
      <c r="A188" t="s">
        <v>14</v>
      </c>
      <c r="B188" t="s">
        <v>21</v>
      </c>
      <c r="C188" t="s">
        <v>27</v>
      </c>
      <c r="D188">
        <v>7602</v>
      </c>
      <c r="E188">
        <v>2</v>
      </c>
      <c r="F188">
        <v>0</v>
      </c>
      <c r="G188">
        <v>81.88</v>
      </c>
      <c r="H188">
        <v>4.28</v>
      </c>
    </row>
    <row r="189" spans="1:8" x14ac:dyDescent="0.25">
      <c r="A189" t="s">
        <v>14</v>
      </c>
      <c r="B189" t="s">
        <v>21</v>
      </c>
      <c r="C189" t="s">
        <v>28</v>
      </c>
      <c r="D189">
        <v>6101</v>
      </c>
      <c r="E189">
        <v>3</v>
      </c>
      <c r="F189">
        <v>0</v>
      </c>
      <c r="G189">
        <v>95.81</v>
      </c>
      <c r="H189">
        <v>3.22</v>
      </c>
    </row>
    <row r="190" spans="1:8" x14ac:dyDescent="0.25">
      <c r="A190" t="s">
        <v>14</v>
      </c>
      <c r="B190" t="s">
        <v>21</v>
      </c>
      <c r="C190" t="s">
        <v>29</v>
      </c>
      <c r="D190">
        <v>2804</v>
      </c>
      <c r="E190">
        <v>1</v>
      </c>
      <c r="F190">
        <v>0</v>
      </c>
      <c r="G190">
        <v>91.17</v>
      </c>
      <c r="H190">
        <v>3.22</v>
      </c>
    </row>
    <row r="191" spans="1:8" x14ac:dyDescent="0.25">
      <c r="A191" t="s">
        <v>14</v>
      </c>
      <c r="B191" t="s">
        <v>21</v>
      </c>
      <c r="C191" t="s">
        <v>30</v>
      </c>
      <c r="D191">
        <v>8397</v>
      </c>
      <c r="E191">
        <v>3</v>
      </c>
      <c r="F191">
        <v>0</v>
      </c>
      <c r="G191">
        <v>89.28</v>
      </c>
      <c r="H191">
        <v>3.74</v>
      </c>
    </row>
    <row r="192" spans="1:8" x14ac:dyDescent="0.25">
      <c r="A192" t="s">
        <v>14</v>
      </c>
      <c r="B192" t="s">
        <v>22</v>
      </c>
      <c r="C192" t="s">
        <v>26</v>
      </c>
      <c r="D192">
        <v>4874</v>
      </c>
      <c r="E192">
        <v>2</v>
      </c>
      <c r="F192">
        <v>0</v>
      </c>
      <c r="G192">
        <v>85.05</v>
      </c>
      <c r="H192">
        <v>4.3099999999999996</v>
      </c>
    </row>
    <row r="193" spans="1:8" x14ac:dyDescent="0.25">
      <c r="A193" t="s">
        <v>14</v>
      </c>
      <c r="B193" t="s">
        <v>22</v>
      </c>
      <c r="C193" t="s">
        <v>27</v>
      </c>
      <c r="D193">
        <v>1207</v>
      </c>
      <c r="E193">
        <v>3</v>
      </c>
      <c r="F193">
        <v>0</v>
      </c>
      <c r="G193">
        <v>89.9</v>
      </c>
      <c r="H193">
        <v>4.1900000000000004</v>
      </c>
    </row>
    <row r="194" spans="1:8" x14ac:dyDescent="0.25">
      <c r="A194" t="s">
        <v>14</v>
      </c>
      <c r="B194" t="s">
        <v>22</v>
      </c>
      <c r="C194" t="s">
        <v>28</v>
      </c>
      <c r="D194">
        <v>1236</v>
      </c>
      <c r="E194">
        <v>2</v>
      </c>
      <c r="F194">
        <v>0</v>
      </c>
      <c r="G194">
        <v>86.23</v>
      </c>
      <c r="H194">
        <v>4.3899999999999997</v>
      </c>
    </row>
    <row r="195" spans="1:8" x14ac:dyDescent="0.25">
      <c r="A195" t="s">
        <v>14</v>
      </c>
      <c r="B195" t="s">
        <v>22</v>
      </c>
      <c r="C195" t="s">
        <v>29</v>
      </c>
      <c r="D195">
        <v>1285</v>
      </c>
      <c r="E195">
        <v>2</v>
      </c>
      <c r="F195">
        <v>0</v>
      </c>
      <c r="G195">
        <v>90.67</v>
      </c>
      <c r="H195">
        <v>3.92</v>
      </c>
    </row>
    <row r="196" spans="1:8" x14ac:dyDescent="0.25">
      <c r="A196" t="s">
        <v>14</v>
      </c>
      <c r="B196" t="s">
        <v>22</v>
      </c>
      <c r="C196" t="s">
        <v>30</v>
      </c>
      <c r="D196">
        <v>3785</v>
      </c>
      <c r="E196">
        <v>1</v>
      </c>
      <c r="F196">
        <v>0</v>
      </c>
      <c r="G196">
        <v>84.22</v>
      </c>
      <c r="H196">
        <v>3.23</v>
      </c>
    </row>
    <row r="197" spans="1:8" x14ac:dyDescent="0.25">
      <c r="A197" t="s">
        <v>14</v>
      </c>
      <c r="B197" t="s">
        <v>23</v>
      </c>
      <c r="C197" t="s">
        <v>26</v>
      </c>
      <c r="D197">
        <v>3817</v>
      </c>
      <c r="E197">
        <v>4</v>
      </c>
      <c r="F197">
        <v>0</v>
      </c>
      <c r="G197">
        <v>94.18</v>
      </c>
      <c r="H197">
        <v>4.0199999999999996</v>
      </c>
    </row>
    <row r="198" spans="1:8" x14ac:dyDescent="0.25">
      <c r="A198" t="s">
        <v>14</v>
      </c>
      <c r="B198" t="s">
        <v>23</v>
      </c>
      <c r="C198" t="s">
        <v>27</v>
      </c>
      <c r="D198">
        <v>5437</v>
      </c>
      <c r="E198">
        <v>3</v>
      </c>
      <c r="F198">
        <v>0</v>
      </c>
      <c r="G198">
        <v>97.38</v>
      </c>
      <c r="H198">
        <v>4.54</v>
      </c>
    </row>
    <row r="199" spans="1:8" x14ac:dyDescent="0.25">
      <c r="A199" t="s">
        <v>14</v>
      </c>
      <c r="B199" t="s">
        <v>23</v>
      </c>
      <c r="C199" t="s">
        <v>28</v>
      </c>
      <c r="D199">
        <v>8629</v>
      </c>
      <c r="E199">
        <v>3</v>
      </c>
      <c r="F199">
        <v>0</v>
      </c>
      <c r="G199">
        <v>92.68</v>
      </c>
      <c r="H199">
        <v>3.55</v>
      </c>
    </row>
    <row r="200" spans="1:8" x14ac:dyDescent="0.25">
      <c r="A200" t="s">
        <v>14</v>
      </c>
      <c r="B200" t="s">
        <v>23</v>
      </c>
      <c r="C200" t="s">
        <v>29</v>
      </c>
      <c r="D200">
        <v>8373</v>
      </c>
      <c r="E200">
        <v>6</v>
      </c>
      <c r="F200">
        <v>0</v>
      </c>
      <c r="G200">
        <v>86.75</v>
      </c>
      <c r="H200">
        <v>4.26</v>
      </c>
    </row>
    <row r="201" spans="1:8" x14ac:dyDescent="0.25">
      <c r="A201" t="s">
        <v>14</v>
      </c>
      <c r="B201" t="s">
        <v>23</v>
      </c>
      <c r="C201" t="s">
        <v>30</v>
      </c>
      <c r="D201">
        <v>3530</v>
      </c>
      <c r="E201">
        <v>2</v>
      </c>
      <c r="F201">
        <v>0</v>
      </c>
      <c r="G201">
        <v>90.28</v>
      </c>
      <c r="H201">
        <v>4.26</v>
      </c>
    </row>
    <row r="202" spans="1:8" x14ac:dyDescent="0.25">
      <c r="A202" t="s">
        <v>14</v>
      </c>
      <c r="B202" t="s">
        <v>24</v>
      </c>
      <c r="C202" t="s">
        <v>26</v>
      </c>
      <c r="D202">
        <v>8967</v>
      </c>
      <c r="E202">
        <v>4</v>
      </c>
      <c r="F202">
        <v>1</v>
      </c>
      <c r="G202">
        <v>81.72</v>
      </c>
      <c r="H202">
        <v>4.63</v>
      </c>
    </row>
    <row r="203" spans="1:8" x14ac:dyDescent="0.25">
      <c r="A203" t="s">
        <v>14</v>
      </c>
      <c r="B203" t="s">
        <v>24</v>
      </c>
      <c r="C203" t="s">
        <v>27</v>
      </c>
      <c r="D203">
        <v>7430</v>
      </c>
      <c r="E203">
        <v>1</v>
      </c>
      <c r="F203">
        <v>0</v>
      </c>
      <c r="G203">
        <v>90.74</v>
      </c>
      <c r="H203">
        <v>3.83</v>
      </c>
    </row>
    <row r="204" spans="1:8" x14ac:dyDescent="0.25">
      <c r="A204" t="s">
        <v>14</v>
      </c>
      <c r="B204" t="s">
        <v>24</v>
      </c>
      <c r="C204" t="s">
        <v>28</v>
      </c>
      <c r="D204">
        <v>9648</v>
      </c>
      <c r="E204">
        <v>2</v>
      </c>
      <c r="F204">
        <v>0</v>
      </c>
      <c r="G204">
        <v>86.15</v>
      </c>
      <c r="H204">
        <v>3.72</v>
      </c>
    </row>
    <row r="205" spans="1:8" x14ac:dyDescent="0.25">
      <c r="A205" t="s">
        <v>14</v>
      </c>
      <c r="B205" t="s">
        <v>24</v>
      </c>
      <c r="C205" t="s">
        <v>29</v>
      </c>
      <c r="D205">
        <v>9591</v>
      </c>
      <c r="E205">
        <v>1</v>
      </c>
      <c r="F205">
        <v>1</v>
      </c>
      <c r="G205">
        <v>92.18</v>
      </c>
      <c r="H205">
        <v>4.5999999999999996</v>
      </c>
    </row>
    <row r="206" spans="1:8" x14ac:dyDescent="0.25">
      <c r="A206" t="s">
        <v>14</v>
      </c>
      <c r="B206" t="s">
        <v>24</v>
      </c>
      <c r="C206" t="s">
        <v>30</v>
      </c>
      <c r="D206">
        <v>4292</v>
      </c>
      <c r="E206">
        <v>3</v>
      </c>
      <c r="F206">
        <v>1</v>
      </c>
      <c r="G206">
        <v>83.17</v>
      </c>
      <c r="H206">
        <v>3.89</v>
      </c>
    </row>
    <row r="207" spans="1:8" x14ac:dyDescent="0.25">
      <c r="A207" t="s">
        <v>14</v>
      </c>
      <c r="B207" t="s">
        <v>25</v>
      </c>
      <c r="C207" t="s">
        <v>26</v>
      </c>
      <c r="D207">
        <v>2549</v>
      </c>
      <c r="E207">
        <v>3</v>
      </c>
      <c r="F207">
        <v>0</v>
      </c>
      <c r="G207">
        <v>96.85</v>
      </c>
      <c r="H207">
        <v>3.81</v>
      </c>
    </row>
    <row r="208" spans="1:8" x14ac:dyDescent="0.25">
      <c r="A208" t="s">
        <v>14</v>
      </c>
      <c r="B208" t="s">
        <v>25</v>
      </c>
      <c r="C208" t="s">
        <v>27</v>
      </c>
      <c r="D208">
        <v>7793</v>
      </c>
      <c r="E208">
        <v>3</v>
      </c>
      <c r="F208">
        <v>0</v>
      </c>
      <c r="G208">
        <v>84.03</v>
      </c>
      <c r="H208">
        <v>4.26</v>
      </c>
    </row>
    <row r="209" spans="1:8" x14ac:dyDescent="0.25">
      <c r="A209" t="s">
        <v>14</v>
      </c>
      <c r="B209" t="s">
        <v>25</v>
      </c>
      <c r="C209" t="s">
        <v>28</v>
      </c>
      <c r="D209">
        <v>5268</v>
      </c>
      <c r="E209">
        <v>0</v>
      </c>
      <c r="F209">
        <v>0</v>
      </c>
      <c r="G209">
        <v>94.08</v>
      </c>
      <c r="H209">
        <v>3.35</v>
      </c>
    </row>
    <row r="210" spans="1:8" x14ac:dyDescent="0.25">
      <c r="A210" t="s">
        <v>14</v>
      </c>
      <c r="B210" t="s">
        <v>25</v>
      </c>
      <c r="C210" t="s">
        <v>29</v>
      </c>
      <c r="D210">
        <v>7036</v>
      </c>
      <c r="E210">
        <v>2</v>
      </c>
      <c r="F210">
        <v>0</v>
      </c>
      <c r="G210">
        <v>95.84</v>
      </c>
      <c r="H210">
        <v>3.57</v>
      </c>
    </row>
    <row r="211" spans="1:8" x14ac:dyDescent="0.25">
      <c r="A211" t="s">
        <v>14</v>
      </c>
      <c r="B211" t="s">
        <v>25</v>
      </c>
      <c r="C211" t="s">
        <v>30</v>
      </c>
      <c r="D211">
        <v>5839</v>
      </c>
      <c r="E211">
        <v>5</v>
      </c>
      <c r="F211">
        <v>0</v>
      </c>
      <c r="G211">
        <v>92.33</v>
      </c>
      <c r="H211">
        <v>4.08</v>
      </c>
    </row>
    <row r="212" spans="1:8" x14ac:dyDescent="0.25">
      <c r="A212" t="s">
        <v>15</v>
      </c>
      <c r="B212" t="s">
        <v>20</v>
      </c>
      <c r="C212" t="s">
        <v>26</v>
      </c>
      <c r="D212">
        <v>1571</v>
      </c>
      <c r="E212">
        <v>1</v>
      </c>
      <c r="F212">
        <v>1</v>
      </c>
      <c r="G212">
        <v>94.04</v>
      </c>
      <c r="H212">
        <v>3.64</v>
      </c>
    </row>
    <row r="213" spans="1:8" x14ac:dyDescent="0.25">
      <c r="A213" t="s">
        <v>15</v>
      </c>
      <c r="B213" t="s">
        <v>20</v>
      </c>
      <c r="C213" t="s">
        <v>27</v>
      </c>
      <c r="D213">
        <v>8451</v>
      </c>
      <c r="E213">
        <v>5</v>
      </c>
      <c r="F213">
        <v>0</v>
      </c>
      <c r="G213">
        <v>92.3</v>
      </c>
      <c r="H213">
        <v>3.66</v>
      </c>
    </row>
    <row r="214" spans="1:8" x14ac:dyDescent="0.25">
      <c r="A214" t="s">
        <v>15</v>
      </c>
      <c r="B214" t="s">
        <v>20</v>
      </c>
      <c r="C214" t="s">
        <v>28</v>
      </c>
      <c r="D214">
        <v>7230</v>
      </c>
      <c r="E214">
        <v>1</v>
      </c>
      <c r="F214">
        <v>0</v>
      </c>
      <c r="G214">
        <v>88.17</v>
      </c>
      <c r="H214">
        <v>4.09</v>
      </c>
    </row>
    <row r="215" spans="1:8" x14ac:dyDescent="0.25">
      <c r="A215" t="s">
        <v>15</v>
      </c>
      <c r="B215" t="s">
        <v>20</v>
      </c>
      <c r="C215" t="s">
        <v>29</v>
      </c>
      <c r="D215">
        <v>9599</v>
      </c>
      <c r="E215">
        <v>1</v>
      </c>
      <c r="F215">
        <v>0</v>
      </c>
      <c r="G215">
        <v>86.15</v>
      </c>
      <c r="H215">
        <v>2.86</v>
      </c>
    </row>
    <row r="216" spans="1:8" x14ac:dyDescent="0.25">
      <c r="A216" t="s">
        <v>15</v>
      </c>
      <c r="B216" t="s">
        <v>20</v>
      </c>
      <c r="C216" t="s">
        <v>30</v>
      </c>
      <c r="D216">
        <v>5531</v>
      </c>
      <c r="E216">
        <v>3</v>
      </c>
      <c r="F216">
        <v>0</v>
      </c>
      <c r="G216">
        <v>95.93</v>
      </c>
      <c r="H216">
        <v>4.3600000000000003</v>
      </c>
    </row>
    <row r="217" spans="1:8" x14ac:dyDescent="0.25">
      <c r="A217" t="s">
        <v>15</v>
      </c>
      <c r="B217" t="s">
        <v>21</v>
      </c>
      <c r="C217" t="s">
        <v>26</v>
      </c>
      <c r="D217">
        <v>6439</v>
      </c>
      <c r="E217">
        <v>1</v>
      </c>
      <c r="F217">
        <v>0</v>
      </c>
      <c r="G217">
        <v>90.87</v>
      </c>
      <c r="H217">
        <v>4.12</v>
      </c>
    </row>
    <row r="218" spans="1:8" x14ac:dyDescent="0.25">
      <c r="A218" t="s">
        <v>15</v>
      </c>
      <c r="B218" t="s">
        <v>21</v>
      </c>
      <c r="C218" t="s">
        <v>27</v>
      </c>
      <c r="D218">
        <v>9551</v>
      </c>
      <c r="E218">
        <v>2</v>
      </c>
      <c r="F218">
        <v>0</v>
      </c>
      <c r="G218">
        <v>96.64</v>
      </c>
      <c r="H218">
        <v>4.28</v>
      </c>
    </row>
    <row r="219" spans="1:8" x14ac:dyDescent="0.25">
      <c r="A219" t="s">
        <v>15</v>
      </c>
      <c r="B219" t="s">
        <v>21</v>
      </c>
      <c r="C219" t="s">
        <v>28</v>
      </c>
      <c r="D219">
        <v>9569</v>
      </c>
      <c r="E219">
        <v>3</v>
      </c>
      <c r="F219">
        <v>0</v>
      </c>
      <c r="G219">
        <v>89.82</v>
      </c>
      <c r="H219">
        <v>3.49</v>
      </c>
    </row>
    <row r="220" spans="1:8" x14ac:dyDescent="0.25">
      <c r="A220" t="s">
        <v>15</v>
      </c>
      <c r="B220" t="s">
        <v>21</v>
      </c>
      <c r="C220" t="s">
        <v>29</v>
      </c>
      <c r="D220">
        <v>7303</v>
      </c>
      <c r="E220">
        <v>4</v>
      </c>
      <c r="F220">
        <v>1</v>
      </c>
      <c r="G220">
        <v>87.03</v>
      </c>
      <c r="H220">
        <v>3.36</v>
      </c>
    </row>
    <row r="221" spans="1:8" x14ac:dyDescent="0.25">
      <c r="A221" t="s">
        <v>15</v>
      </c>
      <c r="B221" t="s">
        <v>21</v>
      </c>
      <c r="C221" t="s">
        <v>30</v>
      </c>
      <c r="D221">
        <v>6946</v>
      </c>
      <c r="E221">
        <v>2</v>
      </c>
      <c r="F221">
        <v>0</v>
      </c>
      <c r="G221">
        <v>91.05</v>
      </c>
      <c r="H221">
        <v>4.26</v>
      </c>
    </row>
    <row r="222" spans="1:8" x14ac:dyDescent="0.25">
      <c r="A222" t="s">
        <v>15</v>
      </c>
      <c r="B222" t="s">
        <v>22</v>
      </c>
      <c r="C222" t="s">
        <v>26</v>
      </c>
      <c r="D222">
        <v>1685</v>
      </c>
      <c r="E222">
        <v>0</v>
      </c>
      <c r="F222">
        <v>1</v>
      </c>
      <c r="G222">
        <v>83.94</v>
      </c>
      <c r="H222">
        <v>4.57</v>
      </c>
    </row>
    <row r="223" spans="1:8" x14ac:dyDescent="0.25">
      <c r="A223" t="s">
        <v>15</v>
      </c>
      <c r="B223" t="s">
        <v>22</v>
      </c>
      <c r="C223" t="s">
        <v>27</v>
      </c>
      <c r="D223">
        <v>1038</v>
      </c>
      <c r="E223">
        <v>6</v>
      </c>
      <c r="F223">
        <v>0</v>
      </c>
      <c r="G223">
        <v>84.81</v>
      </c>
      <c r="H223">
        <v>4.25</v>
      </c>
    </row>
    <row r="224" spans="1:8" x14ac:dyDescent="0.25">
      <c r="A224" t="s">
        <v>15</v>
      </c>
      <c r="B224" t="s">
        <v>22</v>
      </c>
      <c r="C224" t="s">
        <v>28</v>
      </c>
      <c r="D224">
        <v>9789</v>
      </c>
      <c r="E224">
        <v>4</v>
      </c>
      <c r="F224">
        <v>0</v>
      </c>
      <c r="G224">
        <v>84.02</v>
      </c>
      <c r="H224">
        <v>3.98</v>
      </c>
    </row>
    <row r="225" spans="1:8" x14ac:dyDescent="0.25">
      <c r="A225" t="s">
        <v>15</v>
      </c>
      <c r="B225" t="s">
        <v>22</v>
      </c>
      <c r="C225" t="s">
        <v>29</v>
      </c>
      <c r="D225">
        <v>9652</v>
      </c>
      <c r="E225">
        <v>4</v>
      </c>
      <c r="F225">
        <v>0</v>
      </c>
      <c r="G225">
        <v>90.81</v>
      </c>
      <c r="H225">
        <v>3.57</v>
      </c>
    </row>
    <row r="226" spans="1:8" x14ac:dyDescent="0.25">
      <c r="A226" t="s">
        <v>15</v>
      </c>
      <c r="B226" t="s">
        <v>22</v>
      </c>
      <c r="C226" t="s">
        <v>30</v>
      </c>
      <c r="D226">
        <v>8295</v>
      </c>
      <c r="E226">
        <v>2</v>
      </c>
      <c r="F226">
        <v>0</v>
      </c>
      <c r="G226">
        <v>92.7</v>
      </c>
      <c r="H226">
        <v>4.17</v>
      </c>
    </row>
    <row r="227" spans="1:8" x14ac:dyDescent="0.25">
      <c r="A227" t="s">
        <v>15</v>
      </c>
      <c r="B227" t="s">
        <v>23</v>
      </c>
      <c r="C227" t="s">
        <v>26</v>
      </c>
      <c r="D227">
        <v>7019</v>
      </c>
      <c r="E227">
        <v>1</v>
      </c>
      <c r="F227">
        <v>0</v>
      </c>
      <c r="G227">
        <v>91.3</v>
      </c>
      <c r="H227">
        <v>3.3</v>
      </c>
    </row>
    <row r="228" spans="1:8" x14ac:dyDescent="0.25">
      <c r="A228" t="s">
        <v>15</v>
      </c>
      <c r="B228" t="s">
        <v>23</v>
      </c>
      <c r="C228" t="s">
        <v>27</v>
      </c>
      <c r="D228">
        <v>4967</v>
      </c>
      <c r="E228">
        <v>5</v>
      </c>
      <c r="F228">
        <v>0</v>
      </c>
      <c r="G228">
        <v>91.56</v>
      </c>
      <c r="H228">
        <v>4.16</v>
      </c>
    </row>
    <row r="229" spans="1:8" x14ac:dyDescent="0.25">
      <c r="A229" t="s">
        <v>15</v>
      </c>
      <c r="B229" t="s">
        <v>23</v>
      </c>
      <c r="C229" t="s">
        <v>28</v>
      </c>
      <c r="D229">
        <v>2037</v>
      </c>
      <c r="E229">
        <v>7</v>
      </c>
      <c r="F229">
        <v>0</v>
      </c>
      <c r="G229">
        <v>96.05</v>
      </c>
      <c r="H229">
        <v>4.3099999999999996</v>
      </c>
    </row>
    <row r="230" spans="1:8" x14ac:dyDescent="0.25">
      <c r="A230" t="s">
        <v>15</v>
      </c>
      <c r="B230" t="s">
        <v>23</v>
      </c>
      <c r="C230" t="s">
        <v>29</v>
      </c>
      <c r="D230">
        <v>2013</v>
      </c>
      <c r="E230">
        <v>4</v>
      </c>
      <c r="F230">
        <v>0</v>
      </c>
      <c r="G230">
        <v>95.83</v>
      </c>
      <c r="H230">
        <v>3.71</v>
      </c>
    </row>
    <row r="231" spans="1:8" x14ac:dyDescent="0.25">
      <c r="A231" t="s">
        <v>15</v>
      </c>
      <c r="B231" t="s">
        <v>23</v>
      </c>
      <c r="C231" t="s">
        <v>30</v>
      </c>
      <c r="D231">
        <v>3563</v>
      </c>
      <c r="E231">
        <v>2</v>
      </c>
      <c r="F231">
        <v>0</v>
      </c>
      <c r="G231">
        <v>88.78</v>
      </c>
      <c r="H231">
        <v>4.0599999999999996</v>
      </c>
    </row>
    <row r="232" spans="1:8" x14ac:dyDescent="0.25">
      <c r="A232" t="s">
        <v>15</v>
      </c>
      <c r="B232" t="s">
        <v>24</v>
      </c>
      <c r="C232" t="s">
        <v>26</v>
      </c>
      <c r="D232">
        <v>1161</v>
      </c>
      <c r="E232">
        <v>2</v>
      </c>
      <c r="F232">
        <v>0</v>
      </c>
      <c r="G232">
        <v>85.04</v>
      </c>
      <c r="H232">
        <v>4.1900000000000004</v>
      </c>
    </row>
    <row r="233" spans="1:8" x14ac:dyDescent="0.25">
      <c r="A233" t="s">
        <v>15</v>
      </c>
      <c r="B233" t="s">
        <v>24</v>
      </c>
      <c r="C233" t="s">
        <v>27</v>
      </c>
      <c r="D233">
        <v>1663</v>
      </c>
      <c r="E233">
        <v>5</v>
      </c>
      <c r="F233">
        <v>0</v>
      </c>
      <c r="G233">
        <v>86.42</v>
      </c>
      <c r="H233">
        <v>3.07</v>
      </c>
    </row>
    <row r="234" spans="1:8" x14ac:dyDescent="0.25">
      <c r="A234" t="s">
        <v>15</v>
      </c>
      <c r="B234" t="s">
        <v>24</v>
      </c>
      <c r="C234" t="s">
        <v>28</v>
      </c>
      <c r="D234">
        <v>2169</v>
      </c>
      <c r="E234">
        <v>1</v>
      </c>
      <c r="F234">
        <v>0</v>
      </c>
      <c r="G234">
        <v>93.87</v>
      </c>
      <c r="H234">
        <v>4.4400000000000004</v>
      </c>
    </row>
    <row r="235" spans="1:8" x14ac:dyDescent="0.25">
      <c r="A235" t="s">
        <v>15</v>
      </c>
      <c r="B235" t="s">
        <v>24</v>
      </c>
      <c r="C235" t="s">
        <v>29</v>
      </c>
      <c r="D235">
        <v>6237</v>
      </c>
      <c r="E235">
        <v>4</v>
      </c>
      <c r="F235">
        <v>0</v>
      </c>
      <c r="G235">
        <v>88.14</v>
      </c>
      <c r="H235">
        <v>4.54</v>
      </c>
    </row>
    <row r="236" spans="1:8" x14ac:dyDescent="0.25">
      <c r="A236" t="s">
        <v>15</v>
      </c>
      <c r="B236" t="s">
        <v>24</v>
      </c>
      <c r="C236" t="s">
        <v>30</v>
      </c>
      <c r="D236">
        <v>4471</v>
      </c>
      <c r="E236">
        <v>3</v>
      </c>
      <c r="F236">
        <v>0</v>
      </c>
      <c r="G236">
        <v>98.43</v>
      </c>
      <c r="H236">
        <v>4.84</v>
      </c>
    </row>
    <row r="237" spans="1:8" x14ac:dyDescent="0.25">
      <c r="A237" t="s">
        <v>15</v>
      </c>
      <c r="B237" t="s">
        <v>25</v>
      </c>
      <c r="C237" t="s">
        <v>26</v>
      </c>
      <c r="D237">
        <v>3757</v>
      </c>
      <c r="E237">
        <v>3</v>
      </c>
      <c r="F237">
        <v>0</v>
      </c>
      <c r="G237">
        <v>92.57</v>
      </c>
      <c r="H237">
        <v>3.73</v>
      </c>
    </row>
    <row r="238" spans="1:8" x14ac:dyDescent="0.25">
      <c r="A238" t="s">
        <v>15</v>
      </c>
      <c r="B238" t="s">
        <v>25</v>
      </c>
      <c r="C238" t="s">
        <v>27</v>
      </c>
      <c r="D238">
        <v>9895</v>
      </c>
      <c r="E238">
        <v>2</v>
      </c>
      <c r="F238">
        <v>0</v>
      </c>
      <c r="G238">
        <v>75.64</v>
      </c>
      <c r="H238">
        <v>3.92</v>
      </c>
    </row>
    <row r="239" spans="1:8" x14ac:dyDescent="0.25">
      <c r="A239" t="s">
        <v>15</v>
      </c>
      <c r="B239" t="s">
        <v>25</v>
      </c>
      <c r="C239" t="s">
        <v>28</v>
      </c>
      <c r="D239">
        <v>4384</v>
      </c>
      <c r="E239">
        <v>0</v>
      </c>
      <c r="F239">
        <v>0</v>
      </c>
      <c r="G239">
        <v>87.68</v>
      </c>
      <c r="H239">
        <v>3.83</v>
      </c>
    </row>
    <row r="240" spans="1:8" x14ac:dyDescent="0.25">
      <c r="A240" t="s">
        <v>15</v>
      </c>
      <c r="B240" t="s">
        <v>25</v>
      </c>
      <c r="C240" t="s">
        <v>29</v>
      </c>
      <c r="D240">
        <v>8736</v>
      </c>
      <c r="E240">
        <v>3</v>
      </c>
      <c r="F240">
        <v>0</v>
      </c>
      <c r="G240">
        <v>85.12</v>
      </c>
      <c r="H240">
        <v>3.55</v>
      </c>
    </row>
    <row r="241" spans="1:8" x14ac:dyDescent="0.25">
      <c r="A241" t="s">
        <v>15</v>
      </c>
      <c r="B241" t="s">
        <v>25</v>
      </c>
      <c r="C241" t="s">
        <v>30</v>
      </c>
      <c r="D241">
        <v>1162</v>
      </c>
      <c r="E241">
        <v>4</v>
      </c>
      <c r="F241">
        <v>0</v>
      </c>
      <c r="G241">
        <v>86.41</v>
      </c>
      <c r="H241">
        <v>3.76</v>
      </c>
    </row>
    <row r="242" spans="1:8" x14ac:dyDescent="0.25">
      <c r="A242" t="s">
        <v>16</v>
      </c>
      <c r="B242" t="s">
        <v>20</v>
      </c>
      <c r="C242" t="s">
        <v>26</v>
      </c>
      <c r="D242">
        <v>6347</v>
      </c>
      <c r="E242">
        <v>0</v>
      </c>
      <c r="F242">
        <v>0</v>
      </c>
      <c r="G242">
        <v>77.88</v>
      </c>
      <c r="H242">
        <v>4.4400000000000004</v>
      </c>
    </row>
    <row r="243" spans="1:8" x14ac:dyDescent="0.25">
      <c r="A243" t="s">
        <v>16</v>
      </c>
      <c r="B243" t="s">
        <v>20</v>
      </c>
      <c r="C243" t="s">
        <v>27</v>
      </c>
      <c r="D243">
        <v>1671</v>
      </c>
      <c r="E243">
        <v>4</v>
      </c>
      <c r="F243">
        <v>0</v>
      </c>
      <c r="G243">
        <v>94.42</v>
      </c>
      <c r="H243">
        <v>3.54</v>
      </c>
    </row>
    <row r="244" spans="1:8" x14ac:dyDescent="0.25">
      <c r="A244" t="s">
        <v>16</v>
      </c>
      <c r="B244" t="s">
        <v>20</v>
      </c>
      <c r="C244" t="s">
        <v>28</v>
      </c>
      <c r="D244">
        <v>3361</v>
      </c>
      <c r="E244">
        <v>3</v>
      </c>
      <c r="F244">
        <v>0</v>
      </c>
      <c r="G244">
        <v>91.54</v>
      </c>
      <c r="H244">
        <v>3.93</v>
      </c>
    </row>
    <row r="245" spans="1:8" x14ac:dyDescent="0.25">
      <c r="A245" t="s">
        <v>16</v>
      </c>
      <c r="B245" t="s">
        <v>20</v>
      </c>
      <c r="C245" t="s">
        <v>29</v>
      </c>
      <c r="D245">
        <v>7588</v>
      </c>
      <c r="E245">
        <v>1</v>
      </c>
      <c r="F245">
        <v>0</v>
      </c>
      <c r="G245">
        <v>93.16</v>
      </c>
      <c r="H245">
        <v>3.78</v>
      </c>
    </row>
    <row r="246" spans="1:8" x14ac:dyDescent="0.25">
      <c r="A246" t="s">
        <v>16</v>
      </c>
      <c r="B246" t="s">
        <v>20</v>
      </c>
      <c r="C246" t="s">
        <v>30</v>
      </c>
      <c r="D246">
        <v>4062</v>
      </c>
      <c r="E246">
        <v>3</v>
      </c>
      <c r="F246">
        <v>0</v>
      </c>
      <c r="G246">
        <v>91.2</v>
      </c>
      <c r="H246">
        <v>4.71</v>
      </c>
    </row>
    <row r="247" spans="1:8" x14ac:dyDescent="0.25">
      <c r="A247" t="s">
        <v>16</v>
      </c>
      <c r="B247" t="s">
        <v>21</v>
      </c>
      <c r="C247" t="s">
        <v>26</v>
      </c>
      <c r="D247">
        <v>2633</v>
      </c>
      <c r="E247">
        <v>1</v>
      </c>
      <c r="F247">
        <v>0</v>
      </c>
      <c r="G247">
        <v>92.18</v>
      </c>
      <c r="H247">
        <v>4.45</v>
      </c>
    </row>
    <row r="248" spans="1:8" x14ac:dyDescent="0.25">
      <c r="A248" t="s">
        <v>16</v>
      </c>
      <c r="B248" t="s">
        <v>21</v>
      </c>
      <c r="C248" t="s">
        <v>27</v>
      </c>
      <c r="D248">
        <v>1097</v>
      </c>
      <c r="E248">
        <v>5</v>
      </c>
      <c r="F248">
        <v>0</v>
      </c>
      <c r="G248">
        <v>79.33</v>
      </c>
      <c r="H248">
        <v>3.98</v>
      </c>
    </row>
    <row r="249" spans="1:8" x14ac:dyDescent="0.25">
      <c r="A249" t="s">
        <v>16</v>
      </c>
      <c r="B249" t="s">
        <v>21</v>
      </c>
      <c r="C249" t="s">
        <v>28</v>
      </c>
      <c r="D249">
        <v>3324</v>
      </c>
      <c r="E249">
        <v>2</v>
      </c>
      <c r="F249">
        <v>0</v>
      </c>
      <c r="G249">
        <v>91.62</v>
      </c>
      <c r="H249">
        <v>3.87</v>
      </c>
    </row>
    <row r="250" spans="1:8" x14ac:dyDescent="0.25">
      <c r="A250" t="s">
        <v>16</v>
      </c>
      <c r="B250" t="s">
        <v>21</v>
      </c>
      <c r="C250" t="s">
        <v>29</v>
      </c>
      <c r="D250">
        <v>2749</v>
      </c>
      <c r="E250">
        <v>1</v>
      </c>
      <c r="F250">
        <v>1</v>
      </c>
      <c r="G250">
        <v>97.91</v>
      </c>
      <c r="H250">
        <v>4.1900000000000004</v>
      </c>
    </row>
    <row r="251" spans="1:8" x14ac:dyDescent="0.25">
      <c r="A251" t="s">
        <v>16</v>
      </c>
      <c r="B251" t="s">
        <v>21</v>
      </c>
      <c r="C251" t="s">
        <v>30</v>
      </c>
      <c r="D251">
        <v>5976</v>
      </c>
      <c r="E251">
        <v>0</v>
      </c>
      <c r="F251">
        <v>0</v>
      </c>
      <c r="G251">
        <v>94.42</v>
      </c>
      <c r="H251">
        <v>3.96</v>
      </c>
    </row>
    <row r="252" spans="1:8" x14ac:dyDescent="0.25">
      <c r="A252" t="s">
        <v>16</v>
      </c>
      <c r="B252" t="s">
        <v>22</v>
      </c>
      <c r="C252" t="s">
        <v>26</v>
      </c>
      <c r="D252">
        <v>8264</v>
      </c>
      <c r="E252">
        <v>4</v>
      </c>
      <c r="F252">
        <v>0</v>
      </c>
      <c r="G252">
        <v>83.21</v>
      </c>
      <c r="H252">
        <v>3.87</v>
      </c>
    </row>
    <row r="253" spans="1:8" x14ac:dyDescent="0.25">
      <c r="A253" t="s">
        <v>16</v>
      </c>
      <c r="B253" t="s">
        <v>22</v>
      </c>
      <c r="C253" t="s">
        <v>27</v>
      </c>
      <c r="D253">
        <v>7411</v>
      </c>
      <c r="E253">
        <v>4</v>
      </c>
      <c r="F253">
        <v>0</v>
      </c>
      <c r="G253">
        <v>93.83</v>
      </c>
      <c r="H253">
        <v>3.9</v>
      </c>
    </row>
    <row r="254" spans="1:8" x14ac:dyDescent="0.25">
      <c r="A254" t="s">
        <v>16</v>
      </c>
      <c r="B254" t="s">
        <v>22</v>
      </c>
      <c r="C254" t="s">
        <v>28</v>
      </c>
      <c r="D254">
        <v>6223</v>
      </c>
      <c r="E254">
        <v>3</v>
      </c>
      <c r="F254">
        <v>0</v>
      </c>
      <c r="G254">
        <v>93.94</v>
      </c>
      <c r="H254">
        <v>3.86</v>
      </c>
    </row>
    <row r="255" spans="1:8" x14ac:dyDescent="0.25">
      <c r="A255" t="s">
        <v>16</v>
      </c>
      <c r="B255" t="s">
        <v>22</v>
      </c>
      <c r="C255" t="s">
        <v>29</v>
      </c>
      <c r="D255">
        <v>2898</v>
      </c>
      <c r="E255">
        <v>2</v>
      </c>
      <c r="F255">
        <v>0</v>
      </c>
      <c r="G255">
        <v>91.49</v>
      </c>
      <c r="H255">
        <v>4.38</v>
      </c>
    </row>
    <row r="256" spans="1:8" x14ac:dyDescent="0.25">
      <c r="A256" t="s">
        <v>16</v>
      </c>
      <c r="B256" t="s">
        <v>22</v>
      </c>
      <c r="C256" t="s">
        <v>30</v>
      </c>
      <c r="D256">
        <v>4690</v>
      </c>
      <c r="E256">
        <v>4</v>
      </c>
      <c r="F256">
        <v>0</v>
      </c>
      <c r="G256">
        <v>84.71</v>
      </c>
      <c r="H256">
        <v>3.98</v>
      </c>
    </row>
    <row r="257" spans="1:8" x14ac:dyDescent="0.25">
      <c r="A257" t="s">
        <v>16</v>
      </c>
      <c r="B257" t="s">
        <v>23</v>
      </c>
      <c r="C257" t="s">
        <v>26</v>
      </c>
      <c r="D257">
        <v>1669</v>
      </c>
      <c r="E257">
        <v>3</v>
      </c>
      <c r="F257">
        <v>0</v>
      </c>
      <c r="G257">
        <v>90.16</v>
      </c>
      <c r="H257">
        <v>3.87</v>
      </c>
    </row>
    <row r="258" spans="1:8" x14ac:dyDescent="0.25">
      <c r="A258" t="s">
        <v>16</v>
      </c>
      <c r="B258" t="s">
        <v>23</v>
      </c>
      <c r="C258" t="s">
        <v>27</v>
      </c>
      <c r="D258">
        <v>4864</v>
      </c>
      <c r="E258">
        <v>4</v>
      </c>
      <c r="F258">
        <v>0</v>
      </c>
      <c r="G258">
        <v>91.38</v>
      </c>
      <c r="H258">
        <v>4.37</v>
      </c>
    </row>
    <row r="259" spans="1:8" x14ac:dyDescent="0.25">
      <c r="A259" t="s">
        <v>16</v>
      </c>
      <c r="B259" t="s">
        <v>23</v>
      </c>
      <c r="C259" t="s">
        <v>28</v>
      </c>
      <c r="D259">
        <v>3504</v>
      </c>
      <c r="E259">
        <v>3</v>
      </c>
      <c r="F259">
        <v>0</v>
      </c>
      <c r="G259">
        <v>94.2</v>
      </c>
      <c r="H259">
        <v>4.2699999999999996</v>
      </c>
    </row>
    <row r="260" spans="1:8" x14ac:dyDescent="0.25">
      <c r="A260" t="s">
        <v>16</v>
      </c>
      <c r="B260" t="s">
        <v>23</v>
      </c>
      <c r="C260" t="s">
        <v>29</v>
      </c>
      <c r="D260">
        <v>9381</v>
      </c>
      <c r="E260">
        <v>4</v>
      </c>
      <c r="F260">
        <v>0</v>
      </c>
      <c r="G260">
        <v>99.72</v>
      </c>
      <c r="H260">
        <v>3.19</v>
      </c>
    </row>
    <row r="261" spans="1:8" x14ac:dyDescent="0.25">
      <c r="A261" t="s">
        <v>16</v>
      </c>
      <c r="B261" t="s">
        <v>23</v>
      </c>
      <c r="C261" t="s">
        <v>30</v>
      </c>
      <c r="D261">
        <v>7416</v>
      </c>
      <c r="E261">
        <v>4</v>
      </c>
      <c r="F261">
        <v>0</v>
      </c>
      <c r="G261">
        <v>95.97</v>
      </c>
      <c r="H261">
        <v>3.44</v>
      </c>
    </row>
    <row r="262" spans="1:8" x14ac:dyDescent="0.25">
      <c r="A262" t="s">
        <v>16</v>
      </c>
      <c r="B262" t="s">
        <v>24</v>
      </c>
      <c r="C262" t="s">
        <v>26</v>
      </c>
      <c r="D262">
        <v>1155</v>
      </c>
      <c r="E262">
        <v>4</v>
      </c>
      <c r="F262">
        <v>0</v>
      </c>
      <c r="G262">
        <v>94.34</v>
      </c>
      <c r="H262">
        <v>3.81</v>
      </c>
    </row>
    <row r="263" spans="1:8" x14ac:dyDescent="0.25">
      <c r="A263" t="s">
        <v>16</v>
      </c>
      <c r="B263" t="s">
        <v>24</v>
      </c>
      <c r="C263" t="s">
        <v>27</v>
      </c>
      <c r="D263">
        <v>6925</v>
      </c>
      <c r="E263">
        <v>1</v>
      </c>
      <c r="F263">
        <v>0</v>
      </c>
      <c r="G263">
        <v>97.29</v>
      </c>
      <c r="H263">
        <v>3.74</v>
      </c>
    </row>
    <row r="264" spans="1:8" x14ac:dyDescent="0.25">
      <c r="A264" t="s">
        <v>16</v>
      </c>
      <c r="B264" t="s">
        <v>24</v>
      </c>
      <c r="C264" t="s">
        <v>28</v>
      </c>
      <c r="D264">
        <v>7115</v>
      </c>
      <c r="E264">
        <v>7</v>
      </c>
      <c r="F264">
        <v>0</v>
      </c>
      <c r="G264">
        <v>81.48</v>
      </c>
      <c r="H264">
        <v>2.86</v>
      </c>
    </row>
    <row r="265" spans="1:8" x14ac:dyDescent="0.25">
      <c r="A265" t="s">
        <v>16</v>
      </c>
      <c r="B265" t="s">
        <v>24</v>
      </c>
      <c r="C265" t="s">
        <v>29</v>
      </c>
      <c r="D265">
        <v>3659</v>
      </c>
      <c r="E265">
        <v>1</v>
      </c>
      <c r="F265">
        <v>0</v>
      </c>
      <c r="G265">
        <v>89.51</v>
      </c>
      <c r="H265">
        <v>4.71</v>
      </c>
    </row>
    <row r="266" spans="1:8" x14ac:dyDescent="0.25">
      <c r="A266" t="s">
        <v>16</v>
      </c>
      <c r="B266" t="s">
        <v>24</v>
      </c>
      <c r="C266" t="s">
        <v>30</v>
      </c>
      <c r="D266">
        <v>9472</v>
      </c>
      <c r="E266">
        <v>1</v>
      </c>
      <c r="F266">
        <v>1</v>
      </c>
      <c r="G266">
        <v>91.94</v>
      </c>
      <c r="H266">
        <v>3.65</v>
      </c>
    </row>
    <row r="267" spans="1:8" x14ac:dyDescent="0.25">
      <c r="A267" t="s">
        <v>16</v>
      </c>
      <c r="B267" t="s">
        <v>25</v>
      </c>
      <c r="C267" t="s">
        <v>26</v>
      </c>
      <c r="D267">
        <v>8789</v>
      </c>
      <c r="E267">
        <v>3</v>
      </c>
      <c r="F267">
        <v>1</v>
      </c>
      <c r="G267">
        <v>85.32</v>
      </c>
      <c r="H267">
        <v>4.54</v>
      </c>
    </row>
    <row r="268" spans="1:8" x14ac:dyDescent="0.25">
      <c r="A268" t="s">
        <v>16</v>
      </c>
      <c r="B268" t="s">
        <v>25</v>
      </c>
      <c r="C268" t="s">
        <v>27</v>
      </c>
      <c r="D268">
        <v>2531</v>
      </c>
      <c r="E268">
        <v>3</v>
      </c>
      <c r="F268">
        <v>0</v>
      </c>
      <c r="G268">
        <v>81.5</v>
      </c>
      <c r="H268">
        <v>4.26</v>
      </c>
    </row>
    <row r="269" spans="1:8" x14ac:dyDescent="0.25">
      <c r="A269" t="s">
        <v>16</v>
      </c>
      <c r="B269" t="s">
        <v>25</v>
      </c>
      <c r="C269" t="s">
        <v>28</v>
      </c>
      <c r="D269">
        <v>2762</v>
      </c>
      <c r="E269">
        <v>3</v>
      </c>
      <c r="F269">
        <v>1</v>
      </c>
      <c r="G269">
        <v>88.21</v>
      </c>
      <c r="H269">
        <v>4.4000000000000004</v>
      </c>
    </row>
    <row r="270" spans="1:8" x14ac:dyDescent="0.25">
      <c r="A270" t="s">
        <v>16</v>
      </c>
      <c r="B270" t="s">
        <v>25</v>
      </c>
      <c r="C270" t="s">
        <v>29</v>
      </c>
      <c r="D270">
        <v>6717</v>
      </c>
      <c r="E270">
        <v>2</v>
      </c>
      <c r="F270">
        <v>0</v>
      </c>
      <c r="G270">
        <v>90.35</v>
      </c>
      <c r="H270">
        <v>4.58</v>
      </c>
    </row>
    <row r="271" spans="1:8" x14ac:dyDescent="0.25">
      <c r="A271" t="s">
        <v>16</v>
      </c>
      <c r="B271" t="s">
        <v>25</v>
      </c>
      <c r="C271" t="s">
        <v>30</v>
      </c>
      <c r="D271">
        <v>2348</v>
      </c>
      <c r="E271">
        <v>2</v>
      </c>
      <c r="F271">
        <v>0</v>
      </c>
      <c r="G271">
        <v>87.43</v>
      </c>
      <c r="H271">
        <v>4.01</v>
      </c>
    </row>
    <row r="272" spans="1:8" x14ac:dyDescent="0.25">
      <c r="A272" t="s">
        <v>17</v>
      </c>
      <c r="B272" t="s">
        <v>20</v>
      </c>
      <c r="C272" t="s">
        <v>26</v>
      </c>
      <c r="D272">
        <v>5577</v>
      </c>
      <c r="E272">
        <v>4</v>
      </c>
      <c r="F272">
        <v>0</v>
      </c>
      <c r="G272">
        <v>92.56</v>
      </c>
      <c r="H272">
        <v>4.6900000000000004</v>
      </c>
    </row>
    <row r="273" spans="1:8" x14ac:dyDescent="0.25">
      <c r="A273" t="s">
        <v>17</v>
      </c>
      <c r="B273" t="s">
        <v>20</v>
      </c>
      <c r="C273" t="s">
        <v>27</v>
      </c>
      <c r="D273">
        <v>7748</v>
      </c>
      <c r="E273">
        <v>4</v>
      </c>
      <c r="F273">
        <v>0</v>
      </c>
      <c r="G273">
        <v>88.19</v>
      </c>
      <c r="H273">
        <v>3.75</v>
      </c>
    </row>
    <row r="274" spans="1:8" x14ac:dyDescent="0.25">
      <c r="A274" t="s">
        <v>17</v>
      </c>
      <c r="B274" t="s">
        <v>20</v>
      </c>
      <c r="C274" t="s">
        <v>28</v>
      </c>
      <c r="D274">
        <v>9770</v>
      </c>
      <c r="E274">
        <v>6</v>
      </c>
      <c r="F274">
        <v>0</v>
      </c>
      <c r="G274">
        <v>87.8</v>
      </c>
      <c r="H274">
        <v>2.9</v>
      </c>
    </row>
    <row r="275" spans="1:8" x14ac:dyDescent="0.25">
      <c r="A275" t="s">
        <v>17</v>
      </c>
      <c r="B275" t="s">
        <v>20</v>
      </c>
      <c r="C275" t="s">
        <v>29</v>
      </c>
      <c r="D275">
        <v>9921</v>
      </c>
      <c r="E275">
        <v>3</v>
      </c>
      <c r="F275">
        <v>0</v>
      </c>
      <c r="G275">
        <v>87.19</v>
      </c>
      <c r="H275">
        <v>5.14</v>
      </c>
    </row>
    <row r="276" spans="1:8" x14ac:dyDescent="0.25">
      <c r="A276" t="s">
        <v>17</v>
      </c>
      <c r="B276" t="s">
        <v>20</v>
      </c>
      <c r="C276" t="s">
        <v>30</v>
      </c>
      <c r="D276">
        <v>2455</v>
      </c>
      <c r="E276">
        <v>2</v>
      </c>
      <c r="F276">
        <v>0</v>
      </c>
      <c r="G276">
        <v>95.42</v>
      </c>
      <c r="H276">
        <v>3.71</v>
      </c>
    </row>
    <row r="277" spans="1:8" x14ac:dyDescent="0.25">
      <c r="A277" t="s">
        <v>17</v>
      </c>
      <c r="B277" t="s">
        <v>21</v>
      </c>
      <c r="C277" t="s">
        <v>26</v>
      </c>
      <c r="D277">
        <v>2968</v>
      </c>
      <c r="E277">
        <v>2</v>
      </c>
      <c r="F277">
        <v>0</v>
      </c>
      <c r="G277">
        <v>87.1</v>
      </c>
      <c r="H277">
        <v>4.43</v>
      </c>
    </row>
    <row r="278" spans="1:8" x14ac:dyDescent="0.25">
      <c r="A278" t="s">
        <v>17</v>
      </c>
      <c r="B278" t="s">
        <v>21</v>
      </c>
      <c r="C278" t="s">
        <v>27</v>
      </c>
      <c r="D278">
        <v>1855</v>
      </c>
      <c r="E278">
        <v>3</v>
      </c>
      <c r="F278">
        <v>0</v>
      </c>
      <c r="G278">
        <v>89.68</v>
      </c>
      <c r="H278">
        <v>3.7</v>
      </c>
    </row>
    <row r="279" spans="1:8" x14ac:dyDescent="0.25">
      <c r="A279" t="s">
        <v>17</v>
      </c>
      <c r="B279" t="s">
        <v>21</v>
      </c>
      <c r="C279" t="s">
        <v>28</v>
      </c>
      <c r="D279">
        <v>4629</v>
      </c>
      <c r="E279">
        <v>2</v>
      </c>
      <c r="F279">
        <v>1</v>
      </c>
      <c r="G279">
        <v>84.09</v>
      </c>
      <c r="H279">
        <v>4.42</v>
      </c>
    </row>
    <row r="280" spans="1:8" x14ac:dyDescent="0.25">
      <c r="A280" t="s">
        <v>17</v>
      </c>
      <c r="B280" t="s">
        <v>21</v>
      </c>
      <c r="C280" t="s">
        <v>29</v>
      </c>
      <c r="D280">
        <v>7588</v>
      </c>
      <c r="E280">
        <v>4</v>
      </c>
      <c r="F280">
        <v>0</v>
      </c>
      <c r="G280">
        <v>90.72</v>
      </c>
      <c r="H280">
        <v>3.69</v>
      </c>
    </row>
    <row r="281" spans="1:8" x14ac:dyDescent="0.25">
      <c r="A281" t="s">
        <v>17</v>
      </c>
      <c r="B281" t="s">
        <v>21</v>
      </c>
      <c r="C281" t="s">
        <v>30</v>
      </c>
      <c r="D281">
        <v>7993</v>
      </c>
      <c r="E281">
        <v>4</v>
      </c>
      <c r="F281">
        <v>0</v>
      </c>
      <c r="G281">
        <v>94.6</v>
      </c>
      <c r="H281">
        <v>4.0599999999999996</v>
      </c>
    </row>
    <row r="282" spans="1:8" x14ac:dyDescent="0.25">
      <c r="A282" t="s">
        <v>17</v>
      </c>
      <c r="B282" t="s">
        <v>22</v>
      </c>
      <c r="C282" t="s">
        <v>26</v>
      </c>
      <c r="D282">
        <v>1331</v>
      </c>
      <c r="E282">
        <v>1</v>
      </c>
      <c r="F282">
        <v>1</v>
      </c>
      <c r="G282">
        <v>96.13</v>
      </c>
      <c r="H282">
        <v>4.58</v>
      </c>
    </row>
    <row r="283" spans="1:8" x14ac:dyDescent="0.25">
      <c r="A283" t="s">
        <v>17</v>
      </c>
      <c r="B283" t="s">
        <v>22</v>
      </c>
      <c r="C283" t="s">
        <v>27</v>
      </c>
      <c r="D283">
        <v>3497</v>
      </c>
      <c r="E283">
        <v>3</v>
      </c>
      <c r="F283">
        <v>0</v>
      </c>
      <c r="G283">
        <v>88.49</v>
      </c>
      <c r="H283">
        <v>3.84</v>
      </c>
    </row>
    <row r="284" spans="1:8" x14ac:dyDescent="0.25">
      <c r="A284" t="s">
        <v>17</v>
      </c>
      <c r="B284" t="s">
        <v>22</v>
      </c>
      <c r="C284" t="s">
        <v>28</v>
      </c>
      <c r="D284">
        <v>2628</v>
      </c>
      <c r="E284">
        <v>1</v>
      </c>
      <c r="F284">
        <v>0</v>
      </c>
      <c r="G284">
        <v>89.83</v>
      </c>
      <c r="H284">
        <v>3.9</v>
      </c>
    </row>
    <row r="285" spans="1:8" x14ac:dyDescent="0.25">
      <c r="A285" t="s">
        <v>17</v>
      </c>
      <c r="B285" t="s">
        <v>22</v>
      </c>
      <c r="C285" t="s">
        <v>29</v>
      </c>
      <c r="D285">
        <v>3466</v>
      </c>
      <c r="E285">
        <v>1</v>
      </c>
      <c r="F285">
        <v>0</v>
      </c>
      <c r="G285">
        <v>89.13</v>
      </c>
      <c r="H285">
        <v>3.26</v>
      </c>
    </row>
    <row r="286" spans="1:8" x14ac:dyDescent="0.25">
      <c r="A286" t="s">
        <v>17</v>
      </c>
      <c r="B286" t="s">
        <v>22</v>
      </c>
      <c r="C286" t="s">
        <v>30</v>
      </c>
      <c r="D286">
        <v>2431</v>
      </c>
      <c r="E286">
        <v>5</v>
      </c>
      <c r="F286">
        <v>0</v>
      </c>
      <c r="G286">
        <v>88.67</v>
      </c>
      <c r="H286">
        <v>4.72</v>
      </c>
    </row>
    <row r="287" spans="1:8" x14ac:dyDescent="0.25">
      <c r="A287" t="s">
        <v>17</v>
      </c>
      <c r="B287" t="s">
        <v>23</v>
      </c>
      <c r="C287" t="s">
        <v>26</v>
      </c>
      <c r="D287">
        <v>2823</v>
      </c>
      <c r="E287">
        <v>6</v>
      </c>
      <c r="F287">
        <v>0</v>
      </c>
      <c r="G287">
        <v>95.16</v>
      </c>
      <c r="H287">
        <v>4.5599999999999996</v>
      </c>
    </row>
    <row r="288" spans="1:8" x14ac:dyDescent="0.25">
      <c r="A288" t="s">
        <v>17</v>
      </c>
      <c r="B288" t="s">
        <v>23</v>
      </c>
      <c r="C288" t="s">
        <v>27</v>
      </c>
      <c r="D288">
        <v>4361</v>
      </c>
      <c r="E288">
        <v>2</v>
      </c>
      <c r="F288">
        <v>1</v>
      </c>
      <c r="G288">
        <v>85.18</v>
      </c>
      <c r="H288">
        <v>3.78</v>
      </c>
    </row>
    <row r="289" spans="1:8" x14ac:dyDescent="0.25">
      <c r="A289" t="s">
        <v>17</v>
      </c>
      <c r="B289" t="s">
        <v>23</v>
      </c>
      <c r="C289" t="s">
        <v>28</v>
      </c>
      <c r="D289">
        <v>4273</v>
      </c>
      <c r="E289">
        <v>3</v>
      </c>
      <c r="F289">
        <v>0</v>
      </c>
      <c r="G289">
        <v>95.55</v>
      </c>
      <c r="H289">
        <v>3.41</v>
      </c>
    </row>
    <row r="290" spans="1:8" x14ac:dyDescent="0.25">
      <c r="A290" t="s">
        <v>17</v>
      </c>
      <c r="B290" t="s">
        <v>23</v>
      </c>
      <c r="C290" t="s">
        <v>29</v>
      </c>
      <c r="D290">
        <v>7468</v>
      </c>
      <c r="E290">
        <v>4</v>
      </c>
      <c r="F290">
        <v>0</v>
      </c>
      <c r="G290">
        <v>90.14</v>
      </c>
      <c r="H290">
        <v>4.21</v>
      </c>
    </row>
    <row r="291" spans="1:8" x14ac:dyDescent="0.25">
      <c r="A291" t="s">
        <v>17</v>
      </c>
      <c r="B291" t="s">
        <v>23</v>
      </c>
      <c r="C291" t="s">
        <v>30</v>
      </c>
      <c r="D291">
        <v>5652</v>
      </c>
      <c r="E291">
        <v>1</v>
      </c>
      <c r="F291">
        <v>0</v>
      </c>
      <c r="G291">
        <v>84.51</v>
      </c>
      <c r="H291">
        <v>3.82</v>
      </c>
    </row>
    <row r="292" spans="1:8" x14ac:dyDescent="0.25">
      <c r="A292" t="s">
        <v>17</v>
      </c>
      <c r="B292" t="s">
        <v>24</v>
      </c>
      <c r="C292" t="s">
        <v>26</v>
      </c>
      <c r="D292">
        <v>3309</v>
      </c>
      <c r="E292">
        <v>4</v>
      </c>
      <c r="F292">
        <v>1</v>
      </c>
      <c r="G292">
        <v>93.48</v>
      </c>
      <c r="H292">
        <v>3.83</v>
      </c>
    </row>
    <row r="293" spans="1:8" x14ac:dyDescent="0.25">
      <c r="A293" t="s">
        <v>17</v>
      </c>
      <c r="B293" t="s">
        <v>24</v>
      </c>
      <c r="C293" t="s">
        <v>27</v>
      </c>
      <c r="D293">
        <v>1785</v>
      </c>
      <c r="E293">
        <v>5</v>
      </c>
      <c r="F293">
        <v>0</v>
      </c>
      <c r="G293">
        <v>84.03</v>
      </c>
      <c r="H293">
        <v>4.07</v>
      </c>
    </row>
    <row r="294" spans="1:8" x14ac:dyDescent="0.25">
      <c r="A294" t="s">
        <v>17</v>
      </c>
      <c r="B294" t="s">
        <v>24</v>
      </c>
      <c r="C294" t="s">
        <v>28</v>
      </c>
      <c r="D294">
        <v>3352</v>
      </c>
      <c r="E294">
        <v>2</v>
      </c>
      <c r="F294">
        <v>0</v>
      </c>
      <c r="G294">
        <v>95.31</v>
      </c>
      <c r="H294">
        <v>3.77</v>
      </c>
    </row>
    <row r="295" spans="1:8" x14ac:dyDescent="0.25">
      <c r="A295" t="s">
        <v>17</v>
      </c>
      <c r="B295" t="s">
        <v>24</v>
      </c>
      <c r="C295" t="s">
        <v>29</v>
      </c>
      <c r="D295">
        <v>8730</v>
      </c>
      <c r="E295">
        <v>3</v>
      </c>
      <c r="F295">
        <v>0</v>
      </c>
      <c r="G295">
        <v>83.79</v>
      </c>
      <c r="H295">
        <v>4.08</v>
      </c>
    </row>
    <row r="296" spans="1:8" x14ac:dyDescent="0.25">
      <c r="A296" t="s">
        <v>17</v>
      </c>
      <c r="B296" t="s">
        <v>24</v>
      </c>
      <c r="C296" t="s">
        <v>30</v>
      </c>
      <c r="D296">
        <v>7626</v>
      </c>
      <c r="E296">
        <v>2</v>
      </c>
      <c r="F296">
        <v>0</v>
      </c>
      <c r="G296">
        <v>85.49</v>
      </c>
      <c r="H296">
        <v>4.53</v>
      </c>
    </row>
    <row r="297" spans="1:8" x14ac:dyDescent="0.25">
      <c r="A297" t="s">
        <v>17</v>
      </c>
      <c r="B297" t="s">
        <v>25</v>
      </c>
      <c r="C297" t="s">
        <v>26</v>
      </c>
      <c r="D297">
        <v>7905</v>
      </c>
      <c r="E297">
        <v>3</v>
      </c>
      <c r="F297">
        <v>0</v>
      </c>
      <c r="G297">
        <v>98.32</v>
      </c>
      <c r="H297">
        <v>4.78</v>
      </c>
    </row>
    <row r="298" spans="1:8" x14ac:dyDescent="0.25">
      <c r="A298" t="s">
        <v>17</v>
      </c>
      <c r="B298" t="s">
        <v>25</v>
      </c>
      <c r="C298" t="s">
        <v>27</v>
      </c>
      <c r="D298">
        <v>2708</v>
      </c>
      <c r="E298">
        <v>1</v>
      </c>
      <c r="F298">
        <v>0</v>
      </c>
      <c r="G298">
        <v>86.61</v>
      </c>
      <c r="H298">
        <v>4.04</v>
      </c>
    </row>
    <row r="299" spans="1:8" x14ac:dyDescent="0.25">
      <c r="A299" t="s">
        <v>17</v>
      </c>
      <c r="B299" t="s">
        <v>25</v>
      </c>
      <c r="C299" t="s">
        <v>28</v>
      </c>
      <c r="D299">
        <v>2207</v>
      </c>
      <c r="E299">
        <v>3</v>
      </c>
      <c r="F299">
        <v>0</v>
      </c>
      <c r="G299">
        <v>89.93</v>
      </c>
      <c r="H299">
        <v>4.2</v>
      </c>
    </row>
    <row r="300" spans="1:8" x14ac:dyDescent="0.25">
      <c r="A300" t="s">
        <v>17</v>
      </c>
      <c r="B300" t="s">
        <v>25</v>
      </c>
      <c r="C300" t="s">
        <v>29</v>
      </c>
      <c r="D300">
        <v>8166</v>
      </c>
      <c r="E300">
        <v>3</v>
      </c>
      <c r="F300">
        <v>0</v>
      </c>
      <c r="G300">
        <v>93.71</v>
      </c>
      <c r="H300">
        <v>4.09</v>
      </c>
    </row>
    <row r="301" spans="1:8" x14ac:dyDescent="0.25">
      <c r="A301" t="s">
        <v>17</v>
      </c>
      <c r="B301" t="s">
        <v>25</v>
      </c>
      <c r="C301" t="s">
        <v>30</v>
      </c>
      <c r="D301">
        <v>7642</v>
      </c>
      <c r="E301">
        <v>8</v>
      </c>
      <c r="F301">
        <v>0</v>
      </c>
      <c r="G301">
        <v>89.03</v>
      </c>
      <c r="H301">
        <v>4.57</v>
      </c>
    </row>
    <row r="302" spans="1:8" x14ac:dyDescent="0.25">
      <c r="A302" t="s">
        <v>18</v>
      </c>
      <c r="B302" t="s">
        <v>20</v>
      </c>
      <c r="C302" t="s">
        <v>26</v>
      </c>
      <c r="D302">
        <v>4935</v>
      </c>
      <c r="E302">
        <v>2</v>
      </c>
      <c r="F302">
        <v>0</v>
      </c>
      <c r="G302">
        <v>94.43</v>
      </c>
      <c r="H302">
        <v>4.3899999999999997</v>
      </c>
    </row>
    <row r="303" spans="1:8" x14ac:dyDescent="0.25">
      <c r="A303" t="s">
        <v>18</v>
      </c>
      <c r="B303" t="s">
        <v>20</v>
      </c>
      <c r="C303" t="s">
        <v>27</v>
      </c>
      <c r="D303">
        <v>5117</v>
      </c>
      <c r="E303">
        <v>3</v>
      </c>
      <c r="F303">
        <v>0</v>
      </c>
      <c r="G303">
        <v>95.73</v>
      </c>
      <c r="H303">
        <v>3.73</v>
      </c>
    </row>
    <row r="304" spans="1:8" x14ac:dyDescent="0.25">
      <c r="A304" t="s">
        <v>18</v>
      </c>
      <c r="B304" t="s">
        <v>20</v>
      </c>
      <c r="C304" t="s">
        <v>28</v>
      </c>
      <c r="D304">
        <v>4735</v>
      </c>
      <c r="E304">
        <v>6</v>
      </c>
      <c r="F304">
        <v>0</v>
      </c>
      <c r="G304">
        <v>89.38</v>
      </c>
      <c r="H304">
        <v>3.82</v>
      </c>
    </row>
    <row r="305" spans="1:8" x14ac:dyDescent="0.25">
      <c r="A305" t="s">
        <v>18</v>
      </c>
      <c r="B305" t="s">
        <v>20</v>
      </c>
      <c r="C305" t="s">
        <v>29</v>
      </c>
      <c r="D305">
        <v>7144</v>
      </c>
      <c r="E305">
        <v>1</v>
      </c>
      <c r="F305">
        <v>1</v>
      </c>
      <c r="G305">
        <v>92.33</v>
      </c>
      <c r="H305">
        <v>4.24</v>
      </c>
    </row>
    <row r="306" spans="1:8" x14ac:dyDescent="0.25">
      <c r="A306" t="s">
        <v>18</v>
      </c>
      <c r="B306" t="s">
        <v>20</v>
      </c>
      <c r="C306" t="s">
        <v>30</v>
      </c>
      <c r="D306">
        <v>9448</v>
      </c>
      <c r="E306">
        <v>2</v>
      </c>
      <c r="F306">
        <v>0</v>
      </c>
      <c r="G306">
        <v>89.18</v>
      </c>
      <c r="H306">
        <v>3.63</v>
      </c>
    </row>
    <row r="307" spans="1:8" x14ac:dyDescent="0.25">
      <c r="A307" t="s">
        <v>18</v>
      </c>
      <c r="B307" t="s">
        <v>21</v>
      </c>
      <c r="C307" t="s">
        <v>26</v>
      </c>
      <c r="D307">
        <v>9605</v>
      </c>
      <c r="E307">
        <v>0</v>
      </c>
      <c r="F307">
        <v>0</v>
      </c>
      <c r="G307">
        <v>100.55</v>
      </c>
      <c r="H307">
        <v>4.3899999999999997</v>
      </c>
    </row>
    <row r="308" spans="1:8" x14ac:dyDescent="0.25">
      <c r="A308" t="s">
        <v>18</v>
      </c>
      <c r="B308" t="s">
        <v>21</v>
      </c>
      <c r="C308" t="s">
        <v>27</v>
      </c>
      <c r="D308">
        <v>6409</v>
      </c>
      <c r="E308">
        <v>0</v>
      </c>
      <c r="F308">
        <v>0</v>
      </c>
      <c r="G308">
        <v>91.95</v>
      </c>
      <c r="H308">
        <v>4.4000000000000004</v>
      </c>
    </row>
    <row r="309" spans="1:8" x14ac:dyDescent="0.25">
      <c r="A309" t="s">
        <v>18</v>
      </c>
      <c r="B309" t="s">
        <v>21</v>
      </c>
      <c r="C309" t="s">
        <v>28</v>
      </c>
      <c r="D309">
        <v>6776</v>
      </c>
      <c r="E309">
        <v>3</v>
      </c>
      <c r="F309">
        <v>0</v>
      </c>
      <c r="G309">
        <v>81.96</v>
      </c>
      <c r="H309">
        <v>3.62</v>
      </c>
    </row>
    <row r="310" spans="1:8" x14ac:dyDescent="0.25">
      <c r="A310" t="s">
        <v>18</v>
      </c>
      <c r="B310" t="s">
        <v>21</v>
      </c>
      <c r="C310" t="s">
        <v>29</v>
      </c>
      <c r="D310">
        <v>3555</v>
      </c>
      <c r="E310">
        <v>3</v>
      </c>
      <c r="F310">
        <v>0</v>
      </c>
      <c r="G310">
        <v>90.3</v>
      </c>
      <c r="H310">
        <v>3.83</v>
      </c>
    </row>
    <row r="311" spans="1:8" x14ac:dyDescent="0.25">
      <c r="A311" t="s">
        <v>18</v>
      </c>
      <c r="B311" t="s">
        <v>21</v>
      </c>
      <c r="C311" t="s">
        <v>30</v>
      </c>
      <c r="D311">
        <v>3368</v>
      </c>
      <c r="E311">
        <v>2</v>
      </c>
      <c r="F311">
        <v>0</v>
      </c>
      <c r="G311">
        <v>97.41</v>
      </c>
      <c r="H311">
        <v>3.76</v>
      </c>
    </row>
    <row r="312" spans="1:8" x14ac:dyDescent="0.25">
      <c r="A312" t="s">
        <v>18</v>
      </c>
      <c r="B312" t="s">
        <v>22</v>
      </c>
      <c r="C312" t="s">
        <v>26</v>
      </c>
      <c r="D312">
        <v>1182</v>
      </c>
      <c r="E312">
        <v>4</v>
      </c>
      <c r="F312">
        <v>0</v>
      </c>
      <c r="G312">
        <v>94.04</v>
      </c>
      <c r="H312">
        <v>3.51</v>
      </c>
    </row>
    <row r="313" spans="1:8" x14ac:dyDescent="0.25">
      <c r="A313" t="s">
        <v>18</v>
      </c>
      <c r="B313" t="s">
        <v>22</v>
      </c>
      <c r="C313" t="s">
        <v>27</v>
      </c>
      <c r="D313">
        <v>9244</v>
      </c>
      <c r="E313">
        <v>3</v>
      </c>
      <c r="F313">
        <v>0</v>
      </c>
      <c r="G313">
        <v>89.87</v>
      </c>
      <c r="H313">
        <v>3.12</v>
      </c>
    </row>
    <row r="314" spans="1:8" x14ac:dyDescent="0.25">
      <c r="A314" t="s">
        <v>18</v>
      </c>
      <c r="B314" t="s">
        <v>22</v>
      </c>
      <c r="C314" t="s">
        <v>28</v>
      </c>
      <c r="D314">
        <v>5945</v>
      </c>
      <c r="E314">
        <v>4</v>
      </c>
      <c r="F314">
        <v>0</v>
      </c>
      <c r="G314">
        <v>93.53</v>
      </c>
      <c r="H314">
        <v>4.47</v>
      </c>
    </row>
    <row r="315" spans="1:8" x14ac:dyDescent="0.25">
      <c r="A315" t="s">
        <v>18</v>
      </c>
      <c r="B315" t="s">
        <v>22</v>
      </c>
      <c r="C315" t="s">
        <v>29</v>
      </c>
      <c r="D315">
        <v>7352</v>
      </c>
      <c r="E315">
        <v>2</v>
      </c>
      <c r="F315">
        <v>0</v>
      </c>
      <c r="G315">
        <v>85.71</v>
      </c>
      <c r="H315">
        <v>4.5599999999999996</v>
      </c>
    </row>
    <row r="316" spans="1:8" x14ac:dyDescent="0.25">
      <c r="A316" t="s">
        <v>18</v>
      </c>
      <c r="B316" t="s">
        <v>22</v>
      </c>
      <c r="C316" t="s">
        <v>30</v>
      </c>
      <c r="D316">
        <v>8818</v>
      </c>
      <c r="E316">
        <v>4</v>
      </c>
      <c r="F316">
        <v>1</v>
      </c>
      <c r="G316">
        <v>89.44</v>
      </c>
      <c r="H316">
        <v>4.32</v>
      </c>
    </row>
    <row r="317" spans="1:8" x14ac:dyDescent="0.25">
      <c r="A317" t="s">
        <v>18</v>
      </c>
      <c r="B317" t="s">
        <v>23</v>
      </c>
      <c r="C317" t="s">
        <v>26</v>
      </c>
      <c r="D317">
        <v>9389</v>
      </c>
      <c r="E317">
        <v>2</v>
      </c>
      <c r="F317">
        <v>0</v>
      </c>
      <c r="G317">
        <v>77.81</v>
      </c>
      <c r="H317">
        <v>3.93</v>
      </c>
    </row>
    <row r="318" spans="1:8" x14ac:dyDescent="0.25">
      <c r="A318" t="s">
        <v>18</v>
      </c>
      <c r="B318" t="s">
        <v>23</v>
      </c>
      <c r="C318" t="s">
        <v>27</v>
      </c>
      <c r="D318">
        <v>8094</v>
      </c>
      <c r="E318">
        <v>0</v>
      </c>
      <c r="F318">
        <v>0</v>
      </c>
      <c r="G318">
        <v>94.83</v>
      </c>
      <c r="H318">
        <v>4.62</v>
      </c>
    </row>
    <row r="319" spans="1:8" x14ac:dyDescent="0.25">
      <c r="A319" t="s">
        <v>18</v>
      </c>
      <c r="B319" t="s">
        <v>23</v>
      </c>
      <c r="C319" t="s">
        <v>28</v>
      </c>
      <c r="D319">
        <v>4607</v>
      </c>
      <c r="E319">
        <v>4</v>
      </c>
      <c r="F319">
        <v>0</v>
      </c>
      <c r="G319">
        <v>87.81</v>
      </c>
      <c r="H319">
        <v>4.07</v>
      </c>
    </row>
    <row r="320" spans="1:8" x14ac:dyDescent="0.25">
      <c r="A320" t="s">
        <v>18</v>
      </c>
      <c r="B320" t="s">
        <v>23</v>
      </c>
      <c r="C320" t="s">
        <v>29</v>
      </c>
      <c r="D320">
        <v>2124</v>
      </c>
      <c r="E320">
        <v>4</v>
      </c>
      <c r="F320">
        <v>0</v>
      </c>
      <c r="G320">
        <v>88.57</v>
      </c>
      <c r="H320">
        <v>4.16</v>
      </c>
    </row>
    <row r="321" spans="1:8" x14ac:dyDescent="0.25">
      <c r="A321" t="s">
        <v>18</v>
      </c>
      <c r="B321" t="s">
        <v>23</v>
      </c>
      <c r="C321" t="s">
        <v>30</v>
      </c>
      <c r="D321">
        <v>9588</v>
      </c>
      <c r="E321">
        <v>5</v>
      </c>
      <c r="F321">
        <v>0</v>
      </c>
      <c r="G321">
        <v>93.36</v>
      </c>
      <c r="H321">
        <v>3.92</v>
      </c>
    </row>
    <row r="322" spans="1:8" x14ac:dyDescent="0.25">
      <c r="A322" t="s">
        <v>18</v>
      </c>
      <c r="B322" t="s">
        <v>24</v>
      </c>
      <c r="C322" t="s">
        <v>26</v>
      </c>
      <c r="D322">
        <v>8170</v>
      </c>
      <c r="E322">
        <v>4</v>
      </c>
      <c r="F322">
        <v>1</v>
      </c>
      <c r="G322">
        <v>85.61</v>
      </c>
      <c r="H322">
        <v>3.29</v>
      </c>
    </row>
    <row r="323" spans="1:8" x14ac:dyDescent="0.25">
      <c r="A323" t="s">
        <v>18</v>
      </c>
      <c r="B323" t="s">
        <v>24</v>
      </c>
      <c r="C323" t="s">
        <v>27</v>
      </c>
      <c r="D323">
        <v>8480</v>
      </c>
      <c r="E323">
        <v>3</v>
      </c>
      <c r="F323">
        <v>0</v>
      </c>
      <c r="G323">
        <v>91.46</v>
      </c>
      <c r="H323">
        <v>3.91</v>
      </c>
    </row>
    <row r="324" spans="1:8" x14ac:dyDescent="0.25">
      <c r="A324" t="s">
        <v>18</v>
      </c>
      <c r="B324" t="s">
        <v>24</v>
      </c>
      <c r="C324" t="s">
        <v>28</v>
      </c>
      <c r="D324">
        <v>4841</v>
      </c>
      <c r="E324">
        <v>0</v>
      </c>
      <c r="F324">
        <v>0</v>
      </c>
      <c r="G324">
        <v>88.91</v>
      </c>
      <c r="H324">
        <v>2.68</v>
      </c>
    </row>
    <row r="325" spans="1:8" x14ac:dyDescent="0.25">
      <c r="A325" t="s">
        <v>18</v>
      </c>
      <c r="B325" t="s">
        <v>24</v>
      </c>
      <c r="C325" t="s">
        <v>29</v>
      </c>
      <c r="D325">
        <v>3158</v>
      </c>
      <c r="E325">
        <v>5</v>
      </c>
      <c r="F325">
        <v>0</v>
      </c>
      <c r="G325">
        <v>88.66</v>
      </c>
      <c r="H325">
        <v>4.78</v>
      </c>
    </row>
    <row r="326" spans="1:8" x14ac:dyDescent="0.25">
      <c r="A326" t="s">
        <v>18</v>
      </c>
      <c r="B326" t="s">
        <v>24</v>
      </c>
      <c r="C326" t="s">
        <v>30</v>
      </c>
      <c r="D326">
        <v>3745</v>
      </c>
      <c r="E326">
        <v>2</v>
      </c>
      <c r="F326">
        <v>0</v>
      </c>
      <c r="G326">
        <v>84.37</v>
      </c>
      <c r="H326">
        <v>3.77</v>
      </c>
    </row>
    <row r="327" spans="1:8" x14ac:dyDescent="0.25">
      <c r="A327" t="s">
        <v>18</v>
      </c>
      <c r="B327" t="s">
        <v>25</v>
      </c>
      <c r="C327" t="s">
        <v>26</v>
      </c>
      <c r="D327">
        <v>5063</v>
      </c>
      <c r="E327">
        <v>3</v>
      </c>
      <c r="F327">
        <v>0</v>
      </c>
      <c r="G327">
        <v>98.86</v>
      </c>
      <c r="H327">
        <v>4.92</v>
      </c>
    </row>
    <row r="328" spans="1:8" x14ac:dyDescent="0.25">
      <c r="A328" t="s">
        <v>18</v>
      </c>
      <c r="B328" t="s">
        <v>25</v>
      </c>
      <c r="C328" t="s">
        <v>27</v>
      </c>
      <c r="D328">
        <v>7516</v>
      </c>
      <c r="E328">
        <v>3</v>
      </c>
      <c r="F328">
        <v>1</v>
      </c>
      <c r="G328">
        <v>93.35</v>
      </c>
      <c r="H328">
        <v>4.34</v>
      </c>
    </row>
    <row r="329" spans="1:8" x14ac:dyDescent="0.25">
      <c r="A329" t="s">
        <v>18</v>
      </c>
      <c r="B329" t="s">
        <v>25</v>
      </c>
      <c r="C329" t="s">
        <v>28</v>
      </c>
      <c r="D329">
        <v>9835</v>
      </c>
      <c r="E329">
        <v>5</v>
      </c>
      <c r="F329">
        <v>0</v>
      </c>
      <c r="G329">
        <v>90.76</v>
      </c>
      <c r="H329">
        <v>4.01</v>
      </c>
    </row>
    <row r="330" spans="1:8" x14ac:dyDescent="0.25">
      <c r="A330" t="s">
        <v>18</v>
      </c>
      <c r="B330" t="s">
        <v>25</v>
      </c>
      <c r="C330" t="s">
        <v>29</v>
      </c>
      <c r="D330">
        <v>1630</v>
      </c>
      <c r="E330">
        <v>4</v>
      </c>
      <c r="F330">
        <v>0</v>
      </c>
      <c r="G330">
        <v>86.69</v>
      </c>
      <c r="H330">
        <v>3.7</v>
      </c>
    </row>
    <row r="331" spans="1:8" x14ac:dyDescent="0.25">
      <c r="A331" t="s">
        <v>18</v>
      </c>
      <c r="B331" t="s">
        <v>25</v>
      </c>
      <c r="C331" t="s">
        <v>30</v>
      </c>
      <c r="D331">
        <v>1025</v>
      </c>
      <c r="E331">
        <v>4</v>
      </c>
      <c r="F331">
        <v>1</v>
      </c>
      <c r="G331">
        <v>92.19</v>
      </c>
      <c r="H331">
        <v>3.48</v>
      </c>
    </row>
    <row r="332" spans="1:8" x14ac:dyDescent="0.25">
      <c r="A332" t="s">
        <v>19</v>
      </c>
      <c r="B332" t="s">
        <v>20</v>
      </c>
      <c r="C332" t="s">
        <v>26</v>
      </c>
      <c r="D332">
        <v>2072</v>
      </c>
      <c r="E332">
        <v>4</v>
      </c>
      <c r="F332">
        <v>0</v>
      </c>
      <c r="G332">
        <v>92.25</v>
      </c>
      <c r="H332">
        <v>4.0999999999999996</v>
      </c>
    </row>
    <row r="333" spans="1:8" x14ac:dyDescent="0.25">
      <c r="A333" t="s">
        <v>19</v>
      </c>
      <c r="B333" t="s">
        <v>20</v>
      </c>
      <c r="C333" t="s">
        <v>27</v>
      </c>
      <c r="D333">
        <v>8763</v>
      </c>
      <c r="E333">
        <v>2</v>
      </c>
      <c r="F333">
        <v>1</v>
      </c>
      <c r="G333">
        <v>81.96</v>
      </c>
      <c r="H333">
        <v>4.09</v>
      </c>
    </row>
    <row r="334" spans="1:8" x14ac:dyDescent="0.25">
      <c r="A334" t="s">
        <v>19</v>
      </c>
      <c r="B334" t="s">
        <v>20</v>
      </c>
      <c r="C334" t="s">
        <v>28</v>
      </c>
      <c r="D334">
        <v>4644</v>
      </c>
      <c r="E334">
        <v>6</v>
      </c>
      <c r="F334">
        <v>0</v>
      </c>
      <c r="G334">
        <v>95.44</v>
      </c>
      <c r="H334">
        <v>4.09</v>
      </c>
    </row>
    <row r="335" spans="1:8" x14ac:dyDescent="0.25">
      <c r="A335" t="s">
        <v>19</v>
      </c>
      <c r="B335" t="s">
        <v>20</v>
      </c>
      <c r="C335" t="s">
        <v>29</v>
      </c>
      <c r="D335">
        <v>1492</v>
      </c>
      <c r="E335">
        <v>1</v>
      </c>
      <c r="F335">
        <v>1</v>
      </c>
      <c r="G335">
        <v>92.24</v>
      </c>
      <c r="H335">
        <v>4.1900000000000004</v>
      </c>
    </row>
    <row r="336" spans="1:8" x14ac:dyDescent="0.25">
      <c r="A336" t="s">
        <v>19</v>
      </c>
      <c r="B336" t="s">
        <v>20</v>
      </c>
      <c r="C336" t="s">
        <v>30</v>
      </c>
      <c r="D336">
        <v>3743</v>
      </c>
      <c r="E336">
        <v>4</v>
      </c>
      <c r="F336">
        <v>0</v>
      </c>
      <c r="G336">
        <v>90.95</v>
      </c>
      <c r="H336">
        <v>3.67</v>
      </c>
    </row>
    <row r="337" spans="1:8" x14ac:dyDescent="0.25">
      <c r="A337" t="s">
        <v>19</v>
      </c>
      <c r="B337" t="s">
        <v>21</v>
      </c>
      <c r="C337" t="s">
        <v>26</v>
      </c>
      <c r="D337">
        <v>1619</v>
      </c>
      <c r="E337">
        <v>7</v>
      </c>
      <c r="F337">
        <v>0</v>
      </c>
      <c r="G337">
        <v>85.19</v>
      </c>
      <c r="H337">
        <v>4.42</v>
      </c>
    </row>
    <row r="338" spans="1:8" x14ac:dyDescent="0.25">
      <c r="A338" t="s">
        <v>19</v>
      </c>
      <c r="B338" t="s">
        <v>21</v>
      </c>
      <c r="C338" t="s">
        <v>27</v>
      </c>
      <c r="D338">
        <v>7976</v>
      </c>
      <c r="E338">
        <v>8</v>
      </c>
      <c r="F338">
        <v>0</v>
      </c>
      <c r="G338">
        <v>87.55</v>
      </c>
      <c r="H338">
        <v>4.2300000000000004</v>
      </c>
    </row>
    <row r="339" spans="1:8" x14ac:dyDescent="0.25">
      <c r="A339" t="s">
        <v>19</v>
      </c>
      <c r="B339" t="s">
        <v>21</v>
      </c>
      <c r="C339" t="s">
        <v>28</v>
      </c>
      <c r="D339">
        <v>4638</v>
      </c>
      <c r="E339">
        <v>2</v>
      </c>
      <c r="F339">
        <v>0</v>
      </c>
      <c r="G339">
        <v>100.5</v>
      </c>
      <c r="H339">
        <v>3.88</v>
      </c>
    </row>
    <row r="340" spans="1:8" x14ac:dyDescent="0.25">
      <c r="A340" t="s">
        <v>19</v>
      </c>
      <c r="B340" t="s">
        <v>21</v>
      </c>
      <c r="C340" t="s">
        <v>29</v>
      </c>
      <c r="D340">
        <v>3787</v>
      </c>
      <c r="E340">
        <v>4</v>
      </c>
      <c r="F340">
        <v>0</v>
      </c>
      <c r="G340">
        <v>83.28</v>
      </c>
      <c r="H340">
        <v>3.2</v>
      </c>
    </row>
    <row r="341" spans="1:8" x14ac:dyDescent="0.25">
      <c r="A341" t="s">
        <v>19</v>
      </c>
      <c r="B341" t="s">
        <v>21</v>
      </c>
      <c r="C341" t="s">
        <v>30</v>
      </c>
      <c r="D341">
        <v>1628</v>
      </c>
      <c r="E341">
        <v>0</v>
      </c>
      <c r="F341">
        <v>0</v>
      </c>
      <c r="G341">
        <v>81.48</v>
      </c>
      <c r="H341">
        <v>3.79</v>
      </c>
    </row>
    <row r="342" spans="1:8" x14ac:dyDescent="0.25">
      <c r="A342" t="s">
        <v>19</v>
      </c>
      <c r="B342" t="s">
        <v>22</v>
      </c>
      <c r="C342" t="s">
        <v>26</v>
      </c>
      <c r="D342">
        <v>5369</v>
      </c>
      <c r="E342">
        <v>8</v>
      </c>
      <c r="F342">
        <v>0</v>
      </c>
      <c r="G342">
        <v>85.98</v>
      </c>
      <c r="H342">
        <v>4.37</v>
      </c>
    </row>
    <row r="343" spans="1:8" x14ac:dyDescent="0.25">
      <c r="A343" t="s">
        <v>19</v>
      </c>
      <c r="B343" t="s">
        <v>22</v>
      </c>
      <c r="C343" t="s">
        <v>27</v>
      </c>
      <c r="D343">
        <v>6520</v>
      </c>
      <c r="E343">
        <v>2</v>
      </c>
      <c r="F343">
        <v>0</v>
      </c>
      <c r="G343">
        <v>92.46</v>
      </c>
      <c r="H343">
        <v>4.8499999999999996</v>
      </c>
    </row>
    <row r="344" spans="1:8" x14ac:dyDescent="0.25">
      <c r="A344" t="s">
        <v>19</v>
      </c>
      <c r="B344" t="s">
        <v>22</v>
      </c>
      <c r="C344" t="s">
        <v>28</v>
      </c>
      <c r="D344">
        <v>1660</v>
      </c>
      <c r="E344">
        <v>3</v>
      </c>
      <c r="F344">
        <v>1</v>
      </c>
      <c r="G344">
        <v>97.06</v>
      </c>
      <c r="H344">
        <v>3.8</v>
      </c>
    </row>
    <row r="345" spans="1:8" x14ac:dyDescent="0.25">
      <c r="A345" t="s">
        <v>19</v>
      </c>
      <c r="B345" t="s">
        <v>22</v>
      </c>
      <c r="C345" t="s">
        <v>29</v>
      </c>
      <c r="D345">
        <v>9275</v>
      </c>
      <c r="E345">
        <v>3</v>
      </c>
      <c r="F345">
        <v>0</v>
      </c>
      <c r="G345">
        <v>88.17</v>
      </c>
      <c r="H345">
        <v>4.22</v>
      </c>
    </row>
    <row r="346" spans="1:8" x14ac:dyDescent="0.25">
      <c r="A346" t="s">
        <v>19</v>
      </c>
      <c r="B346" t="s">
        <v>22</v>
      </c>
      <c r="C346" t="s">
        <v>30</v>
      </c>
      <c r="D346">
        <v>5570</v>
      </c>
      <c r="E346">
        <v>2</v>
      </c>
      <c r="F346">
        <v>0</v>
      </c>
      <c r="G346">
        <v>92.18</v>
      </c>
      <c r="H346">
        <v>4.2</v>
      </c>
    </row>
    <row r="347" spans="1:8" x14ac:dyDescent="0.25">
      <c r="A347" t="s">
        <v>19</v>
      </c>
      <c r="B347" t="s">
        <v>23</v>
      </c>
      <c r="C347" t="s">
        <v>26</v>
      </c>
      <c r="D347">
        <v>4607</v>
      </c>
      <c r="E347">
        <v>4</v>
      </c>
      <c r="F347">
        <v>0</v>
      </c>
      <c r="G347">
        <v>89.16</v>
      </c>
      <c r="H347">
        <v>4.33</v>
      </c>
    </row>
    <row r="348" spans="1:8" x14ac:dyDescent="0.25">
      <c r="A348" t="s">
        <v>19</v>
      </c>
      <c r="B348" t="s">
        <v>23</v>
      </c>
      <c r="C348" t="s">
        <v>27</v>
      </c>
      <c r="D348">
        <v>5276</v>
      </c>
      <c r="E348">
        <v>1</v>
      </c>
      <c r="F348">
        <v>0</v>
      </c>
      <c r="G348">
        <v>86.62</v>
      </c>
      <c r="H348">
        <v>4.0199999999999996</v>
      </c>
    </row>
    <row r="349" spans="1:8" x14ac:dyDescent="0.25">
      <c r="A349" t="s">
        <v>19</v>
      </c>
      <c r="B349" t="s">
        <v>23</v>
      </c>
      <c r="C349" t="s">
        <v>28</v>
      </c>
      <c r="D349">
        <v>7534</v>
      </c>
      <c r="E349">
        <v>1</v>
      </c>
      <c r="F349">
        <v>0</v>
      </c>
      <c r="G349">
        <v>87.03</v>
      </c>
      <c r="H349">
        <v>3.52</v>
      </c>
    </row>
    <row r="350" spans="1:8" x14ac:dyDescent="0.25">
      <c r="A350" t="s">
        <v>19</v>
      </c>
      <c r="B350" t="s">
        <v>23</v>
      </c>
      <c r="C350" t="s">
        <v>29</v>
      </c>
      <c r="D350">
        <v>5082</v>
      </c>
      <c r="E350">
        <v>5</v>
      </c>
      <c r="F350">
        <v>0</v>
      </c>
      <c r="G350">
        <v>87.68</v>
      </c>
      <c r="H350">
        <v>4.2300000000000004</v>
      </c>
    </row>
    <row r="351" spans="1:8" x14ac:dyDescent="0.25">
      <c r="A351" t="s">
        <v>19</v>
      </c>
      <c r="B351" t="s">
        <v>23</v>
      </c>
      <c r="C351" t="s">
        <v>30</v>
      </c>
      <c r="D351">
        <v>5591</v>
      </c>
      <c r="E351">
        <v>7</v>
      </c>
      <c r="F351">
        <v>0</v>
      </c>
      <c r="G351">
        <v>85.85</v>
      </c>
      <c r="H351">
        <v>4.26</v>
      </c>
    </row>
    <row r="352" spans="1:8" x14ac:dyDescent="0.25">
      <c r="A352" t="s">
        <v>19</v>
      </c>
      <c r="B352" t="s">
        <v>24</v>
      </c>
      <c r="C352" t="s">
        <v>26</v>
      </c>
      <c r="D352">
        <v>9712</v>
      </c>
      <c r="E352">
        <v>3</v>
      </c>
      <c r="F352">
        <v>1</v>
      </c>
      <c r="G352">
        <v>85.38</v>
      </c>
      <c r="H352">
        <v>4.17</v>
      </c>
    </row>
    <row r="353" spans="1:8" x14ac:dyDescent="0.25">
      <c r="A353" t="s">
        <v>19</v>
      </c>
      <c r="B353" t="s">
        <v>24</v>
      </c>
      <c r="C353" t="s">
        <v>27</v>
      </c>
      <c r="D353">
        <v>3800</v>
      </c>
      <c r="E353">
        <v>6</v>
      </c>
      <c r="F353">
        <v>0</v>
      </c>
      <c r="G353">
        <v>91.15</v>
      </c>
      <c r="H353">
        <v>4.25</v>
      </c>
    </row>
    <row r="354" spans="1:8" x14ac:dyDescent="0.25">
      <c r="A354" t="s">
        <v>19</v>
      </c>
      <c r="B354" t="s">
        <v>24</v>
      </c>
      <c r="C354" t="s">
        <v>28</v>
      </c>
      <c r="D354">
        <v>1166</v>
      </c>
      <c r="E354">
        <v>2</v>
      </c>
      <c r="F354">
        <v>0</v>
      </c>
      <c r="G354">
        <v>88.16</v>
      </c>
      <c r="H354">
        <v>3.77</v>
      </c>
    </row>
    <row r="355" spans="1:8" x14ac:dyDescent="0.25">
      <c r="A355" t="s">
        <v>19</v>
      </c>
      <c r="B355" t="s">
        <v>24</v>
      </c>
      <c r="C355" t="s">
        <v>29</v>
      </c>
      <c r="D355">
        <v>2363</v>
      </c>
      <c r="E355">
        <v>7</v>
      </c>
      <c r="F355">
        <v>0</v>
      </c>
      <c r="G355">
        <v>93.48</v>
      </c>
      <c r="H355">
        <v>4.42</v>
      </c>
    </row>
    <row r="356" spans="1:8" x14ac:dyDescent="0.25">
      <c r="A356" t="s">
        <v>19</v>
      </c>
      <c r="B356" t="s">
        <v>24</v>
      </c>
      <c r="C356" t="s">
        <v>30</v>
      </c>
      <c r="D356">
        <v>7033</v>
      </c>
      <c r="E356">
        <v>0</v>
      </c>
      <c r="F356">
        <v>0</v>
      </c>
      <c r="G356">
        <v>91.28</v>
      </c>
      <c r="H356">
        <v>3.84</v>
      </c>
    </row>
    <row r="357" spans="1:8" x14ac:dyDescent="0.25">
      <c r="A357" t="s">
        <v>19</v>
      </c>
      <c r="B357" t="s">
        <v>25</v>
      </c>
      <c r="C357" t="s">
        <v>26</v>
      </c>
      <c r="D357">
        <v>2293</v>
      </c>
      <c r="E357">
        <v>2</v>
      </c>
      <c r="F357">
        <v>0</v>
      </c>
      <c r="G357">
        <v>91.53</v>
      </c>
      <c r="H357">
        <v>4.92</v>
      </c>
    </row>
    <row r="358" spans="1:8" x14ac:dyDescent="0.25">
      <c r="A358" t="s">
        <v>19</v>
      </c>
      <c r="B358" t="s">
        <v>25</v>
      </c>
      <c r="C358" t="s">
        <v>27</v>
      </c>
      <c r="D358">
        <v>6287</v>
      </c>
      <c r="E358">
        <v>1</v>
      </c>
      <c r="F358">
        <v>0</v>
      </c>
      <c r="G358">
        <v>88.81</v>
      </c>
      <c r="H358">
        <v>4.13</v>
      </c>
    </row>
    <row r="359" spans="1:8" x14ac:dyDescent="0.25">
      <c r="A359" t="s">
        <v>19</v>
      </c>
      <c r="B359" t="s">
        <v>25</v>
      </c>
      <c r="C359" t="s">
        <v>28</v>
      </c>
      <c r="D359">
        <v>2855</v>
      </c>
      <c r="E359">
        <v>6</v>
      </c>
      <c r="F359">
        <v>0</v>
      </c>
      <c r="G359">
        <v>90.03</v>
      </c>
      <c r="H359">
        <v>4.68</v>
      </c>
    </row>
    <row r="360" spans="1:8" x14ac:dyDescent="0.25">
      <c r="A360" t="s">
        <v>19</v>
      </c>
      <c r="B360" t="s">
        <v>25</v>
      </c>
      <c r="C360" t="s">
        <v>29</v>
      </c>
      <c r="D360">
        <v>4277</v>
      </c>
      <c r="E360">
        <v>4</v>
      </c>
      <c r="F360">
        <v>0</v>
      </c>
      <c r="G360">
        <v>90.35</v>
      </c>
      <c r="H360">
        <v>3.68</v>
      </c>
    </row>
    <row r="361" spans="1:8" x14ac:dyDescent="0.25">
      <c r="A361" t="s">
        <v>19</v>
      </c>
      <c r="B361" t="s">
        <v>25</v>
      </c>
      <c r="C361" t="s">
        <v>30</v>
      </c>
      <c r="D361">
        <v>4197</v>
      </c>
      <c r="E361">
        <v>2</v>
      </c>
      <c r="F361">
        <v>1</v>
      </c>
      <c r="G361">
        <v>95.05</v>
      </c>
      <c r="H361">
        <v>3.91</v>
      </c>
    </row>
  </sheetData>
  <sheetProtection algorithmName="SHA-512" hashValue="RdTc2pE90gI+Dv5Ut92nE5bNHMSTG7BErmMTDASNTHoHdzXKNvJtZRf9mYxrgwaxaJTdOUDhey8zqTXmUGXHpA==" saltValue="Y+SWz1sRYm9apShhmOsGR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5B13-5029-45A4-B9D7-FD8C7880241A}">
  <sheetPr codeName="Sheet2">
    <tabColor theme="5" tint="0.39997558519241921"/>
  </sheetPr>
  <dimension ref="A1:P361"/>
  <sheetViews>
    <sheetView workbookViewId="0">
      <selection activeCell="E14" sqref="E14"/>
    </sheetView>
  </sheetViews>
  <sheetFormatPr defaultRowHeight="15" x14ac:dyDescent="0.25"/>
  <cols>
    <col min="1" max="1" width="11.85546875" style="11" customWidth="1"/>
    <col min="2" max="2" width="9.5703125" bestFit="1" customWidth="1"/>
    <col min="3" max="3" width="18.85546875" customWidth="1"/>
    <col min="4" max="5" width="16" style="15" customWidth="1"/>
    <col min="6" max="6" width="22.7109375" customWidth="1"/>
    <col min="7" max="7" width="17.42578125" customWidth="1"/>
    <col min="8" max="8" width="22.28515625" customWidth="1"/>
    <col min="9" max="10" width="28.85546875" style="13" customWidth="1"/>
    <col min="14" max="14" width="13" customWidth="1"/>
    <col min="15" max="16" width="14.7109375" customWidth="1"/>
  </cols>
  <sheetData>
    <row r="1" spans="1:16" x14ac:dyDescent="0.25">
      <c r="A1" s="10" t="s">
        <v>0</v>
      </c>
      <c r="B1" s="9" t="s">
        <v>1</v>
      </c>
      <c r="C1" s="9" t="s">
        <v>2</v>
      </c>
      <c r="D1" s="14" t="s">
        <v>3</v>
      </c>
      <c r="E1" s="14" t="s">
        <v>72</v>
      </c>
      <c r="F1" s="9" t="s">
        <v>4</v>
      </c>
      <c r="G1" s="9" t="s">
        <v>5</v>
      </c>
      <c r="H1" s="9" t="s">
        <v>6</v>
      </c>
      <c r="I1" s="12" t="s">
        <v>7</v>
      </c>
      <c r="J1" s="12" t="s">
        <v>94</v>
      </c>
      <c r="K1" s="9" t="s">
        <v>85</v>
      </c>
      <c r="L1" s="21"/>
    </row>
    <row r="2" spans="1:16" x14ac:dyDescent="0.25">
      <c r="A2" s="11">
        <v>45444</v>
      </c>
      <c r="B2" t="s">
        <v>20</v>
      </c>
      <c r="C2" t="s">
        <v>26</v>
      </c>
      <c r="D2" s="15">
        <v>8270</v>
      </c>
      <c r="E2" s="15">
        <f ca="1">AVERAGEIF(Info[[Product_Category]:[Sales_KES]],Info[[#This Row],[Product_Category]],Info[Sales_KES])</f>
        <v>5041.6805555555557</v>
      </c>
      <c r="F2">
        <v>4</v>
      </c>
      <c r="G2">
        <v>0</v>
      </c>
      <c r="H2">
        <v>79.95</v>
      </c>
      <c r="I2" s="13">
        <v>3.75</v>
      </c>
      <c r="K2" t="str">
        <f>IF((D3&lt;D2),"UP","DROP")</f>
        <v>DROP</v>
      </c>
    </row>
    <row r="3" spans="1:16" x14ac:dyDescent="0.25">
      <c r="A3" s="11">
        <v>45445</v>
      </c>
      <c r="B3" t="s">
        <v>20</v>
      </c>
      <c r="C3" t="s">
        <v>27</v>
      </c>
      <c r="D3" s="15">
        <v>9322</v>
      </c>
      <c r="E3" s="15">
        <f ca="1">AVERAGEIF(Info[[Product_Category]:[Sales_KES]],Info[[#This Row],[Product_Category]],Info[Sales_KES])</f>
        <v>5296.8472222222226</v>
      </c>
      <c r="F3">
        <v>0</v>
      </c>
      <c r="G3">
        <v>1</v>
      </c>
      <c r="H3">
        <v>87.65</v>
      </c>
      <c r="I3" s="13">
        <v>4.2699999999999996</v>
      </c>
      <c r="K3" t="str">
        <f t="shared" ref="K3:K65" si="0">IF((D4&lt;D3),"UP","DROP")</f>
        <v>UP</v>
      </c>
      <c r="M3" t="s">
        <v>77</v>
      </c>
      <c r="N3" t="s">
        <v>73</v>
      </c>
      <c r="O3" t="s">
        <v>74</v>
      </c>
      <c r="P3" t="s">
        <v>75</v>
      </c>
    </row>
    <row r="4" spans="1:16" x14ac:dyDescent="0.25">
      <c r="A4" s="11">
        <v>45446</v>
      </c>
      <c r="B4" t="s">
        <v>20</v>
      </c>
      <c r="C4" t="s">
        <v>28</v>
      </c>
      <c r="D4" s="15">
        <v>6311</v>
      </c>
      <c r="E4" s="15">
        <f ca="1">AVERAGEIF(Info[[Product_Category]:[Sales_KES]],Info[[#This Row],[Product_Category]],Info[Sales_KES])</f>
        <v>5565.041666666667</v>
      </c>
      <c r="F4">
        <v>3</v>
      </c>
      <c r="G4">
        <v>0</v>
      </c>
      <c r="H4">
        <v>77.8</v>
      </c>
      <c r="I4" s="13">
        <v>4.3</v>
      </c>
      <c r="K4" t="str">
        <f t="shared" si="0"/>
        <v>UP</v>
      </c>
      <c r="M4">
        <f>COUNTIF(Info[Product_Category],N4)</f>
        <v>72</v>
      </c>
      <c r="N4" t="s">
        <v>26</v>
      </c>
      <c r="O4" s="19">
        <f ca="1">SUMIF(Info[[Product_Category]:[Sales_KES]],N4,Info[Sales_KES])</f>
        <v>363001</v>
      </c>
      <c r="P4" s="19">
        <f ca="1">AVERAGEIF(Info[[Product_Category]:[Sales_KES]],N4,Info[Sales_KES])</f>
        <v>5041.6805555555557</v>
      </c>
    </row>
    <row r="5" spans="1:16" x14ac:dyDescent="0.25">
      <c r="A5" s="11">
        <v>45447</v>
      </c>
      <c r="B5" t="s">
        <v>20</v>
      </c>
      <c r="C5" t="s">
        <v>29</v>
      </c>
      <c r="D5" s="15">
        <v>3047</v>
      </c>
      <c r="E5" s="15">
        <f ca="1">AVERAGEIF(Info[[Product_Category]:[Sales_KES]],Info[[#This Row],[Product_Category]],Info[Sales_KES])</f>
        <v>5673.7638888888887</v>
      </c>
      <c r="F5">
        <v>2</v>
      </c>
      <c r="G5">
        <v>0</v>
      </c>
      <c r="H5">
        <v>90.34</v>
      </c>
      <c r="I5" s="13">
        <v>3.29</v>
      </c>
      <c r="K5" t="str">
        <f t="shared" si="0"/>
        <v>UP</v>
      </c>
      <c r="M5">
        <f>COUNTIF(Info[Product_Category],N5)</f>
        <v>72</v>
      </c>
      <c r="N5" t="s">
        <v>27</v>
      </c>
      <c r="O5" s="19">
        <f ca="1">SUMIF(Info[[Product_Category]:[Sales_KES]],N5,Info[Sales_KES])</f>
        <v>381373</v>
      </c>
      <c r="P5" s="19">
        <f ca="1">AVERAGEIF(Info[[Product_Category]:[Sales_KES]],N5,Info[Sales_KES])</f>
        <v>5296.8472222222226</v>
      </c>
    </row>
    <row r="6" spans="1:16" x14ac:dyDescent="0.25">
      <c r="A6" s="11">
        <v>45448</v>
      </c>
      <c r="B6" t="s">
        <v>20</v>
      </c>
      <c r="C6" t="s">
        <v>30</v>
      </c>
      <c r="D6" s="15">
        <v>2528</v>
      </c>
      <c r="E6" s="15">
        <f ca="1">AVERAGEIF(Info[[Product_Category]:[Sales_KES]],Info[[#This Row],[Product_Category]],Info[Sales_KES])</f>
        <v>5380.625</v>
      </c>
      <c r="F6">
        <v>0</v>
      </c>
      <c r="G6">
        <v>0</v>
      </c>
      <c r="H6">
        <v>87</v>
      </c>
      <c r="I6" s="13">
        <v>4.47</v>
      </c>
      <c r="K6" t="str">
        <f t="shared" si="0"/>
        <v>DROP</v>
      </c>
      <c r="M6">
        <f>COUNTIF(Info[Product_Category],N6)</f>
        <v>72</v>
      </c>
      <c r="N6" t="s">
        <v>28</v>
      </c>
      <c r="O6" s="19">
        <f ca="1">SUMIF(Info[[Product_Category]:[Sales_KES]],N6,Info[Sales_KES])</f>
        <v>400683</v>
      </c>
      <c r="P6" s="19">
        <f ca="1">AVERAGEIF(Info[[Product_Category]:[Sales_KES]],N6,Info[Sales_KES])</f>
        <v>5565.041666666667</v>
      </c>
    </row>
    <row r="7" spans="1:16" x14ac:dyDescent="0.25">
      <c r="A7" s="11">
        <v>45449</v>
      </c>
      <c r="B7" t="s">
        <v>21</v>
      </c>
      <c r="C7" t="s">
        <v>26</v>
      </c>
      <c r="D7" s="15">
        <v>3612</v>
      </c>
      <c r="E7" s="15">
        <f ca="1">AVERAGEIF(Info[[Product_Category]:[Sales_KES]],Info[[#This Row],[Product_Category]],Info[Sales_KES])</f>
        <v>5041.6805555555557</v>
      </c>
      <c r="F7">
        <v>2</v>
      </c>
      <c r="G7">
        <v>0</v>
      </c>
      <c r="H7">
        <v>88.16</v>
      </c>
      <c r="I7" s="13">
        <v>4.1900000000000004</v>
      </c>
      <c r="K7" t="str">
        <f t="shared" si="0"/>
        <v>DROP</v>
      </c>
      <c r="M7">
        <f>COUNTIF(Info[Product_Category],N7)</f>
        <v>72</v>
      </c>
      <c r="N7" t="s">
        <v>29</v>
      </c>
      <c r="O7" s="19">
        <f ca="1">SUMIF(Info[[Product_Category]:[Sales_KES]],N7,Info[Sales_KES])</f>
        <v>408511</v>
      </c>
      <c r="P7" s="19">
        <f ca="1">AVERAGEIF(Info[[Product_Category]:[Sales_KES]],N7,Info[Sales_KES])</f>
        <v>5673.7638888888887</v>
      </c>
    </row>
    <row r="8" spans="1:16" x14ac:dyDescent="0.25">
      <c r="A8" s="11">
        <v>45450</v>
      </c>
      <c r="B8" t="s">
        <v>21</v>
      </c>
      <c r="C8" t="s">
        <v>27</v>
      </c>
      <c r="D8" s="15">
        <v>4152</v>
      </c>
      <c r="E8" s="15">
        <f ca="1">AVERAGEIF(Info[[Product_Category]:[Sales_KES]],Info[[#This Row],[Product_Category]],Info[Sales_KES])</f>
        <v>5296.8472222222226</v>
      </c>
      <c r="F8">
        <v>3</v>
      </c>
      <c r="G8">
        <v>0</v>
      </c>
      <c r="H8">
        <v>91.09</v>
      </c>
      <c r="I8" s="13">
        <v>4.4400000000000004</v>
      </c>
      <c r="K8" t="str">
        <f t="shared" si="0"/>
        <v>DROP</v>
      </c>
      <c r="M8">
        <f>COUNTIF(Info[Product_Category],N8)</f>
        <v>72</v>
      </c>
      <c r="N8" t="s">
        <v>30</v>
      </c>
      <c r="O8" s="19">
        <f ca="1">SUMIF(Info[[Product_Category]:[Sales_KES]],N8,Info[Sales_KES])</f>
        <v>387405</v>
      </c>
      <c r="P8" s="19">
        <f ca="1">AVERAGEIF(Info[[Product_Category]:[Sales_KES]],N8,Info[Sales_KES])</f>
        <v>5380.625</v>
      </c>
    </row>
    <row r="9" spans="1:16" x14ac:dyDescent="0.25">
      <c r="A9" s="11">
        <v>45451</v>
      </c>
      <c r="B9" t="s">
        <v>21</v>
      </c>
      <c r="C9" t="s">
        <v>28</v>
      </c>
      <c r="D9" s="15">
        <v>8629</v>
      </c>
      <c r="E9" s="15">
        <f ca="1">AVERAGEIF(Info[[Product_Category]:[Sales_KES]],Info[[#This Row],[Product_Category]],Info[Sales_KES])</f>
        <v>5565.041666666667</v>
      </c>
      <c r="F9">
        <v>1</v>
      </c>
      <c r="G9">
        <v>0</v>
      </c>
      <c r="H9">
        <v>82.61</v>
      </c>
      <c r="I9" s="13">
        <v>3.64</v>
      </c>
      <c r="K9" t="str">
        <f t="shared" si="0"/>
        <v>UP</v>
      </c>
    </row>
    <row r="10" spans="1:16" x14ac:dyDescent="0.25">
      <c r="A10" s="11">
        <v>45452</v>
      </c>
      <c r="B10" t="s">
        <v>21</v>
      </c>
      <c r="C10" t="s">
        <v>29</v>
      </c>
      <c r="D10" s="15">
        <v>5887</v>
      </c>
      <c r="E10" s="15">
        <f ca="1">AVERAGEIF(Info[[Product_Category]:[Sales_KES]],Info[[#This Row],[Product_Category]],Info[Sales_KES])</f>
        <v>5673.7638888888887</v>
      </c>
      <c r="F10">
        <v>3</v>
      </c>
      <c r="G10">
        <v>0</v>
      </c>
      <c r="H10">
        <v>86.62</v>
      </c>
      <c r="I10" s="13">
        <v>4.3099999999999996</v>
      </c>
      <c r="K10" t="str">
        <f t="shared" si="0"/>
        <v>DROP</v>
      </c>
      <c r="M10">
        <f>SUM(M4:M9)</f>
        <v>360</v>
      </c>
      <c r="N10" t="s">
        <v>76</v>
      </c>
      <c r="O10" s="16">
        <f ca="1">SUM(O4:O9)</f>
        <v>1940973</v>
      </c>
      <c r="P10" s="16">
        <f ca="1">SUM(P4:P9)</f>
        <v>26957.958333333336</v>
      </c>
    </row>
    <row r="11" spans="1:16" x14ac:dyDescent="0.25">
      <c r="A11" s="11">
        <v>45453</v>
      </c>
      <c r="B11" t="s">
        <v>21</v>
      </c>
      <c r="C11" t="s">
        <v>30</v>
      </c>
      <c r="D11" s="15">
        <v>6258</v>
      </c>
      <c r="E11" s="15">
        <f ca="1">AVERAGEIF(Info[[Product_Category]:[Sales_KES]],Info[[#This Row],[Product_Category]],Info[Sales_KES])</f>
        <v>5380.625</v>
      </c>
      <c r="F11">
        <v>5</v>
      </c>
      <c r="G11">
        <v>1</v>
      </c>
      <c r="H11">
        <v>89.16</v>
      </c>
      <c r="I11" s="13">
        <v>4.58</v>
      </c>
      <c r="K11" t="str">
        <f t="shared" si="0"/>
        <v>UP</v>
      </c>
    </row>
    <row r="12" spans="1:16" x14ac:dyDescent="0.25">
      <c r="A12" s="11">
        <v>45454</v>
      </c>
      <c r="B12" t="s">
        <v>22</v>
      </c>
      <c r="C12" t="s">
        <v>26</v>
      </c>
      <c r="D12" s="15">
        <v>4104</v>
      </c>
      <c r="E12" s="15">
        <f ca="1">AVERAGEIF(Info[[Product_Category]:[Sales_KES]],Info[[#This Row],[Product_Category]],Info[Sales_KES])</f>
        <v>5041.6805555555557</v>
      </c>
      <c r="F12">
        <v>1</v>
      </c>
      <c r="G12">
        <v>0</v>
      </c>
      <c r="H12">
        <v>94.06</v>
      </c>
      <c r="I12" s="13">
        <v>4.68</v>
      </c>
      <c r="K12" t="str">
        <f t="shared" si="0"/>
        <v>DROP</v>
      </c>
    </row>
    <row r="13" spans="1:16" x14ac:dyDescent="0.25">
      <c r="A13" s="11">
        <v>45455</v>
      </c>
      <c r="B13" t="s">
        <v>22</v>
      </c>
      <c r="C13" t="s">
        <v>27</v>
      </c>
      <c r="D13" s="15">
        <v>9154</v>
      </c>
      <c r="E13" s="15">
        <f ca="1">AVERAGEIF(Info[[Product_Category]:[Sales_KES]],Info[[#This Row],[Product_Category]],Info[Sales_KES])</f>
        <v>5296.8472222222226</v>
      </c>
      <c r="F13">
        <v>5</v>
      </c>
      <c r="G13">
        <v>0</v>
      </c>
      <c r="H13">
        <v>89.25</v>
      </c>
      <c r="I13" s="13">
        <v>3.52</v>
      </c>
      <c r="K13" t="str">
        <f t="shared" si="0"/>
        <v>UP</v>
      </c>
    </row>
    <row r="14" spans="1:16" x14ac:dyDescent="0.25">
      <c r="A14" s="11">
        <v>45456</v>
      </c>
      <c r="B14" t="s">
        <v>22</v>
      </c>
      <c r="C14" t="s">
        <v>28</v>
      </c>
      <c r="D14" s="15">
        <v>8858</v>
      </c>
      <c r="E14" s="15">
        <f ca="1">AVERAGEIF(Info[[Product_Category]:[Sales_KES]],Info[[#This Row],[Product_Category]],Info[Sales_KES])</f>
        <v>5565.041666666667</v>
      </c>
      <c r="F14">
        <v>0</v>
      </c>
      <c r="G14">
        <v>0</v>
      </c>
      <c r="H14">
        <v>90.46</v>
      </c>
      <c r="I14" s="13">
        <v>3.01</v>
      </c>
      <c r="K14" t="str">
        <f t="shared" si="0"/>
        <v>UP</v>
      </c>
      <c r="N14">
        <f ca="1">SUMIF(Info[],B2,Info[Customer_Satisfaction_Score])</f>
        <v>0</v>
      </c>
    </row>
    <row r="15" spans="1:16" x14ac:dyDescent="0.25">
      <c r="A15" s="11">
        <v>45457</v>
      </c>
      <c r="B15" t="s">
        <v>22</v>
      </c>
      <c r="C15" t="s">
        <v>29</v>
      </c>
      <c r="D15" s="15">
        <v>2757</v>
      </c>
      <c r="E15" s="15">
        <f ca="1">AVERAGEIF(Info[[Product_Category]:[Sales_KES]],Info[[#This Row],[Product_Category]],Info[Sales_KES])</f>
        <v>5673.7638888888887</v>
      </c>
      <c r="F15">
        <v>2</v>
      </c>
      <c r="G15">
        <v>0</v>
      </c>
      <c r="H15">
        <v>90.68</v>
      </c>
      <c r="I15" s="13">
        <v>4.3</v>
      </c>
      <c r="K15" t="str">
        <f t="shared" si="0"/>
        <v>DROP</v>
      </c>
    </row>
    <row r="16" spans="1:16" x14ac:dyDescent="0.25">
      <c r="A16" s="11">
        <v>45458</v>
      </c>
      <c r="B16" t="s">
        <v>22</v>
      </c>
      <c r="C16" t="s">
        <v>30</v>
      </c>
      <c r="D16" s="15">
        <v>4157</v>
      </c>
      <c r="E16" s="15">
        <f ca="1">AVERAGEIF(Info[[Product_Category]:[Sales_KES]],Info[[#This Row],[Product_Category]],Info[Sales_KES])</f>
        <v>5380.625</v>
      </c>
      <c r="F16">
        <v>3</v>
      </c>
      <c r="G16">
        <v>0</v>
      </c>
      <c r="H16">
        <v>87.93</v>
      </c>
      <c r="I16" s="13">
        <v>3.3</v>
      </c>
      <c r="K16" t="str">
        <f t="shared" si="0"/>
        <v>DROP</v>
      </c>
    </row>
    <row r="17" spans="1:11" x14ac:dyDescent="0.25">
      <c r="A17" s="11">
        <v>45459</v>
      </c>
      <c r="B17" t="s">
        <v>23</v>
      </c>
      <c r="C17" t="s">
        <v>26</v>
      </c>
      <c r="D17" s="15">
        <v>6450</v>
      </c>
      <c r="E17" s="15">
        <f ca="1">AVERAGEIF(Info[[Product_Category]:[Sales_KES]],Info[[#This Row],[Product_Category]],Info[Sales_KES])</f>
        <v>5041.6805555555557</v>
      </c>
      <c r="F17">
        <v>1</v>
      </c>
      <c r="G17">
        <v>0</v>
      </c>
      <c r="H17">
        <v>88.71</v>
      </c>
      <c r="I17" s="13">
        <v>4.2300000000000004</v>
      </c>
      <c r="K17" t="str">
        <f t="shared" si="0"/>
        <v>UP</v>
      </c>
    </row>
    <row r="18" spans="1:11" x14ac:dyDescent="0.25">
      <c r="A18" s="11">
        <v>45460</v>
      </c>
      <c r="B18" t="s">
        <v>23</v>
      </c>
      <c r="C18" t="s">
        <v>27</v>
      </c>
      <c r="D18" s="15">
        <v>2306</v>
      </c>
      <c r="E18" s="15">
        <f ca="1">AVERAGEIF(Info[[Product_Category]:[Sales_KES]],Info[[#This Row],[Product_Category]],Info[Sales_KES])</f>
        <v>5296.8472222222226</v>
      </c>
      <c r="F18">
        <v>3</v>
      </c>
      <c r="G18">
        <v>0</v>
      </c>
      <c r="H18">
        <v>82.92</v>
      </c>
      <c r="I18" s="13">
        <v>3.79</v>
      </c>
      <c r="K18" t="str">
        <f t="shared" si="0"/>
        <v>UP</v>
      </c>
    </row>
    <row r="19" spans="1:11" x14ac:dyDescent="0.25">
      <c r="A19" s="11">
        <v>45461</v>
      </c>
      <c r="B19" t="s">
        <v>23</v>
      </c>
      <c r="C19" t="s">
        <v>28</v>
      </c>
      <c r="D19" s="15">
        <v>1663</v>
      </c>
      <c r="E19" s="15">
        <f ca="1">AVERAGEIF(Info[[Product_Category]:[Sales_KES]],Info[[#This Row],[Product_Category]],Info[Sales_KES])</f>
        <v>5565.041666666667</v>
      </c>
      <c r="F19">
        <v>4</v>
      </c>
      <c r="G19">
        <v>1</v>
      </c>
      <c r="H19">
        <v>80.41</v>
      </c>
      <c r="I19" s="13">
        <v>3.99</v>
      </c>
      <c r="K19" t="str">
        <f t="shared" si="0"/>
        <v>DROP</v>
      </c>
    </row>
    <row r="20" spans="1:11" x14ac:dyDescent="0.25">
      <c r="A20" s="11">
        <v>45462</v>
      </c>
      <c r="B20" t="s">
        <v>23</v>
      </c>
      <c r="C20" t="s">
        <v>29</v>
      </c>
      <c r="D20" s="15">
        <v>4696</v>
      </c>
      <c r="E20" s="15">
        <f ca="1">AVERAGEIF(Info[[Product_Category]:[Sales_KES]],Info[[#This Row],[Product_Category]],Info[Sales_KES])</f>
        <v>5673.7638888888887</v>
      </c>
      <c r="F20">
        <v>4</v>
      </c>
      <c r="G20">
        <v>0</v>
      </c>
      <c r="H20">
        <v>97.17</v>
      </c>
      <c r="I20" s="13">
        <v>4.53</v>
      </c>
      <c r="K20" t="str">
        <f t="shared" si="0"/>
        <v>DROP</v>
      </c>
    </row>
    <row r="21" spans="1:11" x14ac:dyDescent="0.25">
      <c r="A21" s="11">
        <v>45463</v>
      </c>
      <c r="B21" t="s">
        <v>23</v>
      </c>
      <c r="C21" t="s">
        <v>30</v>
      </c>
      <c r="D21" s="15">
        <v>6172</v>
      </c>
      <c r="E21" s="15">
        <f ca="1">AVERAGEIF(Info[[Product_Category]:[Sales_KES]],Info[[#This Row],[Product_Category]],Info[Sales_KES])</f>
        <v>5380.625</v>
      </c>
      <c r="F21">
        <v>5</v>
      </c>
      <c r="G21">
        <v>0</v>
      </c>
      <c r="H21">
        <v>97.01</v>
      </c>
      <c r="I21" s="13">
        <v>3.3</v>
      </c>
      <c r="K21" t="str">
        <f t="shared" si="0"/>
        <v>UP</v>
      </c>
    </row>
    <row r="22" spans="1:11" x14ac:dyDescent="0.25">
      <c r="A22" s="11">
        <v>45464</v>
      </c>
      <c r="B22" t="s">
        <v>24</v>
      </c>
      <c r="C22" t="s">
        <v>26</v>
      </c>
      <c r="D22" s="15">
        <v>1197</v>
      </c>
      <c r="E22" s="15">
        <f ca="1">AVERAGEIF(Info[[Product_Category]:[Sales_KES]],Info[[#This Row],[Product_Category]],Info[Sales_KES])</f>
        <v>5041.6805555555557</v>
      </c>
      <c r="F22">
        <v>3</v>
      </c>
      <c r="G22">
        <v>0</v>
      </c>
      <c r="H22">
        <v>93.95</v>
      </c>
      <c r="I22" s="13">
        <v>4.22</v>
      </c>
      <c r="K22" t="str">
        <f t="shared" si="0"/>
        <v>DROP</v>
      </c>
    </row>
    <row r="23" spans="1:11" x14ac:dyDescent="0.25">
      <c r="A23" s="11">
        <v>45465</v>
      </c>
      <c r="B23" t="s">
        <v>24</v>
      </c>
      <c r="C23" t="s">
        <v>27</v>
      </c>
      <c r="D23" s="15">
        <v>3811</v>
      </c>
      <c r="E23" s="15">
        <f ca="1">AVERAGEIF(Info[[Product_Category]:[Sales_KES]],Info[[#This Row],[Product_Category]],Info[Sales_KES])</f>
        <v>5296.8472222222226</v>
      </c>
      <c r="F23">
        <v>1</v>
      </c>
      <c r="G23">
        <v>0</v>
      </c>
      <c r="H23">
        <v>93.25</v>
      </c>
      <c r="I23" s="13">
        <v>3.39</v>
      </c>
      <c r="K23" t="str">
        <f t="shared" si="0"/>
        <v>UP</v>
      </c>
    </row>
    <row r="24" spans="1:11" x14ac:dyDescent="0.25">
      <c r="A24" s="11">
        <v>45466</v>
      </c>
      <c r="B24" t="s">
        <v>24</v>
      </c>
      <c r="C24" t="s">
        <v>28</v>
      </c>
      <c r="D24" s="15">
        <v>2843</v>
      </c>
      <c r="E24" s="15">
        <f ca="1">AVERAGEIF(Info[[Product_Category]:[Sales_KES]],Info[[#This Row],[Product_Category]],Info[Sales_KES])</f>
        <v>5565.041666666667</v>
      </c>
      <c r="F24">
        <v>6</v>
      </c>
      <c r="G24">
        <v>0</v>
      </c>
      <c r="H24">
        <v>84.86</v>
      </c>
      <c r="I24" s="13">
        <v>4.37</v>
      </c>
      <c r="K24" t="str">
        <f t="shared" si="0"/>
        <v>DROP</v>
      </c>
    </row>
    <row r="25" spans="1:11" x14ac:dyDescent="0.25">
      <c r="A25" s="11">
        <v>45467</v>
      </c>
      <c r="B25" t="s">
        <v>24</v>
      </c>
      <c r="C25" t="s">
        <v>29</v>
      </c>
      <c r="D25" s="15">
        <v>7287</v>
      </c>
      <c r="E25" s="15">
        <f ca="1">AVERAGEIF(Info[[Product_Category]:[Sales_KES]],Info[[#This Row],[Product_Category]],Info[Sales_KES])</f>
        <v>5673.7638888888887</v>
      </c>
      <c r="F25">
        <v>4</v>
      </c>
      <c r="G25">
        <v>1</v>
      </c>
      <c r="H25">
        <v>91.3</v>
      </c>
      <c r="I25" s="13">
        <v>4.3899999999999997</v>
      </c>
      <c r="K25" t="str">
        <f t="shared" si="0"/>
        <v>DROP</v>
      </c>
    </row>
    <row r="26" spans="1:11" x14ac:dyDescent="0.25">
      <c r="A26" s="11">
        <v>45468</v>
      </c>
      <c r="B26" t="s">
        <v>24</v>
      </c>
      <c r="C26" t="s">
        <v>30</v>
      </c>
      <c r="D26" s="15">
        <v>8400</v>
      </c>
      <c r="E26" s="15">
        <f ca="1">AVERAGEIF(Info[[Product_Category]:[Sales_KES]],Info[[#This Row],[Product_Category]],Info[Sales_KES])</f>
        <v>5380.625</v>
      </c>
      <c r="F26">
        <v>6</v>
      </c>
      <c r="G26">
        <v>0</v>
      </c>
      <c r="H26">
        <v>91.13</v>
      </c>
      <c r="I26" s="13">
        <v>4.42</v>
      </c>
      <c r="K26" t="str">
        <f t="shared" si="0"/>
        <v>UP</v>
      </c>
    </row>
    <row r="27" spans="1:11" x14ac:dyDescent="0.25">
      <c r="A27" s="11">
        <v>45469</v>
      </c>
      <c r="B27" t="s">
        <v>25</v>
      </c>
      <c r="C27" t="s">
        <v>26</v>
      </c>
      <c r="D27" s="15">
        <v>3557</v>
      </c>
      <c r="E27" s="15">
        <f ca="1">AVERAGEIF(Info[[Product_Category]:[Sales_KES]],Info[[#This Row],[Product_Category]],Info[Sales_KES])</f>
        <v>5041.6805555555557</v>
      </c>
      <c r="F27">
        <v>4</v>
      </c>
      <c r="G27">
        <v>0</v>
      </c>
      <c r="H27">
        <v>89.98</v>
      </c>
      <c r="I27" s="13">
        <v>3.81</v>
      </c>
      <c r="K27" t="str">
        <f t="shared" si="0"/>
        <v>DROP</v>
      </c>
    </row>
    <row r="28" spans="1:11" x14ac:dyDescent="0.25">
      <c r="A28" s="11">
        <v>45470</v>
      </c>
      <c r="B28" t="s">
        <v>25</v>
      </c>
      <c r="C28" t="s">
        <v>27</v>
      </c>
      <c r="D28" s="15">
        <v>5911</v>
      </c>
      <c r="E28" s="15">
        <f ca="1">AVERAGEIF(Info[[Product_Category]:[Sales_KES]],Info[[#This Row],[Product_Category]],Info[Sales_KES])</f>
        <v>5296.8472222222226</v>
      </c>
      <c r="F28">
        <v>5</v>
      </c>
      <c r="G28">
        <v>0</v>
      </c>
      <c r="H28">
        <v>85.55</v>
      </c>
      <c r="I28" s="13">
        <v>3.59</v>
      </c>
      <c r="K28" t="str">
        <f t="shared" si="0"/>
        <v>UP</v>
      </c>
    </row>
    <row r="29" spans="1:11" x14ac:dyDescent="0.25">
      <c r="A29" s="11">
        <v>45471</v>
      </c>
      <c r="B29" t="s">
        <v>25</v>
      </c>
      <c r="C29" t="s">
        <v>28</v>
      </c>
      <c r="D29" s="15">
        <v>4436</v>
      </c>
      <c r="E29" s="15">
        <f ca="1">AVERAGEIF(Info[[Product_Category]:[Sales_KES]],Info[[#This Row],[Product_Category]],Info[Sales_KES])</f>
        <v>5565.041666666667</v>
      </c>
      <c r="F29">
        <v>4</v>
      </c>
      <c r="G29">
        <v>0</v>
      </c>
      <c r="H29">
        <v>88.13</v>
      </c>
      <c r="I29" s="13">
        <v>4.25</v>
      </c>
      <c r="K29" t="str">
        <f t="shared" si="0"/>
        <v>DROP</v>
      </c>
    </row>
    <row r="30" spans="1:11" x14ac:dyDescent="0.25">
      <c r="A30" s="11">
        <v>45472</v>
      </c>
      <c r="B30" t="s">
        <v>25</v>
      </c>
      <c r="C30" t="s">
        <v>29</v>
      </c>
      <c r="D30" s="15">
        <v>8683</v>
      </c>
      <c r="E30" s="15">
        <f ca="1">AVERAGEIF(Info[[Product_Category]:[Sales_KES]],Info[[#This Row],[Product_Category]],Info[Sales_KES])</f>
        <v>5673.7638888888887</v>
      </c>
      <c r="F30">
        <v>0</v>
      </c>
      <c r="G30">
        <v>0</v>
      </c>
      <c r="H30">
        <v>89.38</v>
      </c>
      <c r="I30" s="13">
        <v>4.37</v>
      </c>
      <c r="K30" t="str">
        <f t="shared" si="0"/>
        <v>UP</v>
      </c>
    </row>
    <row r="31" spans="1:11" x14ac:dyDescent="0.25">
      <c r="A31" s="11">
        <v>45473</v>
      </c>
      <c r="B31" t="s">
        <v>25</v>
      </c>
      <c r="C31" t="s">
        <v>30</v>
      </c>
      <c r="D31" s="15">
        <v>1606</v>
      </c>
      <c r="E31" s="15">
        <f ca="1">AVERAGEIF(Info[[Product_Category]:[Sales_KES]],Info[[#This Row],[Product_Category]],Info[Sales_KES])</f>
        <v>5380.625</v>
      </c>
      <c r="F31">
        <v>5</v>
      </c>
      <c r="G31">
        <v>0</v>
      </c>
      <c r="H31">
        <v>93.55</v>
      </c>
      <c r="I31" s="13">
        <v>4.05</v>
      </c>
      <c r="K31" t="str">
        <f t="shared" si="0"/>
        <v>UP</v>
      </c>
    </row>
    <row r="32" spans="1:11" x14ac:dyDescent="0.25">
      <c r="A32" s="11">
        <v>45474</v>
      </c>
      <c r="B32" t="s">
        <v>20</v>
      </c>
      <c r="C32" t="s">
        <v>26</v>
      </c>
      <c r="D32" s="15">
        <v>1569</v>
      </c>
      <c r="E32" s="15">
        <f ca="1">AVERAGEIF(Info[[Product_Category]:[Sales_KES]],Info[[#This Row],[Product_Category]],Info[Sales_KES])</f>
        <v>5041.6805555555557</v>
      </c>
      <c r="F32">
        <v>2</v>
      </c>
      <c r="G32">
        <v>0</v>
      </c>
      <c r="H32">
        <v>83.47</v>
      </c>
      <c r="I32" s="13">
        <v>3.62</v>
      </c>
      <c r="K32" t="str">
        <f t="shared" si="0"/>
        <v>DROP</v>
      </c>
    </row>
    <row r="33" spans="1:11" x14ac:dyDescent="0.25">
      <c r="A33" s="11">
        <v>45475</v>
      </c>
      <c r="B33" t="s">
        <v>20</v>
      </c>
      <c r="C33" t="s">
        <v>27</v>
      </c>
      <c r="D33" s="15">
        <v>2409</v>
      </c>
      <c r="E33" s="15">
        <f ca="1">AVERAGEIF(Info[[Product_Category]:[Sales_KES]],Info[[#This Row],[Product_Category]],Info[Sales_KES])</f>
        <v>5296.8472222222226</v>
      </c>
      <c r="F33">
        <v>2</v>
      </c>
      <c r="G33">
        <v>0</v>
      </c>
      <c r="H33">
        <v>80.989999999999995</v>
      </c>
      <c r="I33" s="13">
        <v>4.2300000000000004</v>
      </c>
      <c r="K33" t="str">
        <f t="shared" si="0"/>
        <v>UP</v>
      </c>
    </row>
    <row r="34" spans="1:11" x14ac:dyDescent="0.25">
      <c r="A34" s="11">
        <v>45476</v>
      </c>
      <c r="B34" t="s">
        <v>20</v>
      </c>
      <c r="C34" t="s">
        <v>28</v>
      </c>
      <c r="D34" s="15">
        <v>1537</v>
      </c>
      <c r="E34" s="15">
        <f ca="1">AVERAGEIF(Info[[Product_Category]:[Sales_KES]],Info[[#This Row],[Product_Category]],Info[Sales_KES])</f>
        <v>5565.041666666667</v>
      </c>
      <c r="F34">
        <v>8</v>
      </c>
      <c r="G34">
        <v>1</v>
      </c>
      <c r="H34">
        <v>84.24</v>
      </c>
      <c r="I34" s="13">
        <v>3.25</v>
      </c>
      <c r="K34" t="str">
        <f t="shared" si="0"/>
        <v>DROP</v>
      </c>
    </row>
    <row r="35" spans="1:11" x14ac:dyDescent="0.25">
      <c r="A35" s="11">
        <v>45477</v>
      </c>
      <c r="B35" t="s">
        <v>20</v>
      </c>
      <c r="C35" t="s">
        <v>29</v>
      </c>
      <c r="D35" s="15">
        <v>6919</v>
      </c>
      <c r="E35" s="15">
        <f ca="1">AVERAGEIF(Info[[Product_Category]:[Sales_KES]],Info[[#This Row],[Product_Category]],Info[Sales_KES])</f>
        <v>5673.7638888888887</v>
      </c>
      <c r="F35">
        <v>1</v>
      </c>
      <c r="G35">
        <v>0</v>
      </c>
      <c r="H35">
        <v>81.06</v>
      </c>
      <c r="I35" s="13">
        <v>4.18</v>
      </c>
      <c r="K35" t="str">
        <f t="shared" si="0"/>
        <v>DROP</v>
      </c>
    </row>
    <row r="36" spans="1:11" x14ac:dyDescent="0.25">
      <c r="A36" s="11">
        <v>45478</v>
      </c>
      <c r="B36" t="s">
        <v>20</v>
      </c>
      <c r="C36" t="s">
        <v>30</v>
      </c>
      <c r="D36" s="15">
        <v>7457</v>
      </c>
      <c r="E36" s="15">
        <f ca="1">AVERAGEIF(Info[[Product_Category]:[Sales_KES]],Info[[#This Row],[Product_Category]],Info[Sales_KES])</f>
        <v>5380.625</v>
      </c>
      <c r="F36">
        <v>2</v>
      </c>
      <c r="G36">
        <v>0</v>
      </c>
      <c r="H36">
        <v>80.040000000000006</v>
      </c>
      <c r="I36" s="13">
        <v>4.21</v>
      </c>
      <c r="K36" t="str">
        <f t="shared" si="0"/>
        <v>UP</v>
      </c>
    </row>
    <row r="37" spans="1:11" x14ac:dyDescent="0.25">
      <c r="A37" s="11">
        <v>45479</v>
      </c>
      <c r="B37" t="s">
        <v>21</v>
      </c>
      <c r="C37" t="s">
        <v>26</v>
      </c>
      <c r="D37" s="15">
        <v>4124</v>
      </c>
      <c r="E37" s="15">
        <f ca="1">AVERAGEIF(Info[[Product_Category]:[Sales_KES]],Info[[#This Row],[Product_Category]],Info[Sales_KES])</f>
        <v>5041.6805555555557</v>
      </c>
      <c r="F37">
        <v>4</v>
      </c>
      <c r="G37">
        <v>0</v>
      </c>
      <c r="H37">
        <v>86.17</v>
      </c>
      <c r="I37" s="13">
        <v>4.21</v>
      </c>
      <c r="K37" t="str">
        <f t="shared" si="0"/>
        <v>DROP</v>
      </c>
    </row>
    <row r="38" spans="1:11" x14ac:dyDescent="0.25">
      <c r="A38" s="11">
        <v>45480</v>
      </c>
      <c r="B38" t="s">
        <v>21</v>
      </c>
      <c r="C38" t="s">
        <v>27</v>
      </c>
      <c r="D38" s="15">
        <v>7799</v>
      </c>
      <c r="E38" s="15">
        <f ca="1">AVERAGEIF(Info[[Product_Category]:[Sales_KES]],Info[[#This Row],[Product_Category]],Info[Sales_KES])</f>
        <v>5296.8472222222226</v>
      </c>
      <c r="F38">
        <v>4</v>
      </c>
      <c r="G38">
        <v>0</v>
      </c>
      <c r="H38">
        <v>86.14</v>
      </c>
      <c r="I38" s="13">
        <v>4.83</v>
      </c>
      <c r="K38" t="str">
        <f t="shared" si="0"/>
        <v>UP</v>
      </c>
    </row>
    <row r="39" spans="1:11" x14ac:dyDescent="0.25">
      <c r="A39" s="11">
        <v>45481</v>
      </c>
      <c r="B39" t="s">
        <v>21</v>
      </c>
      <c r="C39" t="s">
        <v>28</v>
      </c>
      <c r="D39" s="15">
        <v>2081</v>
      </c>
      <c r="E39" s="15">
        <f ca="1">AVERAGEIF(Info[[Product_Category]:[Sales_KES]],Info[[#This Row],[Product_Category]],Info[Sales_KES])</f>
        <v>5565.041666666667</v>
      </c>
      <c r="F39">
        <v>3</v>
      </c>
      <c r="G39">
        <v>0</v>
      </c>
      <c r="H39">
        <v>90.92</v>
      </c>
      <c r="I39" s="13">
        <v>4.29</v>
      </c>
      <c r="K39" t="str">
        <f t="shared" si="0"/>
        <v>DROP</v>
      </c>
    </row>
    <row r="40" spans="1:11" x14ac:dyDescent="0.25">
      <c r="A40" s="11">
        <v>45482</v>
      </c>
      <c r="B40" t="s">
        <v>21</v>
      </c>
      <c r="C40" t="s">
        <v>29</v>
      </c>
      <c r="D40" s="15">
        <v>5070</v>
      </c>
      <c r="E40" s="15">
        <f ca="1">AVERAGEIF(Info[[Product_Category]:[Sales_KES]],Info[[#This Row],[Product_Category]],Info[Sales_KES])</f>
        <v>5673.7638888888887</v>
      </c>
      <c r="F40">
        <v>3</v>
      </c>
      <c r="G40">
        <v>0</v>
      </c>
      <c r="H40">
        <v>86.6</v>
      </c>
      <c r="I40" s="13">
        <v>3.87</v>
      </c>
      <c r="K40" t="str">
        <f t="shared" si="0"/>
        <v>UP</v>
      </c>
    </row>
    <row r="41" spans="1:11" x14ac:dyDescent="0.25">
      <c r="A41" s="11">
        <v>45483</v>
      </c>
      <c r="B41" t="s">
        <v>21</v>
      </c>
      <c r="C41" t="s">
        <v>30</v>
      </c>
      <c r="D41" s="15">
        <v>3141</v>
      </c>
      <c r="E41" s="15">
        <f ca="1">AVERAGEIF(Info[[Product_Category]:[Sales_KES]],Info[[#This Row],[Product_Category]],Info[Sales_KES])</f>
        <v>5380.625</v>
      </c>
      <c r="F41">
        <v>3</v>
      </c>
      <c r="G41">
        <v>0</v>
      </c>
      <c r="H41">
        <v>83.53</v>
      </c>
      <c r="I41" s="13">
        <v>3.95</v>
      </c>
      <c r="K41" t="str">
        <f t="shared" si="0"/>
        <v>DROP</v>
      </c>
    </row>
    <row r="42" spans="1:11" x14ac:dyDescent="0.25">
      <c r="A42" s="11">
        <v>45484</v>
      </c>
      <c r="B42" t="s">
        <v>22</v>
      </c>
      <c r="C42" t="s">
        <v>26</v>
      </c>
      <c r="D42" s="15">
        <v>5452</v>
      </c>
      <c r="E42" s="15">
        <f ca="1">AVERAGEIF(Info[[Product_Category]:[Sales_KES]],Info[[#This Row],[Product_Category]],Info[Sales_KES])</f>
        <v>5041.6805555555557</v>
      </c>
      <c r="F42">
        <v>3</v>
      </c>
      <c r="G42">
        <v>0</v>
      </c>
      <c r="H42">
        <v>90.29</v>
      </c>
      <c r="I42" s="13">
        <v>5.17</v>
      </c>
      <c r="K42" t="str">
        <f t="shared" si="0"/>
        <v>DROP</v>
      </c>
    </row>
    <row r="43" spans="1:11" x14ac:dyDescent="0.25">
      <c r="A43" s="11">
        <v>45485</v>
      </c>
      <c r="B43" t="s">
        <v>22</v>
      </c>
      <c r="C43" t="s">
        <v>27</v>
      </c>
      <c r="D43" s="15">
        <v>5611</v>
      </c>
      <c r="E43" s="15">
        <f ca="1">AVERAGEIF(Info[[Product_Category]:[Sales_KES]],Info[[#This Row],[Product_Category]],Info[Sales_KES])</f>
        <v>5296.8472222222226</v>
      </c>
      <c r="F43">
        <v>8</v>
      </c>
      <c r="G43">
        <v>0</v>
      </c>
      <c r="H43">
        <v>92.23</v>
      </c>
      <c r="I43" s="13">
        <v>4.57</v>
      </c>
      <c r="K43" t="str">
        <f t="shared" si="0"/>
        <v>DROP</v>
      </c>
    </row>
    <row r="44" spans="1:11" x14ac:dyDescent="0.25">
      <c r="A44" s="11">
        <v>45486</v>
      </c>
      <c r="B44" t="s">
        <v>22</v>
      </c>
      <c r="C44" t="s">
        <v>28</v>
      </c>
      <c r="D44" s="15">
        <v>6536</v>
      </c>
      <c r="E44" s="15">
        <f ca="1">AVERAGEIF(Info[[Product_Category]:[Sales_KES]],Info[[#This Row],[Product_Category]],Info[Sales_KES])</f>
        <v>5565.041666666667</v>
      </c>
      <c r="F44">
        <v>2</v>
      </c>
      <c r="G44">
        <v>0</v>
      </c>
      <c r="H44">
        <v>87.91</v>
      </c>
      <c r="I44" s="13">
        <v>3.94</v>
      </c>
      <c r="K44" t="str">
        <f t="shared" si="0"/>
        <v>DROP</v>
      </c>
    </row>
    <row r="45" spans="1:11" x14ac:dyDescent="0.25">
      <c r="A45" s="11">
        <v>45487</v>
      </c>
      <c r="B45" t="s">
        <v>22</v>
      </c>
      <c r="C45" t="s">
        <v>29</v>
      </c>
      <c r="D45" s="15">
        <v>9945</v>
      </c>
      <c r="E45" s="15">
        <f ca="1">AVERAGEIF(Info[[Product_Category]:[Sales_KES]],Info[[#This Row],[Product_Category]],Info[Sales_KES])</f>
        <v>5673.7638888888887</v>
      </c>
      <c r="F45">
        <v>1</v>
      </c>
      <c r="G45">
        <v>0</v>
      </c>
      <c r="H45">
        <v>87.05</v>
      </c>
      <c r="I45" s="13">
        <v>4.42</v>
      </c>
      <c r="K45" t="str">
        <f t="shared" si="0"/>
        <v>UP</v>
      </c>
    </row>
    <row r="46" spans="1:11" x14ac:dyDescent="0.25">
      <c r="A46" s="11">
        <v>45488</v>
      </c>
      <c r="B46" t="s">
        <v>22</v>
      </c>
      <c r="C46" t="s">
        <v>30</v>
      </c>
      <c r="D46" s="15">
        <v>4267</v>
      </c>
      <c r="E46" s="15">
        <f ca="1">AVERAGEIF(Info[[Product_Category]:[Sales_KES]],Info[[#This Row],[Product_Category]],Info[Sales_KES])</f>
        <v>5380.625</v>
      </c>
      <c r="F46">
        <v>3</v>
      </c>
      <c r="G46">
        <v>0</v>
      </c>
      <c r="H46">
        <v>90.25</v>
      </c>
      <c r="I46" s="13">
        <v>4.25</v>
      </c>
      <c r="K46" t="str">
        <f t="shared" si="0"/>
        <v>DROP</v>
      </c>
    </row>
    <row r="47" spans="1:11" x14ac:dyDescent="0.25">
      <c r="A47" s="11">
        <v>45489</v>
      </c>
      <c r="B47" t="s">
        <v>23</v>
      </c>
      <c r="C47" t="s">
        <v>26</v>
      </c>
      <c r="D47" s="15">
        <v>6988</v>
      </c>
      <c r="E47" s="15">
        <f ca="1">AVERAGEIF(Info[[Product_Category]:[Sales_KES]],Info[[#This Row],[Product_Category]],Info[Sales_KES])</f>
        <v>5041.6805555555557</v>
      </c>
      <c r="F47">
        <v>6</v>
      </c>
      <c r="G47">
        <v>1</v>
      </c>
      <c r="H47">
        <v>88.91</v>
      </c>
      <c r="I47" s="13">
        <v>4.55</v>
      </c>
      <c r="K47" t="str">
        <f t="shared" si="0"/>
        <v>UP</v>
      </c>
    </row>
    <row r="48" spans="1:11" x14ac:dyDescent="0.25">
      <c r="A48" s="11">
        <v>45490</v>
      </c>
      <c r="B48" t="s">
        <v>23</v>
      </c>
      <c r="C48" t="s">
        <v>27</v>
      </c>
      <c r="D48" s="15">
        <v>6644</v>
      </c>
      <c r="E48" s="15">
        <f ca="1">AVERAGEIF(Info[[Product_Category]:[Sales_KES]],Info[[#This Row],[Product_Category]],Info[Sales_KES])</f>
        <v>5296.8472222222226</v>
      </c>
      <c r="F48">
        <v>3</v>
      </c>
      <c r="G48">
        <v>0</v>
      </c>
      <c r="H48">
        <v>82.28</v>
      </c>
      <c r="I48" s="13">
        <v>3.58</v>
      </c>
      <c r="K48" t="str">
        <f t="shared" si="0"/>
        <v>DROP</v>
      </c>
    </row>
    <row r="49" spans="1:11" x14ac:dyDescent="0.25">
      <c r="A49" s="11">
        <v>45491</v>
      </c>
      <c r="B49" t="s">
        <v>23</v>
      </c>
      <c r="C49" t="s">
        <v>28</v>
      </c>
      <c r="D49" s="15">
        <v>8186</v>
      </c>
      <c r="E49" s="15">
        <f ca="1">AVERAGEIF(Info[[Product_Category]:[Sales_KES]],Info[[#This Row],[Product_Category]],Info[Sales_KES])</f>
        <v>5565.041666666667</v>
      </c>
      <c r="F49">
        <v>1</v>
      </c>
      <c r="G49">
        <v>1</v>
      </c>
      <c r="H49">
        <v>88.64</v>
      </c>
      <c r="I49" s="13">
        <v>3.69</v>
      </c>
      <c r="K49" t="str">
        <f t="shared" si="0"/>
        <v>UP</v>
      </c>
    </row>
    <row r="50" spans="1:11" x14ac:dyDescent="0.25">
      <c r="A50" s="11">
        <v>45492</v>
      </c>
      <c r="B50" t="s">
        <v>23</v>
      </c>
      <c r="C50" t="s">
        <v>29</v>
      </c>
      <c r="D50" s="15">
        <v>1717</v>
      </c>
      <c r="E50" s="15">
        <f ca="1">AVERAGEIF(Info[[Product_Category]:[Sales_KES]],Info[[#This Row],[Product_Category]],Info[Sales_KES])</f>
        <v>5673.7638888888887</v>
      </c>
      <c r="F50">
        <v>3</v>
      </c>
      <c r="G50">
        <v>0</v>
      </c>
      <c r="H50">
        <v>95.62</v>
      </c>
      <c r="I50" s="13">
        <v>5.07</v>
      </c>
      <c r="K50" t="str">
        <f t="shared" si="0"/>
        <v>DROP</v>
      </c>
    </row>
    <row r="51" spans="1:11" x14ac:dyDescent="0.25">
      <c r="A51" s="11">
        <v>45493</v>
      </c>
      <c r="B51" t="s">
        <v>23</v>
      </c>
      <c r="C51" t="s">
        <v>30</v>
      </c>
      <c r="D51" s="15">
        <v>6588</v>
      </c>
      <c r="E51" s="15">
        <f ca="1">AVERAGEIF(Info[[Product_Category]:[Sales_KES]],Info[[#This Row],[Product_Category]],Info[Sales_KES])</f>
        <v>5380.625</v>
      </c>
      <c r="F51">
        <v>3</v>
      </c>
      <c r="G51">
        <v>0</v>
      </c>
      <c r="H51">
        <v>90.38</v>
      </c>
      <c r="I51" s="13">
        <v>3.66</v>
      </c>
      <c r="K51" t="str">
        <f t="shared" si="0"/>
        <v>DROP</v>
      </c>
    </row>
    <row r="52" spans="1:11" x14ac:dyDescent="0.25">
      <c r="A52" s="11">
        <v>45494</v>
      </c>
      <c r="B52" t="s">
        <v>24</v>
      </c>
      <c r="C52" t="s">
        <v>26</v>
      </c>
      <c r="D52" s="15">
        <v>8330</v>
      </c>
      <c r="E52" s="15">
        <f ca="1">AVERAGEIF(Info[[Product_Category]:[Sales_KES]],Info[[#This Row],[Product_Category]],Info[Sales_KES])</f>
        <v>5041.6805555555557</v>
      </c>
      <c r="F52">
        <v>2</v>
      </c>
      <c r="G52">
        <v>0</v>
      </c>
      <c r="H52">
        <v>93.07</v>
      </c>
      <c r="I52" s="13">
        <v>4.68</v>
      </c>
      <c r="K52" t="str">
        <f t="shared" si="0"/>
        <v>UP</v>
      </c>
    </row>
    <row r="53" spans="1:11" x14ac:dyDescent="0.25">
      <c r="A53" s="11">
        <v>45495</v>
      </c>
      <c r="B53" t="s">
        <v>24</v>
      </c>
      <c r="C53" t="s">
        <v>27</v>
      </c>
      <c r="D53" s="15">
        <v>2542</v>
      </c>
      <c r="E53" s="15">
        <f ca="1">AVERAGEIF(Info[[Product_Category]:[Sales_KES]],Info[[#This Row],[Product_Category]],Info[Sales_KES])</f>
        <v>5296.8472222222226</v>
      </c>
      <c r="F53">
        <v>2</v>
      </c>
      <c r="G53">
        <v>1</v>
      </c>
      <c r="H53">
        <v>90.22</v>
      </c>
      <c r="I53" s="13">
        <v>3.41</v>
      </c>
      <c r="K53" t="str">
        <f t="shared" si="0"/>
        <v>DROP</v>
      </c>
    </row>
    <row r="54" spans="1:11" x14ac:dyDescent="0.25">
      <c r="A54" s="11">
        <v>45496</v>
      </c>
      <c r="B54" t="s">
        <v>24</v>
      </c>
      <c r="C54" t="s">
        <v>28</v>
      </c>
      <c r="D54" s="15">
        <v>6541</v>
      </c>
      <c r="E54" s="15">
        <f ca="1">AVERAGEIF(Info[[Product_Category]:[Sales_KES]],Info[[#This Row],[Product_Category]],Info[Sales_KES])</f>
        <v>5565.041666666667</v>
      </c>
      <c r="F54">
        <v>7</v>
      </c>
      <c r="G54">
        <v>0</v>
      </c>
      <c r="H54">
        <v>91.55</v>
      </c>
      <c r="I54" s="13">
        <v>4.74</v>
      </c>
      <c r="K54" t="str">
        <f t="shared" si="0"/>
        <v>UP</v>
      </c>
    </row>
    <row r="55" spans="1:11" x14ac:dyDescent="0.25">
      <c r="A55" s="11">
        <v>45497</v>
      </c>
      <c r="B55" t="s">
        <v>24</v>
      </c>
      <c r="C55" t="s">
        <v>29</v>
      </c>
      <c r="D55" s="15">
        <v>5186</v>
      </c>
      <c r="E55" s="15">
        <f ca="1">AVERAGEIF(Info[[Product_Category]:[Sales_KES]],Info[[#This Row],[Product_Category]],Info[Sales_KES])</f>
        <v>5673.7638888888887</v>
      </c>
      <c r="F55">
        <v>2</v>
      </c>
      <c r="G55">
        <v>0</v>
      </c>
      <c r="H55">
        <v>97.22</v>
      </c>
      <c r="I55" s="13">
        <v>3.04</v>
      </c>
      <c r="K55" t="str">
        <f t="shared" si="0"/>
        <v>DROP</v>
      </c>
    </row>
    <row r="56" spans="1:11" x14ac:dyDescent="0.25">
      <c r="A56" s="11">
        <v>45498</v>
      </c>
      <c r="B56" t="s">
        <v>24</v>
      </c>
      <c r="C56" t="s">
        <v>30</v>
      </c>
      <c r="D56" s="15">
        <v>7619</v>
      </c>
      <c r="E56" s="15">
        <f ca="1">AVERAGEIF(Info[[Product_Category]:[Sales_KES]],Info[[#This Row],[Product_Category]],Info[Sales_KES])</f>
        <v>5380.625</v>
      </c>
      <c r="F56">
        <v>5</v>
      </c>
      <c r="G56">
        <v>0</v>
      </c>
      <c r="H56">
        <v>90.29</v>
      </c>
      <c r="I56" s="13">
        <v>3.58</v>
      </c>
      <c r="K56" t="str">
        <f t="shared" si="0"/>
        <v>UP</v>
      </c>
    </row>
    <row r="57" spans="1:11" x14ac:dyDescent="0.25">
      <c r="A57" s="11">
        <v>45499</v>
      </c>
      <c r="B57" t="s">
        <v>25</v>
      </c>
      <c r="C57" t="s">
        <v>26</v>
      </c>
      <c r="D57" s="15">
        <v>1133</v>
      </c>
      <c r="E57" s="15">
        <f ca="1">AVERAGEIF(Info[[Product_Category]:[Sales_KES]],Info[[#This Row],[Product_Category]],Info[Sales_KES])</f>
        <v>5041.6805555555557</v>
      </c>
      <c r="F57">
        <v>4</v>
      </c>
      <c r="G57">
        <v>1</v>
      </c>
      <c r="H57">
        <v>89.16</v>
      </c>
      <c r="I57" s="13">
        <v>4.1399999999999997</v>
      </c>
      <c r="K57" t="str">
        <f t="shared" si="0"/>
        <v>DROP</v>
      </c>
    </row>
    <row r="58" spans="1:11" x14ac:dyDescent="0.25">
      <c r="A58" s="11">
        <v>45500</v>
      </c>
      <c r="B58" t="s">
        <v>25</v>
      </c>
      <c r="C58" t="s">
        <v>27</v>
      </c>
      <c r="D58" s="15">
        <v>7190</v>
      </c>
      <c r="E58" s="15">
        <f ca="1">AVERAGEIF(Info[[Product_Category]:[Sales_KES]],Info[[#This Row],[Product_Category]],Info[Sales_KES])</f>
        <v>5296.8472222222226</v>
      </c>
      <c r="F58">
        <v>6</v>
      </c>
      <c r="G58">
        <v>0</v>
      </c>
      <c r="H58">
        <v>100.95</v>
      </c>
      <c r="I58" s="13">
        <v>3.6</v>
      </c>
      <c r="K58" t="str">
        <f t="shared" si="0"/>
        <v>DROP</v>
      </c>
    </row>
    <row r="59" spans="1:11" x14ac:dyDescent="0.25">
      <c r="A59" s="11">
        <v>45501</v>
      </c>
      <c r="B59" t="s">
        <v>25</v>
      </c>
      <c r="C59" t="s">
        <v>28</v>
      </c>
      <c r="D59" s="15">
        <v>7819</v>
      </c>
      <c r="E59" s="15">
        <f ca="1">AVERAGEIF(Info[[Product_Category]:[Sales_KES]],Info[[#This Row],[Product_Category]],Info[Sales_KES])</f>
        <v>5565.041666666667</v>
      </c>
      <c r="F59">
        <v>3</v>
      </c>
      <c r="G59">
        <v>1</v>
      </c>
      <c r="H59">
        <v>80.44</v>
      </c>
      <c r="I59" s="13">
        <v>4.18</v>
      </c>
      <c r="K59" t="str">
        <f t="shared" si="0"/>
        <v>DROP</v>
      </c>
    </row>
    <row r="60" spans="1:11" x14ac:dyDescent="0.25">
      <c r="A60" s="11">
        <v>45502</v>
      </c>
      <c r="B60" t="s">
        <v>25</v>
      </c>
      <c r="C60" t="s">
        <v>29</v>
      </c>
      <c r="D60" s="15">
        <v>8891</v>
      </c>
      <c r="E60" s="15">
        <f ca="1">AVERAGEIF(Info[[Product_Category]:[Sales_KES]],Info[[#This Row],[Product_Category]],Info[Sales_KES])</f>
        <v>5673.7638888888887</v>
      </c>
      <c r="F60">
        <v>2</v>
      </c>
      <c r="G60">
        <v>0</v>
      </c>
      <c r="H60">
        <v>89.39</v>
      </c>
      <c r="I60" s="13">
        <v>4.32</v>
      </c>
      <c r="K60" t="str">
        <f t="shared" si="0"/>
        <v>UP</v>
      </c>
    </row>
    <row r="61" spans="1:11" x14ac:dyDescent="0.25">
      <c r="A61" s="11">
        <v>45503</v>
      </c>
      <c r="B61" t="s">
        <v>25</v>
      </c>
      <c r="C61" t="s">
        <v>30</v>
      </c>
      <c r="D61" s="15">
        <v>5804</v>
      </c>
      <c r="E61" s="15">
        <f ca="1">AVERAGEIF(Info[[Product_Category]:[Sales_KES]],Info[[#This Row],[Product_Category]],Info[Sales_KES])</f>
        <v>5380.625</v>
      </c>
      <c r="F61">
        <v>4</v>
      </c>
      <c r="G61">
        <v>0</v>
      </c>
      <c r="H61">
        <v>95.9</v>
      </c>
      <c r="I61" s="13">
        <v>3.77</v>
      </c>
      <c r="K61" t="str">
        <f t="shared" si="0"/>
        <v>DROP</v>
      </c>
    </row>
    <row r="62" spans="1:11" x14ac:dyDescent="0.25">
      <c r="A62" s="11">
        <v>45504</v>
      </c>
      <c r="B62" t="s">
        <v>20</v>
      </c>
      <c r="C62" t="s">
        <v>26</v>
      </c>
      <c r="D62" s="15">
        <v>9415</v>
      </c>
      <c r="E62" s="15">
        <f ca="1">AVERAGEIF(Info[[Product_Category]:[Sales_KES]],Info[[#This Row],[Product_Category]],Info[Sales_KES])</f>
        <v>5041.6805555555557</v>
      </c>
      <c r="F62">
        <v>6</v>
      </c>
      <c r="G62">
        <v>0</v>
      </c>
      <c r="H62">
        <v>91.09</v>
      </c>
      <c r="I62" s="13">
        <v>3.76</v>
      </c>
      <c r="K62" t="str">
        <f t="shared" si="0"/>
        <v>UP</v>
      </c>
    </row>
    <row r="63" spans="1:11" x14ac:dyDescent="0.25">
      <c r="A63" s="11">
        <v>45505</v>
      </c>
      <c r="B63" t="s">
        <v>20</v>
      </c>
      <c r="C63" t="s">
        <v>27</v>
      </c>
      <c r="D63" s="15">
        <v>6989</v>
      </c>
      <c r="E63" s="15">
        <f ca="1">AVERAGEIF(Info[[Product_Category]:[Sales_KES]],Info[[#This Row],[Product_Category]],Info[Sales_KES])</f>
        <v>5296.8472222222226</v>
      </c>
      <c r="F63">
        <v>5</v>
      </c>
      <c r="G63">
        <v>0</v>
      </c>
      <c r="H63">
        <v>85.76</v>
      </c>
      <c r="I63" s="13">
        <v>3.53</v>
      </c>
      <c r="K63" t="str">
        <f t="shared" si="0"/>
        <v>DROP</v>
      </c>
    </row>
    <row r="64" spans="1:11" x14ac:dyDescent="0.25">
      <c r="A64" s="11">
        <v>45506</v>
      </c>
      <c r="B64" t="s">
        <v>20</v>
      </c>
      <c r="C64" t="s">
        <v>28</v>
      </c>
      <c r="D64" s="15">
        <v>8939</v>
      </c>
      <c r="E64" s="15">
        <f ca="1">AVERAGEIF(Info[[Product_Category]:[Sales_KES]],Info[[#This Row],[Product_Category]],Info[Sales_KES])</f>
        <v>5565.041666666667</v>
      </c>
      <c r="F64">
        <v>3</v>
      </c>
      <c r="G64">
        <v>0</v>
      </c>
      <c r="H64">
        <v>91.21</v>
      </c>
      <c r="I64" s="13">
        <v>5.0199999999999996</v>
      </c>
      <c r="K64" t="str">
        <f t="shared" si="0"/>
        <v>UP</v>
      </c>
    </row>
    <row r="65" spans="1:11" x14ac:dyDescent="0.25">
      <c r="A65" s="11">
        <v>45507</v>
      </c>
      <c r="B65" t="s">
        <v>20</v>
      </c>
      <c r="C65" t="s">
        <v>29</v>
      </c>
      <c r="D65" s="15">
        <v>1770</v>
      </c>
      <c r="E65" s="15">
        <f ca="1">AVERAGEIF(Info[[Product_Category]:[Sales_KES]],Info[[#This Row],[Product_Category]],Info[Sales_KES])</f>
        <v>5673.7638888888887</v>
      </c>
      <c r="F65">
        <v>5</v>
      </c>
      <c r="G65">
        <v>0</v>
      </c>
      <c r="H65">
        <v>97.45</v>
      </c>
      <c r="I65" s="13">
        <v>4.4400000000000004</v>
      </c>
      <c r="K65" t="str">
        <f t="shared" si="0"/>
        <v>DROP</v>
      </c>
    </row>
    <row r="66" spans="1:11" x14ac:dyDescent="0.25">
      <c r="A66" s="11">
        <v>45508</v>
      </c>
      <c r="B66" t="s">
        <v>20</v>
      </c>
      <c r="C66" t="s">
        <v>30</v>
      </c>
      <c r="D66" s="15">
        <v>5530</v>
      </c>
      <c r="E66" s="15">
        <f ca="1">AVERAGEIF(Info[[Product_Category]:[Sales_KES]],Info[[#This Row],[Product_Category]],Info[Sales_KES])</f>
        <v>5380.625</v>
      </c>
      <c r="F66">
        <v>6</v>
      </c>
      <c r="G66">
        <v>0</v>
      </c>
      <c r="H66">
        <v>79.849999999999994</v>
      </c>
      <c r="I66" s="13">
        <v>4.9800000000000004</v>
      </c>
      <c r="K66" t="str">
        <f t="shared" ref="K66:K129" si="1">IF((D67&lt;D66),"UP","DROP")</f>
        <v>DROP</v>
      </c>
    </row>
    <row r="67" spans="1:11" x14ac:dyDescent="0.25">
      <c r="A67" s="11">
        <v>45509</v>
      </c>
      <c r="B67" t="s">
        <v>21</v>
      </c>
      <c r="C67" t="s">
        <v>26</v>
      </c>
      <c r="D67" s="15">
        <v>6115</v>
      </c>
      <c r="E67" s="15">
        <f ca="1">AVERAGEIF(Info[[Product_Category]:[Sales_KES]],Info[[#This Row],[Product_Category]],Info[Sales_KES])</f>
        <v>5041.6805555555557</v>
      </c>
      <c r="F67">
        <v>4</v>
      </c>
      <c r="G67">
        <v>0</v>
      </c>
      <c r="H67">
        <v>90.64</v>
      </c>
      <c r="I67" s="13">
        <v>3.76</v>
      </c>
      <c r="K67" t="str">
        <f t="shared" si="1"/>
        <v>DROP</v>
      </c>
    </row>
    <row r="68" spans="1:11" x14ac:dyDescent="0.25">
      <c r="A68" s="11">
        <v>45510</v>
      </c>
      <c r="B68" t="s">
        <v>21</v>
      </c>
      <c r="C68" t="s">
        <v>27</v>
      </c>
      <c r="D68" s="15">
        <v>6569</v>
      </c>
      <c r="E68" s="15">
        <f ca="1">AVERAGEIF(Info[[Product_Category]:[Sales_KES]],Info[[#This Row],[Product_Category]],Info[Sales_KES])</f>
        <v>5296.8472222222226</v>
      </c>
      <c r="F68">
        <v>3</v>
      </c>
      <c r="G68">
        <v>0</v>
      </c>
      <c r="H68">
        <v>91.83</v>
      </c>
      <c r="I68" s="13">
        <v>3.53</v>
      </c>
      <c r="K68" t="str">
        <f t="shared" si="1"/>
        <v>DROP</v>
      </c>
    </row>
    <row r="69" spans="1:11" x14ac:dyDescent="0.25">
      <c r="A69" s="11">
        <v>45511</v>
      </c>
      <c r="B69" t="s">
        <v>21</v>
      </c>
      <c r="C69" t="s">
        <v>28</v>
      </c>
      <c r="D69" s="15">
        <v>9472</v>
      </c>
      <c r="E69" s="15">
        <f ca="1">AVERAGEIF(Info[[Product_Category]:[Sales_KES]],Info[[#This Row],[Product_Category]],Info[Sales_KES])</f>
        <v>5565.041666666667</v>
      </c>
      <c r="F69">
        <v>3</v>
      </c>
      <c r="G69">
        <v>0</v>
      </c>
      <c r="H69">
        <v>85.92</v>
      </c>
      <c r="I69" s="13">
        <v>3.72</v>
      </c>
      <c r="K69" t="str">
        <f t="shared" si="1"/>
        <v>UP</v>
      </c>
    </row>
    <row r="70" spans="1:11" x14ac:dyDescent="0.25">
      <c r="A70" s="11">
        <v>45512</v>
      </c>
      <c r="B70" t="s">
        <v>21</v>
      </c>
      <c r="C70" t="s">
        <v>29</v>
      </c>
      <c r="D70" s="15">
        <v>7981</v>
      </c>
      <c r="E70" s="15">
        <f ca="1">AVERAGEIF(Info[[Product_Category]:[Sales_KES]],Info[[#This Row],[Product_Category]],Info[Sales_KES])</f>
        <v>5673.7638888888887</v>
      </c>
      <c r="F70">
        <v>2</v>
      </c>
      <c r="G70">
        <v>0</v>
      </c>
      <c r="H70">
        <v>99.82</v>
      </c>
      <c r="I70" s="13">
        <v>4.0199999999999996</v>
      </c>
      <c r="K70" t="str">
        <f t="shared" si="1"/>
        <v>DROP</v>
      </c>
    </row>
    <row r="71" spans="1:11" x14ac:dyDescent="0.25">
      <c r="A71" s="11">
        <v>45513</v>
      </c>
      <c r="B71" t="s">
        <v>21</v>
      </c>
      <c r="C71" t="s">
        <v>30</v>
      </c>
      <c r="D71" s="15">
        <v>8240</v>
      </c>
      <c r="E71" s="15">
        <f ca="1">AVERAGEIF(Info[[Product_Category]:[Sales_KES]],Info[[#This Row],[Product_Category]],Info[Sales_KES])</f>
        <v>5380.625</v>
      </c>
      <c r="F71">
        <v>1</v>
      </c>
      <c r="G71">
        <v>0</v>
      </c>
      <c r="H71">
        <v>83.87</v>
      </c>
      <c r="I71" s="13">
        <v>4.0199999999999996</v>
      </c>
      <c r="K71" t="str">
        <f t="shared" si="1"/>
        <v>UP</v>
      </c>
    </row>
    <row r="72" spans="1:11" x14ac:dyDescent="0.25">
      <c r="A72" s="11">
        <v>45514</v>
      </c>
      <c r="B72" t="s">
        <v>22</v>
      </c>
      <c r="C72" t="s">
        <v>26</v>
      </c>
      <c r="D72" s="15">
        <v>5143</v>
      </c>
      <c r="E72" s="15">
        <f ca="1">AVERAGEIF(Info[[Product_Category]:[Sales_KES]],Info[[#This Row],[Product_Category]],Info[Sales_KES])</f>
        <v>5041.6805555555557</v>
      </c>
      <c r="F72">
        <v>1</v>
      </c>
      <c r="G72">
        <v>0</v>
      </c>
      <c r="H72">
        <v>86.32</v>
      </c>
      <c r="I72" s="13">
        <v>4.29</v>
      </c>
      <c r="K72" t="str">
        <f t="shared" si="1"/>
        <v>UP</v>
      </c>
    </row>
    <row r="73" spans="1:11" x14ac:dyDescent="0.25">
      <c r="A73" s="11">
        <v>45515</v>
      </c>
      <c r="B73" t="s">
        <v>22</v>
      </c>
      <c r="C73" t="s">
        <v>27</v>
      </c>
      <c r="D73" s="15">
        <v>1302</v>
      </c>
      <c r="E73" s="15">
        <f ca="1">AVERAGEIF(Info[[Product_Category]:[Sales_KES]],Info[[#This Row],[Product_Category]],Info[Sales_KES])</f>
        <v>5296.8472222222226</v>
      </c>
      <c r="F73">
        <v>3</v>
      </c>
      <c r="G73">
        <v>0</v>
      </c>
      <c r="H73">
        <v>94.26</v>
      </c>
      <c r="I73" s="13">
        <v>3.51</v>
      </c>
      <c r="K73" t="str">
        <f t="shared" si="1"/>
        <v>DROP</v>
      </c>
    </row>
    <row r="74" spans="1:11" x14ac:dyDescent="0.25">
      <c r="A74" s="11">
        <v>45516</v>
      </c>
      <c r="B74" t="s">
        <v>22</v>
      </c>
      <c r="C74" t="s">
        <v>28</v>
      </c>
      <c r="D74" s="15">
        <v>2646</v>
      </c>
      <c r="E74" s="15">
        <f ca="1">AVERAGEIF(Info[[Product_Category]:[Sales_KES]],Info[[#This Row],[Product_Category]],Info[Sales_KES])</f>
        <v>5565.041666666667</v>
      </c>
      <c r="F74">
        <v>2</v>
      </c>
      <c r="G74">
        <v>1</v>
      </c>
      <c r="H74">
        <v>84.15</v>
      </c>
      <c r="I74" s="13">
        <v>3.17</v>
      </c>
      <c r="K74" t="str">
        <f t="shared" si="1"/>
        <v>DROP</v>
      </c>
    </row>
    <row r="75" spans="1:11" x14ac:dyDescent="0.25">
      <c r="A75" s="11">
        <v>45517</v>
      </c>
      <c r="B75" t="s">
        <v>22</v>
      </c>
      <c r="C75" t="s">
        <v>29</v>
      </c>
      <c r="D75" s="15">
        <v>9152</v>
      </c>
      <c r="E75" s="15">
        <f ca="1">AVERAGEIF(Info[[Product_Category]:[Sales_KES]],Info[[#This Row],[Product_Category]],Info[Sales_KES])</f>
        <v>5673.7638888888887</v>
      </c>
      <c r="F75">
        <v>4</v>
      </c>
      <c r="G75">
        <v>0</v>
      </c>
      <c r="H75">
        <v>86.49</v>
      </c>
      <c r="I75" s="13">
        <v>3.4</v>
      </c>
      <c r="K75" t="str">
        <f t="shared" si="1"/>
        <v>UP</v>
      </c>
    </row>
    <row r="76" spans="1:11" x14ac:dyDescent="0.25">
      <c r="A76" s="11">
        <v>45518</v>
      </c>
      <c r="B76" t="s">
        <v>22</v>
      </c>
      <c r="C76" t="s">
        <v>30</v>
      </c>
      <c r="D76" s="15">
        <v>7168</v>
      </c>
      <c r="E76" s="15">
        <f ca="1">AVERAGEIF(Info[[Product_Category]:[Sales_KES]],Info[[#This Row],[Product_Category]],Info[Sales_KES])</f>
        <v>5380.625</v>
      </c>
      <c r="F76">
        <v>3</v>
      </c>
      <c r="G76">
        <v>0</v>
      </c>
      <c r="H76">
        <v>97.62</v>
      </c>
      <c r="I76" s="13">
        <v>4.2699999999999996</v>
      </c>
      <c r="K76" t="str">
        <f t="shared" si="1"/>
        <v>DROP</v>
      </c>
    </row>
    <row r="77" spans="1:11" x14ac:dyDescent="0.25">
      <c r="A77" s="11">
        <v>45519</v>
      </c>
      <c r="B77" t="s">
        <v>23</v>
      </c>
      <c r="C77" t="s">
        <v>26</v>
      </c>
      <c r="D77" s="15">
        <v>7891</v>
      </c>
      <c r="E77" s="15">
        <f ca="1">AVERAGEIF(Info[[Product_Category]:[Sales_KES]],Info[[#This Row],[Product_Category]],Info[Sales_KES])</f>
        <v>5041.6805555555557</v>
      </c>
      <c r="F77">
        <v>1</v>
      </c>
      <c r="G77">
        <v>0</v>
      </c>
      <c r="H77">
        <v>94.63</v>
      </c>
      <c r="I77" s="13">
        <v>4.95</v>
      </c>
      <c r="K77" t="str">
        <f t="shared" si="1"/>
        <v>UP</v>
      </c>
    </row>
    <row r="78" spans="1:11" x14ac:dyDescent="0.25">
      <c r="A78" s="11">
        <v>45520</v>
      </c>
      <c r="B78" t="s">
        <v>23</v>
      </c>
      <c r="C78" t="s">
        <v>27</v>
      </c>
      <c r="D78" s="15">
        <v>1876</v>
      </c>
      <c r="E78" s="15">
        <f ca="1">AVERAGEIF(Info[[Product_Category]:[Sales_KES]],Info[[#This Row],[Product_Category]],Info[Sales_KES])</f>
        <v>5296.8472222222226</v>
      </c>
      <c r="F78">
        <v>2</v>
      </c>
      <c r="G78">
        <v>0</v>
      </c>
      <c r="H78">
        <v>88.97</v>
      </c>
      <c r="I78" s="13">
        <v>2.86</v>
      </c>
      <c r="K78" t="str">
        <f t="shared" si="1"/>
        <v>DROP</v>
      </c>
    </row>
    <row r="79" spans="1:11" x14ac:dyDescent="0.25">
      <c r="A79" s="11">
        <v>45521</v>
      </c>
      <c r="B79" t="s">
        <v>23</v>
      </c>
      <c r="C79" t="s">
        <v>28</v>
      </c>
      <c r="D79" s="15">
        <v>7986</v>
      </c>
      <c r="E79" s="15">
        <f ca="1">AVERAGEIF(Info[[Product_Category]:[Sales_KES]],Info[[#This Row],[Product_Category]],Info[Sales_KES])</f>
        <v>5565.041666666667</v>
      </c>
      <c r="F79">
        <v>2</v>
      </c>
      <c r="G79">
        <v>0</v>
      </c>
      <c r="H79">
        <v>90.87</v>
      </c>
      <c r="I79" s="13">
        <v>4.45</v>
      </c>
      <c r="K79" t="str">
        <f t="shared" si="1"/>
        <v>DROP</v>
      </c>
    </row>
    <row r="80" spans="1:11" x14ac:dyDescent="0.25">
      <c r="A80" s="11">
        <v>45522</v>
      </c>
      <c r="B80" t="s">
        <v>23</v>
      </c>
      <c r="C80" t="s">
        <v>29</v>
      </c>
      <c r="D80" s="15">
        <v>9195</v>
      </c>
      <c r="E80" s="15">
        <f ca="1">AVERAGEIF(Info[[Product_Category]:[Sales_KES]],Info[[#This Row],[Product_Category]],Info[Sales_KES])</f>
        <v>5673.7638888888887</v>
      </c>
      <c r="F80">
        <v>0</v>
      </c>
      <c r="G80">
        <v>1</v>
      </c>
      <c r="H80">
        <v>98.98</v>
      </c>
      <c r="I80" s="13">
        <v>3.96</v>
      </c>
      <c r="K80" t="str">
        <f t="shared" si="1"/>
        <v>UP</v>
      </c>
    </row>
    <row r="81" spans="1:11" x14ac:dyDescent="0.25">
      <c r="A81" s="11">
        <v>45523</v>
      </c>
      <c r="B81" t="s">
        <v>23</v>
      </c>
      <c r="C81" t="s">
        <v>30</v>
      </c>
      <c r="D81" s="15">
        <v>6560</v>
      </c>
      <c r="E81" s="15">
        <f ca="1">AVERAGEIF(Info[[Product_Category]:[Sales_KES]],Info[[#This Row],[Product_Category]],Info[Sales_KES])</f>
        <v>5380.625</v>
      </c>
      <c r="F81">
        <v>4</v>
      </c>
      <c r="G81">
        <v>1</v>
      </c>
      <c r="H81">
        <v>85.45</v>
      </c>
      <c r="I81" s="13">
        <v>4.32</v>
      </c>
      <c r="K81" t="str">
        <f t="shared" si="1"/>
        <v>UP</v>
      </c>
    </row>
    <row r="82" spans="1:11" x14ac:dyDescent="0.25">
      <c r="A82" s="11">
        <v>45524</v>
      </c>
      <c r="B82" t="s">
        <v>24</v>
      </c>
      <c r="C82" t="s">
        <v>26</v>
      </c>
      <c r="D82" s="15">
        <v>5208</v>
      </c>
      <c r="E82" s="15">
        <f ca="1">AVERAGEIF(Info[[Product_Category]:[Sales_KES]],Info[[#This Row],[Product_Category]],Info[Sales_KES])</f>
        <v>5041.6805555555557</v>
      </c>
      <c r="F82">
        <v>3</v>
      </c>
      <c r="G82">
        <v>0</v>
      </c>
      <c r="H82">
        <v>89.01</v>
      </c>
      <c r="I82" s="13">
        <v>4.24</v>
      </c>
      <c r="K82" t="str">
        <f t="shared" si="1"/>
        <v>UP</v>
      </c>
    </row>
    <row r="83" spans="1:11" x14ac:dyDescent="0.25">
      <c r="A83" s="11">
        <v>45525</v>
      </c>
      <c r="B83" t="s">
        <v>24</v>
      </c>
      <c r="C83" t="s">
        <v>27</v>
      </c>
      <c r="D83" s="15">
        <v>4744</v>
      </c>
      <c r="E83" s="15">
        <f ca="1">AVERAGEIF(Info[[Product_Category]:[Sales_KES]],Info[[#This Row],[Product_Category]],Info[Sales_KES])</f>
        <v>5296.8472222222226</v>
      </c>
      <c r="F83">
        <v>4</v>
      </c>
      <c r="G83">
        <v>0</v>
      </c>
      <c r="H83">
        <v>101.95</v>
      </c>
      <c r="I83" s="13">
        <v>3.7</v>
      </c>
      <c r="K83" t="str">
        <f t="shared" si="1"/>
        <v>UP</v>
      </c>
    </row>
    <row r="84" spans="1:11" x14ac:dyDescent="0.25">
      <c r="A84" s="11">
        <v>45526</v>
      </c>
      <c r="B84" t="s">
        <v>24</v>
      </c>
      <c r="C84" t="s">
        <v>28</v>
      </c>
      <c r="D84" s="15">
        <v>4490</v>
      </c>
      <c r="E84" s="15">
        <f ca="1">AVERAGEIF(Info[[Product_Category]:[Sales_KES]],Info[[#This Row],[Product_Category]],Info[Sales_KES])</f>
        <v>5565.041666666667</v>
      </c>
      <c r="F84">
        <v>4</v>
      </c>
      <c r="G84">
        <v>0</v>
      </c>
      <c r="H84">
        <v>90.43</v>
      </c>
      <c r="I84" s="13">
        <v>3.92</v>
      </c>
      <c r="K84" t="str">
        <f t="shared" si="1"/>
        <v>DROP</v>
      </c>
    </row>
    <row r="85" spans="1:11" x14ac:dyDescent="0.25">
      <c r="A85" s="11">
        <v>45527</v>
      </c>
      <c r="B85" t="s">
        <v>24</v>
      </c>
      <c r="C85" t="s">
        <v>29</v>
      </c>
      <c r="D85" s="15">
        <v>6951</v>
      </c>
      <c r="E85" s="15">
        <f ca="1">AVERAGEIF(Info[[Product_Category]:[Sales_KES]],Info[[#This Row],[Product_Category]],Info[Sales_KES])</f>
        <v>5673.7638888888887</v>
      </c>
      <c r="F85">
        <v>6</v>
      </c>
      <c r="G85">
        <v>0</v>
      </c>
      <c r="H85">
        <v>88.63</v>
      </c>
      <c r="I85" s="13">
        <v>4.3</v>
      </c>
      <c r="K85" t="str">
        <f t="shared" si="1"/>
        <v>UP</v>
      </c>
    </row>
    <row r="86" spans="1:11" x14ac:dyDescent="0.25">
      <c r="A86" s="11">
        <v>45528</v>
      </c>
      <c r="B86" t="s">
        <v>24</v>
      </c>
      <c r="C86" t="s">
        <v>30</v>
      </c>
      <c r="D86" s="15">
        <v>2065</v>
      </c>
      <c r="E86" s="15">
        <f ca="1">AVERAGEIF(Info[[Product_Category]:[Sales_KES]],Info[[#This Row],[Product_Category]],Info[Sales_KES])</f>
        <v>5380.625</v>
      </c>
      <c r="F86">
        <v>4</v>
      </c>
      <c r="G86">
        <v>0</v>
      </c>
      <c r="H86">
        <v>90.09</v>
      </c>
      <c r="I86" s="13">
        <v>4.84</v>
      </c>
      <c r="K86" t="str">
        <f t="shared" si="1"/>
        <v>DROP</v>
      </c>
    </row>
    <row r="87" spans="1:11" x14ac:dyDescent="0.25">
      <c r="A87" s="11">
        <v>45529</v>
      </c>
      <c r="B87" t="s">
        <v>25</v>
      </c>
      <c r="C87" t="s">
        <v>26</v>
      </c>
      <c r="D87" s="15">
        <v>3712</v>
      </c>
      <c r="E87" s="15">
        <f ca="1">AVERAGEIF(Info[[Product_Category]:[Sales_KES]],Info[[#This Row],[Product_Category]],Info[Sales_KES])</f>
        <v>5041.6805555555557</v>
      </c>
      <c r="F87">
        <v>3</v>
      </c>
      <c r="G87">
        <v>0</v>
      </c>
      <c r="H87">
        <v>78.55</v>
      </c>
      <c r="I87" s="13">
        <v>4.72</v>
      </c>
      <c r="K87" t="str">
        <f t="shared" si="1"/>
        <v>UP</v>
      </c>
    </row>
    <row r="88" spans="1:11" x14ac:dyDescent="0.25">
      <c r="A88" s="11">
        <v>45530</v>
      </c>
      <c r="B88" t="s">
        <v>25</v>
      </c>
      <c r="C88" t="s">
        <v>27</v>
      </c>
      <c r="D88" s="15">
        <v>2202</v>
      </c>
      <c r="E88" s="15">
        <f ca="1">AVERAGEIF(Info[[Product_Category]:[Sales_KES]],Info[[#This Row],[Product_Category]],Info[Sales_KES])</f>
        <v>5296.8472222222226</v>
      </c>
      <c r="F88">
        <v>1</v>
      </c>
      <c r="G88">
        <v>0</v>
      </c>
      <c r="H88">
        <v>93.16</v>
      </c>
      <c r="I88" s="13">
        <v>5.14</v>
      </c>
      <c r="K88" t="str">
        <f t="shared" si="1"/>
        <v>UP</v>
      </c>
    </row>
    <row r="89" spans="1:11" x14ac:dyDescent="0.25">
      <c r="A89" s="11">
        <v>45531</v>
      </c>
      <c r="B89" t="s">
        <v>25</v>
      </c>
      <c r="C89" t="s">
        <v>28</v>
      </c>
      <c r="D89" s="15">
        <v>1922</v>
      </c>
      <c r="E89" s="15">
        <f ca="1">AVERAGEIF(Info[[Product_Category]:[Sales_KES]],Info[[#This Row],[Product_Category]],Info[Sales_KES])</f>
        <v>5565.041666666667</v>
      </c>
      <c r="F89">
        <v>2</v>
      </c>
      <c r="G89">
        <v>0</v>
      </c>
      <c r="H89">
        <v>97.55</v>
      </c>
      <c r="I89" s="13">
        <v>4.2</v>
      </c>
      <c r="K89" t="str">
        <f t="shared" si="1"/>
        <v>DROP</v>
      </c>
    </row>
    <row r="90" spans="1:11" x14ac:dyDescent="0.25">
      <c r="A90" s="11">
        <v>45532</v>
      </c>
      <c r="B90" t="s">
        <v>25</v>
      </c>
      <c r="C90" t="s">
        <v>29</v>
      </c>
      <c r="D90" s="15">
        <v>2865</v>
      </c>
      <c r="E90" s="15">
        <f ca="1">AVERAGEIF(Info[[Product_Category]:[Sales_KES]],Info[[#This Row],[Product_Category]],Info[Sales_KES])</f>
        <v>5673.7638888888887</v>
      </c>
      <c r="F90">
        <v>2</v>
      </c>
      <c r="G90">
        <v>0</v>
      </c>
      <c r="H90">
        <v>88.65</v>
      </c>
      <c r="I90" s="13">
        <v>3.51</v>
      </c>
      <c r="K90" t="str">
        <f t="shared" si="1"/>
        <v>DROP</v>
      </c>
    </row>
    <row r="91" spans="1:11" x14ac:dyDescent="0.25">
      <c r="A91" s="11">
        <v>45533</v>
      </c>
      <c r="B91" t="s">
        <v>25</v>
      </c>
      <c r="C91" t="s">
        <v>30</v>
      </c>
      <c r="D91" s="15">
        <v>4228</v>
      </c>
      <c r="E91" s="15">
        <f ca="1">AVERAGEIF(Info[[Product_Category]:[Sales_KES]],Info[[#This Row],[Product_Category]],Info[Sales_KES])</f>
        <v>5380.625</v>
      </c>
      <c r="F91">
        <v>4</v>
      </c>
      <c r="G91">
        <v>0</v>
      </c>
      <c r="H91">
        <v>98.53</v>
      </c>
      <c r="I91" s="13">
        <v>4.26</v>
      </c>
      <c r="K91" t="str">
        <f t="shared" si="1"/>
        <v>UP</v>
      </c>
    </row>
    <row r="92" spans="1:11" x14ac:dyDescent="0.25">
      <c r="A92" s="11">
        <v>45534</v>
      </c>
      <c r="B92" t="s">
        <v>20</v>
      </c>
      <c r="C92" t="s">
        <v>26</v>
      </c>
      <c r="D92" s="15">
        <v>3116</v>
      </c>
      <c r="E92" s="15">
        <f ca="1">AVERAGEIF(Info[[Product_Category]:[Sales_KES]],Info[[#This Row],[Product_Category]],Info[Sales_KES])</f>
        <v>5041.6805555555557</v>
      </c>
      <c r="F92">
        <v>4</v>
      </c>
      <c r="G92">
        <v>0</v>
      </c>
      <c r="H92">
        <v>93.81</v>
      </c>
      <c r="I92" s="13">
        <v>4.1100000000000003</v>
      </c>
      <c r="K92" t="str">
        <f t="shared" si="1"/>
        <v>DROP</v>
      </c>
    </row>
    <row r="93" spans="1:11" x14ac:dyDescent="0.25">
      <c r="A93" s="11">
        <v>45535</v>
      </c>
      <c r="B93" t="s">
        <v>20</v>
      </c>
      <c r="C93" t="s">
        <v>27</v>
      </c>
      <c r="D93" s="15">
        <v>8783</v>
      </c>
      <c r="E93" s="15">
        <f ca="1">AVERAGEIF(Info[[Product_Category]:[Sales_KES]],Info[[#This Row],[Product_Category]],Info[Sales_KES])</f>
        <v>5296.8472222222226</v>
      </c>
      <c r="F93">
        <v>2</v>
      </c>
      <c r="G93">
        <v>1</v>
      </c>
      <c r="H93">
        <v>90.55</v>
      </c>
      <c r="I93" s="13">
        <v>4.3600000000000003</v>
      </c>
      <c r="K93" t="str">
        <f t="shared" si="1"/>
        <v>UP</v>
      </c>
    </row>
    <row r="94" spans="1:11" x14ac:dyDescent="0.25">
      <c r="A94" s="11">
        <v>45536</v>
      </c>
      <c r="B94" t="s">
        <v>20</v>
      </c>
      <c r="C94" t="s">
        <v>28</v>
      </c>
      <c r="D94" s="15">
        <v>4876</v>
      </c>
      <c r="E94" s="15">
        <f ca="1">AVERAGEIF(Info[[Product_Category]:[Sales_KES]],Info[[#This Row],[Product_Category]],Info[Sales_KES])</f>
        <v>5565.041666666667</v>
      </c>
      <c r="F94">
        <v>3</v>
      </c>
      <c r="G94">
        <v>0</v>
      </c>
      <c r="H94">
        <v>90.92</v>
      </c>
      <c r="I94" s="13">
        <v>4.05</v>
      </c>
      <c r="K94" t="str">
        <f t="shared" si="1"/>
        <v>UP</v>
      </c>
    </row>
    <row r="95" spans="1:11" x14ac:dyDescent="0.25">
      <c r="A95" s="11">
        <v>45537</v>
      </c>
      <c r="B95" t="s">
        <v>20</v>
      </c>
      <c r="C95" t="s">
        <v>29</v>
      </c>
      <c r="D95" s="15">
        <v>4797</v>
      </c>
      <c r="E95" s="15">
        <f ca="1">AVERAGEIF(Info[[Product_Category]:[Sales_KES]],Info[[#This Row],[Product_Category]],Info[Sales_KES])</f>
        <v>5673.7638888888887</v>
      </c>
      <c r="F95">
        <v>2</v>
      </c>
      <c r="G95">
        <v>0</v>
      </c>
      <c r="H95">
        <v>92.09</v>
      </c>
      <c r="I95" s="13">
        <v>3.81</v>
      </c>
      <c r="K95" t="str">
        <f t="shared" si="1"/>
        <v>UP</v>
      </c>
    </row>
    <row r="96" spans="1:11" x14ac:dyDescent="0.25">
      <c r="A96" s="11">
        <v>45538</v>
      </c>
      <c r="B96" t="s">
        <v>20</v>
      </c>
      <c r="C96" t="s">
        <v>30</v>
      </c>
      <c r="D96" s="15">
        <v>4072</v>
      </c>
      <c r="E96" s="15">
        <f ca="1">AVERAGEIF(Info[[Product_Category]:[Sales_KES]],Info[[#This Row],[Product_Category]],Info[Sales_KES])</f>
        <v>5380.625</v>
      </c>
      <c r="F96">
        <v>4</v>
      </c>
      <c r="G96">
        <v>0</v>
      </c>
      <c r="H96">
        <v>84.94</v>
      </c>
      <c r="I96" s="13">
        <v>3.17</v>
      </c>
      <c r="K96" t="str">
        <f t="shared" si="1"/>
        <v>UP</v>
      </c>
    </row>
    <row r="97" spans="1:11" x14ac:dyDescent="0.25">
      <c r="A97" s="11">
        <v>45539</v>
      </c>
      <c r="B97" t="s">
        <v>21</v>
      </c>
      <c r="C97" t="s">
        <v>26</v>
      </c>
      <c r="D97" s="15">
        <v>1536</v>
      </c>
      <c r="E97" s="15">
        <f ca="1">AVERAGEIF(Info[[Product_Category]:[Sales_KES]],Info[[#This Row],[Product_Category]],Info[Sales_KES])</f>
        <v>5041.6805555555557</v>
      </c>
      <c r="F97">
        <v>6</v>
      </c>
      <c r="G97">
        <v>1</v>
      </c>
      <c r="H97">
        <v>92.36</v>
      </c>
      <c r="I97" s="13">
        <v>3.24</v>
      </c>
      <c r="K97" t="str">
        <f t="shared" si="1"/>
        <v>DROP</v>
      </c>
    </row>
    <row r="98" spans="1:11" x14ac:dyDescent="0.25">
      <c r="A98" s="11">
        <v>45540</v>
      </c>
      <c r="B98" t="s">
        <v>21</v>
      </c>
      <c r="C98" t="s">
        <v>27</v>
      </c>
      <c r="D98" s="15">
        <v>6299</v>
      </c>
      <c r="E98" s="15">
        <f ca="1">AVERAGEIF(Info[[Product_Category]:[Sales_KES]],Info[[#This Row],[Product_Category]],Info[Sales_KES])</f>
        <v>5296.8472222222226</v>
      </c>
      <c r="F98">
        <v>5</v>
      </c>
      <c r="G98">
        <v>0</v>
      </c>
      <c r="H98">
        <v>88.66</v>
      </c>
      <c r="I98" s="13">
        <v>3.45</v>
      </c>
      <c r="K98" t="str">
        <f t="shared" si="1"/>
        <v>UP</v>
      </c>
    </row>
    <row r="99" spans="1:11" x14ac:dyDescent="0.25">
      <c r="A99" s="11">
        <v>45541</v>
      </c>
      <c r="B99" t="s">
        <v>21</v>
      </c>
      <c r="C99" t="s">
        <v>28</v>
      </c>
      <c r="D99" s="15">
        <v>6182</v>
      </c>
      <c r="E99" s="15">
        <f ca="1">AVERAGEIF(Info[[Product_Category]:[Sales_KES]],Info[[#This Row],[Product_Category]],Info[Sales_KES])</f>
        <v>5565.041666666667</v>
      </c>
      <c r="F99">
        <v>3</v>
      </c>
      <c r="G99">
        <v>0</v>
      </c>
      <c r="H99">
        <v>90.99</v>
      </c>
      <c r="I99" s="13">
        <v>3.93</v>
      </c>
      <c r="K99" t="str">
        <f t="shared" si="1"/>
        <v>UP</v>
      </c>
    </row>
    <row r="100" spans="1:11" x14ac:dyDescent="0.25">
      <c r="A100" s="11">
        <v>45542</v>
      </c>
      <c r="B100" t="s">
        <v>21</v>
      </c>
      <c r="C100" t="s">
        <v>29</v>
      </c>
      <c r="D100" s="15">
        <v>3079</v>
      </c>
      <c r="E100" s="15">
        <f ca="1">AVERAGEIF(Info[[Product_Category]:[Sales_KES]],Info[[#This Row],[Product_Category]],Info[Sales_KES])</f>
        <v>5673.7638888888887</v>
      </c>
      <c r="F100">
        <v>5</v>
      </c>
      <c r="G100">
        <v>0</v>
      </c>
      <c r="H100">
        <v>102.15</v>
      </c>
      <c r="I100" s="13">
        <v>4.97</v>
      </c>
      <c r="K100" t="str">
        <f t="shared" si="1"/>
        <v>DROP</v>
      </c>
    </row>
    <row r="101" spans="1:11" x14ac:dyDescent="0.25">
      <c r="A101" s="11">
        <v>45543</v>
      </c>
      <c r="B101" t="s">
        <v>21</v>
      </c>
      <c r="C101" t="s">
        <v>30</v>
      </c>
      <c r="D101" s="15">
        <v>6232</v>
      </c>
      <c r="E101" s="15">
        <f ca="1">AVERAGEIF(Info[[Product_Category]:[Sales_KES]],Info[[#This Row],[Product_Category]],Info[Sales_KES])</f>
        <v>5380.625</v>
      </c>
      <c r="F101">
        <v>2</v>
      </c>
      <c r="G101">
        <v>0</v>
      </c>
      <c r="H101">
        <v>82.96</v>
      </c>
      <c r="I101" s="13">
        <v>3.61</v>
      </c>
      <c r="K101" t="str">
        <f t="shared" si="1"/>
        <v>DROP</v>
      </c>
    </row>
    <row r="102" spans="1:11" x14ac:dyDescent="0.25">
      <c r="A102" s="11">
        <v>45544</v>
      </c>
      <c r="B102" t="s">
        <v>22</v>
      </c>
      <c r="C102" t="s">
        <v>26</v>
      </c>
      <c r="D102" s="15">
        <v>7305</v>
      </c>
      <c r="E102" s="15">
        <f ca="1">AVERAGEIF(Info[[Product_Category]:[Sales_KES]],Info[[#This Row],[Product_Category]],Info[Sales_KES])</f>
        <v>5041.6805555555557</v>
      </c>
      <c r="F102">
        <v>1</v>
      </c>
      <c r="G102">
        <v>0</v>
      </c>
      <c r="H102">
        <v>94.68</v>
      </c>
      <c r="I102" s="13">
        <v>4.6399999999999997</v>
      </c>
      <c r="K102" t="str">
        <f t="shared" si="1"/>
        <v>UP</v>
      </c>
    </row>
    <row r="103" spans="1:11" x14ac:dyDescent="0.25">
      <c r="A103" s="11">
        <v>45545</v>
      </c>
      <c r="B103" t="s">
        <v>22</v>
      </c>
      <c r="C103" t="s">
        <v>27</v>
      </c>
      <c r="D103" s="15">
        <v>1832</v>
      </c>
      <c r="E103" s="15">
        <f ca="1">AVERAGEIF(Info[[Product_Category]:[Sales_KES]],Info[[#This Row],[Product_Category]],Info[Sales_KES])</f>
        <v>5296.8472222222226</v>
      </c>
      <c r="F103">
        <v>2</v>
      </c>
      <c r="G103">
        <v>0</v>
      </c>
      <c r="H103">
        <v>81.459999999999994</v>
      </c>
      <c r="I103" s="13">
        <v>4.51</v>
      </c>
      <c r="K103" t="str">
        <f t="shared" si="1"/>
        <v>DROP</v>
      </c>
    </row>
    <row r="104" spans="1:11" x14ac:dyDescent="0.25">
      <c r="A104" s="11">
        <v>45546</v>
      </c>
      <c r="B104" t="s">
        <v>22</v>
      </c>
      <c r="C104" t="s">
        <v>28</v>
      </c>
      <c r="D104" s="15">
        <v>4300</v>
      </c>
      <c r="E104" s="15">
        <f ca="1">AVERAGEIF(Info[[Product_Category]:[Sales_KES]],Info[[#This Row],[Product_Category]],Info[Sales_KES])</f>
        <v>5565.041666666667</v>
      </c>
      <c r="F104">
        <v>2</v>
      </c>
      <c r="G104">
        <v>0</v>
      </c>
      <c r="H104">
        <v>94.07</v>
      </c>
      <c r="I104" s="13">
        <v>3.53</v>
      </c>
      <c r="K104" t="str">
        <f t="shared" si="1"/>
        <v>UP</v>
      </c>
    </row>
    <row r="105" spans="1:11" x14ac:dyDescent="0.25">
      <c r="A105" s="11">
        <v>45547</v>
      </c>
      <c r="B105" t="s">
        <v>22</v>
      </c>
      <c r="C105" t="s">
        <v>29</v>
      </c>
      <c r="D105" s="15">
        <v>3538</v>
      </c>
      <c r="E105" s="15">
        <f ca="1">AVERAGEIF(Info[[Product_Category]:[Sales_KES]],Info[[#This Row],[Product_Category]],Info[Sales_KES])</f>
        <v>5673.7638888888887</v>
      </c>
      <c r="F105">
        <v>4</v>
      </c>
      <c r="G105">
        <v>0</v>
      </c>
      <c r="H105">
        <v>96.82</v>
      </c>
      <c r="I105" s="13">
        <v>4.38</v>
      </c>
      <c r="K105" t="str">
        <f t="shared" si="1"/>
        <v>DROP</v>
      </c>
    </row>
    <row r="106" spans="1:11" x14ac:dyDescent="0.25">
      <c r="A106" s="11">
        <v>45548</v>
      </c>
      <c r="B106" t="s">
        <v>22</v>
      </c>
      <c r="C106" t="s">
        <v>30</v>
      </c>
      <c r="D106" s="15">
        <v>5242</v>
      </c>
      <c r="E106" s="15">
        <f ca="1">AVERAGEIF(Info[[Product_Category]:[Sales_KES]],Info[[#This Row],[Product_Category]],Info[Sales_KES])</f>
        <v>5380.625</v>
      </c>
      <c r="F106">
        <v>3</v>
      </c>
      <c r="G106">
        <v>1</v>
      </c>
      <c r="H106">
        <v>82.51</v>
      </c>
      <c r="I106" s="13">
        <v>4.57</v>
      </c>
      <c r="K106" t="str">
        <f t="shared" si="1"/>
        <v>UP</v>
      </c>
    </row>
    <row r="107" spans="1:11" x14ac:dyDescent="0.25">
      <c r="A107" s="11">
        <v>45549</v>
      </c>
      <c r="B107" t="s">
        <v>23</v>
      </c>
      <c r="C107" t="s">
        <v>26</v>
      </c>
      <c r="D107" s="15">
        <v>2409</v>
      </c>
      <c r="E107" s="15">
        <f ca="1">AVERAGEIF(Info[[Product_Category]:[Sales_KES]],Info[[#This Row],[Product_Category]],Info[Sales_KES])</f>
        <v>5041.6805555555557</v>
      </c>
      <c r="F107">
        <v>1</v>
      </c>
      <c r="G107">
        <v>0</v>
      </c>
      <c r="H107">
        <v>95.93</v>
      </c>
      <c r="I107" s="13">
        <v>3.66</v>
      </c>
      <c r="K107" t="str">
        <f t="shared" si="1"/>
        <v>DROP</v>
      </c>
    </row>
    <row r="108" spans="1:11" x14ac:dyDescent="0.25">
      <c r="A108" s="11">
        <v>45550</v>
      </c>
      <c r="B108" t="s">
        <v>23</v>
      </c>
      <c r="C108" t="s">
        <v>27</v>
      </c>
      <c r="D108" s="15">
        <v>8083</v>
      </c>
      <c r="E108" s="15">
        <f ca="1">AVERAGEIF(Info[[Product_Category]:[Sales_KES]],Info[[#This Row],[Product_Category]],Info[Sales_KES])</f>
        <v>5296.8472222222226</v>
      </c>
      <c r="F108">
        <v>3</v>
      </c>
      <c r="G108">
        <v>0</v>
      </c>
      <c r="H108">
        <v>89.9</v>
      </c>
      <c r="I108" s="13">
        <v>4.17</v>
      </c>
      <c r="K108" t="str">
        <f t="shared" si="1"/>
        <v>UP</v>
      </c>
    </row>
    <row r="109" spans="1:11" x14ac:dyDescent="0.25">
      <c r="A109" s="11">
        <v>45551</v>
      </c>
      <c r="B109" t="s">
        <v>23</v>
      </c>
      <c r="C109" t="s">
        <v>28</v>
      </c>
      <c r="D109" s="15">
        <v>5831</v>
      </c>
      <c r="E109" s="15">
        <f ca="1">AVERAGEIF(Info[[Product_Category]:[Sales_KES]],Info[[#This Row],[Product_Category]],Info[Sales_KES])</f>
        <v>5565.041666666667</v>
      </c>
      <c r="F109">
        <v>1</v>
      </c>
      <c r="G109">
        <v>0</v>
      </c>
      <c r="H109">
        <v>100.78</v>
      </c>
      <c r="I109" s="13">
        <v>4.34</v>
      </c>
      <c r="K109" t="str">
        <f t="shared" si="1"/>
        <v>DROP</v>
      </c>
    </row>
    <row r="110" spans="1:11" x14ac:dyDescent="0.25">
      <c r="A110" s="11">
        <v>45552</v>
      </c>
      <c r="B110" t="s">
        <v>23</v>
      </c>
      <c r="C110" t="s">
        <v>29</v>
      </c>
      <c r="D110" s="15">
        <v>8368</v>
      </c>
      <c r="E110" s="15">
        <f ca="1">AVERAGEIF(Info[[Product_Category]:[Sales_KES]],Info[[#This Row],[Product_Category]],Info[Sales_KES])</f>
        <v>5673.7638888888887</v>
      </c>
      <c r="F110">
        <v>4</v>
      </c>
      <c r="G110">
        <v>0</v>
      </c>
      <c r="H110">
        <v>90.98</v>
      </c>
      <c r="I110" s="13">
        <v>3.51</v>
      </c>
      <c r="K110" t="str">
        <f t="shared" si="1"/>
        <v>UP</v>
      </c>
    </row>
    <row r="111" spans="1:11" x14ac:dyDescent="0.25">
      <c r="A111" s="11">
        <v>45553</v>
      </c>
      <c r="B111" t="s">
        <v>23</v>
      </c>
      <c r="C111" t="s">
        <v>30</v>
      </c>
      <c r="D111" s="15">
        <v>8184</v>
      </c>
      <c r="E111" s="15">
        <f ca="1">AVERAGEIF(Info[[Product_Category]:[Sales_KES]],Info[[#This Row],[Product_Category]],Info[Sales_KES])</f>
        <v>5380.625</v>
      </c>
      <c r="F111">
        <v>3</v>
      </c>
      <c r="G111">
        <v>0</v>
      </c>
      <c r="H111">
        <v>85.51</v>
      </c>
      <c r="I111" s="13">
        <v>3.55</v>
      </c>
      <c r="K111" t="str">
        <f t="shared" si="1"/>
        <v>UP</v>
      </c>
    </row>
    <row r="112" spans="1:11" x14ac:dyDescent="0.25">
      <c r="A112" s="11">
        <v>45554</v>
      </c>
      <c r="B112" t="s">
        <v>24</v>
      </c>
      <c r="C112" t="s">
        <v>26</v>
      </c>
      <c r="D112" s="15">
        <v>5263</v>
      </c>
      <c r="E112" s="15">
        <f ca="1">AVERAGEIF(Info[[Product_Category]:[Sales_KES]],Info[[#This Row],[Product_Category]],Info[Sales_KES])</f>
        <v>5041.6805555555557</v>
      </c>
      <c r="F112">
        <v>3</v>
      </c>
      <c r="G112">
        <v>0</v>
      </c>
      <c r="H112">
        <v>97.02</v>
      </c>
      <c r="I112" s="13">
        <v>3.75</v>
      </c>
      <c r="K112" t="str">
        <f t="shared" si="1"/>
        <v>UP</v>
      </c>
    </row>
    <row r="113" spans="1:11" x14ac:dyDescent="0.25">
      <c r="A113" s="11">
        <v>45555</v>
      </c>
      <c r="B113" t="s">
        <v>24</v>
      </c>
      <c r="C113" t="s">
        <v>27</v>
      </c>
      <c r="D113" s="15">
        <v>4629</v>
      </c>
      <c r="E113" s="15">
        <f ca="1">AVERAGEIF(Info[[Product_Category]:[Sales_KES]],Info[[#This Row],[Product_Category]],Info[Sales_KES])</f>
        <v>5296.8472222222226</v>
      </c>
      <c r="F113">
        <v>0</v>
      </c>
      <c r="G113">
        <v>0</v>
      </c>
      <c r="H113">
        <v>88.26</v>
      </c>
      <c r="I113" s="13">
        <v>4.0999999999999996</v>
      </c>
      <c r="K113" t="str">
        <f t="shared" si="1"/>
        <v>DROP</v>
      </c>
    </row>
    <row r="114" spans="1:11" x14ac:dyDescent="0.25">
      <c r="A114" s="11">
        <v>45556</v>
      </c>
      <c r="B114" t="s">
        <v>24</v>
      </c>
      <c r="C114" t="s">
        <v>28</v>
      </c>
      <c r="D114" s="15">
        <v>6490</v>
      </c>
      <c r="E114" s="15">
        <f ca="1">AVERAGEIF(Info[[Product_Category]:[Sales_KES]],Info[[#This Row],[Product_Category]],Info[Sales_KES])</f>
        <v>5565.041666666667</v>
      </c>
      <c r="F114">
        <v>2</v>
      </c>
      <c r="G114">
        <v>0</v>
      </c>
      <c r="H114">
        <v>85.12</v>
      </c>
      <c r="I114" s="13">
        <v>4.53</v>
      </c>
      <c r="K114" t="str">
        <f t="shared" si="1"/>
        <v>UP</v>
      </c>
    </row>
    <row r="115" spans="1:11" x14ac:dyDescent="0.25">
      <c r="A115" s="11">
        <v>45557</v>
      </c>
      <c r="B115" t="s">
        <v>24</v>
      </c>
      <c r="C115" t="s">
        <v>29</v>
      </c>
      <c r="D115" s="15">
        <v>2333</v>
      </c>
      <c r="E115" s="15">
        <f ca="1">AVERAGEIF(Info[[Product_Category]:[Sales_KES]],Info[[#This Row],[Product_Category]],Info[Sales_KES])</f>
        <v>5673.7638888888887</v>
      </c>
      <c r="F115">
        <v>4</v>
      </c>
      <c r="G115">
        <v>0</v>
      </c>
      <c r="H115">
        <v>93.04</v>
      </c>
      <c r="I115" s="13">
        <v>3.24</v>
      </c>
      <c r="K115" t="str">
        <f t="shared" si="1"/>
        <v>DROP</v>
      </c>
    </row>
    <row r="116" spans="1:11" x14ac:dyDescent="0.25">
      <c r="A116" s="11">
        <v>45558</v>
      </c>
      <c r="B116" t="s">
        <v>24</v>
      </c>
      <c r="C116" t="s">
        <v>30</v>
      </c>
      <c r="D116" s="15">
        <v>8101</v>
      </c>
      <c r="E116" s="15">
        <f ca="1">AVERAGEIF(Info[[Product_Category]:[Sales_KES]],Info[[#This Row],[Product_Category]],Info[Sales_KES])</f>
        <v>5380.625</v>
      </c>
      <c r="F116">
        <v>3</v>
      </c>
      <c r="G116">
        <v>0</v>
      </c>
      <c r="H116">
        <v>84.77</v>
      </c>
      <c r="I116" s="13">
        <v>3.11</v>
      </c>
      <c r="K116" t="str">
        <f t="shared" si="1"/>
        <v>UP</v>
      </c>
    </row>
    <row r="117" spans="1:11" x14ac:dyDescent="0.25">
      <c r="A117" s="11">
        <v>45559</v>
      </c>
      <c r="B117" t="s">
        <v>25</v>
      </c>
      <c r="C117" t="s">
        <v>26</v>
      </c>
      <c r="D117" s="15">
        <v>1060</v>
      </c>
      <c r="E117" s="15">
        <f ca="1">AVERAGEIF(Info[[Product_Category]:[Sales_KES]],Info[[#This Row],[Product_Category]],Info[Sales_KES])</f>
        <v>5041.6805555555557</v>
      </c>
      <c r="F117">
        <v>4</v>
      </c>
      <c r="G117">
        <v>0</v>
      </c>
      <c r="H117">
        <v>93.11</v>
      </c>
      <c r="I117" s="13">
        <v>3.21</v>
      </c>
      <c r="K117" t="str">
        <f t="shared" si="1"/>
        <v>DROP</v>
      </c>
    </row>
    <row r="118" spans="1:11" x14ac:dyDescent="0.25">
      <c r="A118" s="11">
        <v>45560</v>
      </c>
      <c r="B118" t="s">
        <v>25</v>
      </c>
      <c r="C118" t="s">
        <v>27</v>
      </c>
      <c r="D118" s="15">
        <v>3322</v>
      </c>
      <c r="E118" s="15">
        <f ca="1">AVERAGEIF(Info[[Product_Category]:[Sales_KES]],Info[[#This Row],[Product_Category]],Info[Sales_KES])</f>
        <v>5296.8472222222226</v>
      </c>
      <c r="F118">
        <v>6</v>
      </c>
      <c r="G118">
        <v>1</v>
      </c>
      <c r="H118">
        <v>93.46</v>
      </c>
      <c r="I118" s="13">
        <v>4.6399999999999997</v>
      </c>
      <c r="K118" t="str">
        <f t="shared" si="1"/>
        <v>UP</v>
      </c>
    </row>
    <row r="119" spans="1:11" x14ac:dyDescent="0.25">
      <c r="A119" s="11">
        <v>45561</v>
      </c>
      <c r="B119" t="s">
        <v>25</v>
      </c>
      <c r="C119" t="s">
        <v>28</v>
      </c>
      <c r="D119" s="15">
        <v>2750</v>
      </c>
      <c r="E119" s="15">
        <f ca="1">AVERAGEIF(Info[[Product_Category]:[Sales_KES]],Info[[#This Row],[Product_Category]],Info[Sales_KES])</f>
        <v>5565.041666666667</v>
      </c>
      <c r="F119">
        <v>6</v>
      </c>
      <c r="G119">
        <v>0</v>
      </c>
      <c r="H119">
        <v>90.52</v>
      </c>
      <c r="I119" s="13">
        <v>3.73</v>
      </c>
      <c r="K119" t="str">
        <f t="shared" si="1"/>
        <v>DROP</v>
      </c>
    </row>
    <row r="120" spans="1:11" x14ac:dyDescent="0.25">
      <c r="A120" s="11">
        <v>45562</v>
      </c>
      <c r="B120" t="s">
        <v>25</v>
      </c>
      <c r="C120" t="s">
        <v>29</v>
      </c>
      <c r="D120" s="15">
        <v>9592</v>
      </c>
      <c r="E120" s="15">
        <f ca="1">AVERAGEIF(Info[[Product_Category]:[Sales_KES]],Info[[#This Row],[Product_Category]],Info[Sales_KES])</f>
        <v>5673.7638888888887</v>
      </c>
      <c r="F120">
        <v>3</v>
      </c>
      <c r="G120">
        <v>0</v>
      </c>
      <c r="H120">
        <v>92.23</v>
      </c>
      <c r="I120" s="13">
        <v>3.89</v>
      </c>
      <c r="K120" t="str">
        <f t="shared" si="1"/>
        <v>UP</v>
      </c>
    </row>
    <row r="121" spans="1:11" x14ac:dyDescent="0.25">
      <c r="A121" s="11">
        <v>45563</v>
      </c>
      <c r="B121" t="s">
        <v>25</v>
      </c>
      <c r="C121" t="s">
        <v>30</v>
      </c>
      <c r="D121" s="15">
        <v>2521</v>
      </c>
      <c r="E121" s="15">
        <f ca="1">AVERAGEIF(Info[[Product_Category]:[Sales_KES]],Info[[#This Row],[Product_Category]],Info[Sales_KES])</f>
        <v>5380.625</v>
      </c>
      <c r="F121">
        <v>3</v>
      </c>
      <c r="G121">
        <v>0</v>
      </c>
      <c r="H121">
        <v>100.96</v>
      </c>
      <c r="I121" s="13">
        <v>4.17</v>
      </c>
      <c r="K121" t="str">
        <f t="shared" si="1"/>
        <v>DROP</v>
      </c>
    </row>
    <row r="122" spans="1:11" x14ac:dyDescent="0.25">
      <c r="A122" s="11">
        <v>45564</v>
      </c>
      <c r="B122" t="s">
        <v>20</v>
      </c>
      <c r="C122" t="s">
        <v>26</v>
      </c>
      <c r="D122" s="15">
        <v>8693</v>
      </c>
      <c r="E122" s="15">
        <f ca="1">AVERAGEIF(Info[[Product_Category]:[Sales_KES]],Info[[#This Row],[Product_Category]],Info[Sales_KES])</f>
        <v>5041.6805555555557</v>
      </c>
      <c r="F122">
        <v>2</v>
      </c>
      <c r="G122">
        <v>0</v>
      </c>
      <c r="H122">
        <v>84.79</v>
      </c>
      <c r="I122" s="13">
        <v>4.6399999999999997</v>
      </c>
      <c r="K122" t="str">
        <f t="shared" si="1"/>
        <v>UP</v>
      </c>
    </row>
    <row r="123" spans="1:11" x14ac:dyDescent="0.25">
      <c r="A123" s="11">
        <v>45565</v>
      </c>
      <c r="B123" t="s">
        <v>20</v>
      </c>
      <c r="C123" t="s">
        <v>27</v>
      </c>
      <c r="D123" s="15">
        <v>5278</v>
      </c>
      <c r="E123" s="15">
        <f ca="1">AVERAGEIF(Info[[Product_Category]:[Sales_KES]],Info[[#This Row],[Product_Category]],Info[Sales_KES])</f>
        <v>5296.8472222222226</v>
      </c>
      <c r="F123">
        <v>5</v>
      </c>
      <c r="G123">
        <v>0</v>
      </c>
      <c r="H123">
        <v>95.05</v>
      </c>
      <c r="I123" s="13">
        <v>3.9</v>
      </c>
      <c r="K123" t="str">
        <f t="shared" si="1"/>
        <v>DROP</v>
      </c>
    </row>
    <row r="124" spans="1:11" x14ac:dyDescent="0.25">
      <c r="A124" s="11">
        <v>45566</v>
      </c>
      <c r="B124" t="s">
        <v>20</v>
      </c>
      <c r="C124" t="s">
        <v>28</v>
      </c>
      <c r="D124" s="15">
        <v>9502</v>
      </c>
      <c r="E124" s="15">
        <f ca="1">AVERAGEIF(Info[[Product_Category]:[Sales_KES]],Info[[#This Row],[Product_Category]],Info[Sales_KES])</f>
        <v>5565.041666666667</v>
      </c>
      <c r="F124">
        <v>2</v>
      </c>
      <c r="G124">
        <v>0</v>
      </c>
      <c r="H124">
        <v>93.2</v>
      </c>
      <c r="I124" s="13">
        <v>3.91</v>
      </c>
      <c r="K124" t="str">
        <f t="shared" si="1"/>
        <v>UP</v>
      </c>
    </row>
    <row r="125" spans="1:11" x14ac:dyDescent="0.25">
      <c r="A125" s="11">
        <v>45567</v>
      </c>
      <c r="B125" t="s">
        <v>20</v>
      </c>
      <c r="C125" t="s">
        <v>29</v>
      </c>
      <c r="D125" s="15">
        <v>8206</v>
      </c>
      <c r="E125" s="15">
        <f ca="1">AVERAGEIF(Info[[Product_Category]:[Sales_KES]],Info[[#This Row],[Product_Category]],Info[Sales_KES])</f>
        <v>5673.7638888888887</v>
      </c>
      <c r="F125">
        <v>0</v>
      </c>
      <c r="G125">
        <v>0</v>
      </c>
      <c r="H125">
        <v>102.99</v>
      </c>
      <c r="I125" s="13">
        <v>3.67</v>
      </c>
      <c r="K125" t="str">
        <f t="shared" si="1"/>
        <v>UP</v>
      </c>
    </row>
    <row r="126" spans="1:11" x14ac:dyDescent="0.25">
      <c r="A126" s="11">
        <v>45568</v>
      </c>
      <c r="B126" t="s">
        <v>20</v>
      </c>
      <c r="C126" t="s">
        <v>30</v>
      </c>
      <c r="D126" s="15">
        <v>2771</v>
      </c>
      <c r="E126" s="15">
        <f ca="1">AVERAGEIF(Info[[Product_Category]:[Sales_KES]],Info[[#This Row],[Product_Category]],Info[Sales_KES])</f>
        <v>5380.625</v>
      </c>
      <c r="F126">
        <v>5</v>
      </c>
      <c r="G126">
        <v>0</v>
      </c>
      <c r="H126">
        <v>83.28</v>
      </c>
      <c r="I126" s="13">
        <v>3.54</v>
      </c>
      <c r="K126" t="str">
        <f t="shared" si="1"/>
        <v>DROP</v>
      </c>
    </row>
    <row r="127" spans="1:11" x14ac:dyDescent="0.25">
      <c r="A127" s="11">
        <v>45569</v>
      </c>
      <c r="B127" t="s">
        <v>21</v>
      </c>
      <c r="C127" t="s">
        <v>26</v>
      </c>
      <c r="D127" s="15">
        <v>7467</v>
      </c>
      <c r="E127" s="15">
        <f ca="1">AVERAGEIF(Info[[Product_Category]:[Sales_KES]],Info[[#This Row],[Product_Category]],Info[Sales_KES])</f>
        <v>5041.6805555555557</v>
      </c>
      <c r="F127">
        <v>4</v>
      </c>
      <c r="G127">
        <v>0</v>
      </c>
      <c r="H127">
        <v>85.23</v>
      </c>
      <c r="I127" s="13">
        <v>3.86</v>
      </c>
      <c r="K127" t="str">
        <f t="shared" si="1"/>
        <v>UP</v>
      </c>
    </row>
    <row r="128" spans="1:11" x14ac:dyDescent="0.25">
      <c r="A128" s="11">
        <v>45570</v>
      </c>
      <c r="B128" t="s">
        <v>21</v>
      </c>
      <c r="C128" t="s">
        <v>27</v>
      </c>
      <c r="D128" s="15">
        <v>2828</v>
      </c>
      <c r="E128" s="15">
        <f ca="1">AVERAGEIF(Info[[Product_Category]:[Sales_KES]],Info[[#This Row],[Product_Category]],Info[Sales_KES])</f>
        <v>5296.8472222222226</v>
      </c>
      <c r="F128">
        <v>2</v>
      </c>
      <c r="G128">
        <v>1</v>
      </c>
      <c r="H128">
        <v>89.75</v>
      </c>
      <c r="I128" s="13">
        <v>4.34</v>
      </c>
      <c r="K128" t="str">
        <f t="shared" si="1"/>
        <v>DROP</v>
      </c>
    </row>
    <row r="129" spans="1:11" x14ac:dyDescent="0.25">
      <c r="A129" s="11">
        <v>45571</v>
      </c>
      <c r="B129" t="s">
        <v>21</v>
      </c>
      <c r="C129" t="s">
        <v>28</v>
      </c>
      <c r="D129" s="15">
        <v>2868</v>
      </c>
      <c r="E129" s="15">
        <f ca="1">AVERAGEIF(Info[[Product_Category]:[Sales_KES]],Info[[#This Row],[Product_Category]],Info[Sales_KES])</f>
        <v>5565.041666666667</v>
      </c>
      <c r="F129">
        <v>2</v>
      </c>
      <c r="G129">
        <v>0</v>
      </c>
      <c r="H129">
        <v>87.62</v>
      </c>
      <c r="I129" s="13">
        <v>4.3</v>
      </c>
      <c r="K129" t="str">
        <f t="shared" si="1"/>
        <v>DROP</v>
      </c>
    </row>
    <row r="130" spans="1:11" x14ac:dyDescent="0.25">
      <c r="A130" s="11">
        <v>45572</v>
      </c>
      <c r="B130" t="s">
        <v>21</v>
      </c>
      <c r="C130" t="s">
        <v>29</v>
      </c>
      <c r="D130" s="15">
        <v>4564</v>
      </c>
      <c r="E130" s="15">
        <f ca="1">AVERAGEIF(Info[[Product_Category]:[Sales_KES]],Info[[#This Row],[Product_Category]],Info[Sales_KES])</f>
        <v>5673.7638888888887</v>
      </c>
      <c r="F130">
        <v>1</v>
      </c>
      <c r="G130">
        <v>0</v>
      </c>
      <c r="H130">
        <v>92.34</v>
      </c>
      <c r="I130" s="13">
        <v>4.25</v>
      </c>
      <c r="K130" t="str">
        <f t="shared" ref="K130:K193" si="2">IF((D131&lt;D130),"UP","DROP")</f>
        <v>DROP</v>
      </c>
    </row>
    <row r="131" spans="1:11" x14ac:dyDescent="0.25">
      <c r="A131" s="11">
        <v>45573</v>
      </c>
      <c r="B131" t="s">
        <v>21</v>
      </c>
      <c r="C131" t="s">
        <v>30</v>
      </c>
      <c r="D131" s="15">
        <v>9245</v>
      </c>
      <c r="E131" s="15">
        <f ca="1">AVERAGEIF(Info[[Product_Category]:[Sales_KES]],Info[[#This Row],[Product_Category]],Info[Sales_KES])</f>
        <v>5380.625</v>
      </c>
      <c r="F131">
        <v>6</v>
      </c>
      <c r="G131">
        <v>0</v>
      </c>
      <c r="H131">
        <v>91.72</v>
      </c>
      <c r="I131" s="13">
        <v>3.81</v>
      </c>
      <c r="K131" t="str">
        <f t="shared" si="2"/>
        <v>UP</v>
      </c>
    </row>
    <row r="132" spans="1:11" x14ac:dyDescent="0.25">
      <c r="A132" s="11">
        <v>45574</v>
      </c>
      <c r="B132" t="s">
        <v>22</v>
      </c>
      <c r="C132" t="s">
        <v>26</v>
      </c>
      <c r="D132" s="15">
        <v>5876</v>
      </c>
      <c r="E132" s="15">
        <f ca="1">AVERAGEIF(Info[[Product_Category]:[Sales_KES]],Info[[#This Row],[Product_Category]],Info[Sales_KES])</f>
        <v>5041.6805555555557</v>
      </c>
      <c r="F132">
        <v>3</v>
      </c>
      <c r="G132">
        <v>0</v>
      </c>
      <c r="H132">
        <v>88.19</v>
      </c>
      <c r="I132" s="13">
        <v>4.29</v>
      </c>
      <c r="K132" t="str">
        <f t="shared" si="2"/>
        <v>UP</v>
      </c>
    </row>
    <row r="133" spans="1:11" x14ac:dyDescent="0.25">
      <c r="A133" s="11">
        <v>45575</v>
      </c>
      <c r="B133" t="s">
        <v>22</v>
      </c>
      <c r="C133" t="s">
        <v>27</v>
      </c>
      <c r="D133" s="15">
        <v>2218</v>
      </c>
      <c r="E133" s="15">
        <f ca="1">AVERAGEIF(Info[[Product_Category]:[Sales_KES]],Info[[#This Row],[Product_Category]],Info[Sales_KES])</f>
        <v>5296.8472222222226</v>
      </c>
      <c r="F133">
        <v>5</v>
      </c>
      <c r="G133">
        <v>0</v>
      </c>
      <c r="H133">
        <v>83.1</v>
      </c>
      <c r="I133" s="13">
        <v>3.63</v>
      </c>
      <c r="K133" t="str">
        <f t="shared" si="2"/>
        <v>DROP</v>
      </c>
    </row>
    <row r="134" spans="1:11" x14ac:dyDescent="0.25">
      <c r="A134" s="11">
        <v>45576</v>
      </c>
      <c r="B134" t="s">
        <v>22</v>
      </c>
      <c r="C134" t="s">
        <v>28</v>
      </c>
      <c r="D134" s="15">
        <v>4972</v>
      </c>
      <c r="E134" s="15">
        <f ca="1">AVERAGEIF(Info[[Product_Category]:[Sales_KES]],Info[[#This Row],[Product_Category]],Info[Sales_KES])</f>
        <v>5565.041666666667</v>
      </c>
      <c r="F134">
        <v>0</v>
      </c>
      <c r="G134">
        <v>0</v>
      </c>
      <c r="H134">
        <v>94.54</v>
      </c>
      <c r="I134" s="13">
        <v>4.0199999999999996</v>
      </c>
      <c r="K134" t="str">
        <f t="shared" si="2"/>
        <v>UP</v>
      </c>
    </row>
    <row r="135" spans="1:11" x14ac:dyDescent="0.25">
      <c r="A135" s="11">
        <v>45577</v>
      </c>
      <c r="B135" t="s">
        <v>22</v>
      </c>
      <c r="C135" t="s">
        <v>29</v>
      </c>
      <c r="D135" s="15">
        <v>2591</v>
      </c>
      <c r="E135" s="15">
        <f ca="1">AVERAGEIF(Info[[Product_Category]:[Sales_KES]],Info[[#This Row],[Product_Category]],Info[Sales_KES])</f>
        <v>5673.7638888888887</v>
      </c>
      <c r="F135">
        <v>6</v>
      </c>
      <c r="G135">
        <v>0</v>
      </c>
      <c r="H135">
        <v>87.68</v>
      </c>
      <c r="I135" s="13">
        <v>3.52</v>
      </c>
      <c r="K135" t="str">
        <f t="shared" si="2"/>
        <v>DROP</v>
      </c>
    </row>
    <row r="136" spans="1:11" x14ac:dyDescent="0.25">
      <c r="A136" s="11">
        <v>45578</v>
      </c>
      <c r="B136" t="s">
        <v>22</v>
      </c>
      <c r="C136" t="s">
        <v>30</v>
      </c>
      <c r="D136" s="15">
        <v>3604</v>
      </c>
      <c r="E136" s="15">
        <f ca="1">AVERAGEIF(Info[[Product_Category]:[Sales_KES]],Info[[#This Row],[Product_Category]],Info[Sales_KES])</f>
        <v>5380.625</v>
      </c>
      <c r="F136">
        <v>4</v>
      </c>
      <c r="G136">
        <v>1</v>
      </c>
      <c r="H136">
        <v>89.16</v>
      </c>
      <c r="I136" s="13">
        <v>4.07</v>
      </c>
      <c r="K136" t="str">
        <f t="shared" si="2"/>
        <v>DROP</v>
      </c>
    </row>
    <row r="137" spans="1:11" x14ac:dyDescent="0.25">
      <c r="A137" s="11">
        <v>45579</v>
      </c>
      <c r="B137" t="s">
        <v>23</v>
      </c>
      <c r="C137" t="s">
        <v>26</v>
      </c>
      <c r="D137" s="15">
        <v>7506</v>
      </c>
      <c r="E137" s="15">
        <f ca="1">AVERAGEIF(Info[[Product_Category]:[Sales_KES]],Info[[#This Row],[Product_Category]],Info[Sales_KES])</f>
        <v>5041.6805555555557</v>
      </c>
      <c r="F137">
        <v>2</v>
      </c>
      <c r="G137">
        <v>0</v>
      </c>
      <c r="H137">
        <v>85.95</v>
      </c>
      <c r="I137" s="13">
        <v>4.43</v>
      </c>
      <c r="K137" t="str">
        <f t="shared" si="2"/>
        <v>UP</v>
      </c>
    </row>
    <row r="138" spans="1:11" x14ac:dyDescent="0.25">
      <c r="A138" s="11">
        <v>45580</v>
      </c>
      <c r="B138" t="s">
        <v>23</v>
      </c>
      <c r="C138" t="s">
        <v>27</v>
      </c>
      <c r="D138" s="15">
        <v>6343</v>
      </c>
      <c r="E138" s="15">
        <f ca="1">AVERAGEIF(Info[[Product_Category]:[Sales_KES]],Info[[#This Row],[Product_Category]],Info[Sales_KES])</f>
        <v>5296.8472222222226</v>
      </c>
      <c r="F138">
        <v>1</v>
      </c>
      <c r="G138">
        <v>0</v>
      </c>
      <c r="H138">
        <v>88.58</v>
      </c>
      <c r="I138" s="13">
        <v>3.56</v>
      </c>
      <c r="K138" t="str">
        <f t="shared" si="2"/>
        <v>UP</v>
      </c>
    </row>
    <row r="139" spans="1:11" x14ac:dyDescent="0.25">
      <c r="A139" s="11">
        <v>45581</v>
      </c>
      <c r="B139" t="s">
        <v>23</v>
      </c>
      <c r="C139" t="s">
        <v>28</v>
      </c>
      <c r="D139" s="15">
        <v>5543</v>
      </c>
      <c r="E139" s="15">
        <f ca="1">AVERAGEIF(Info[[Product_Category]:[Sales_KES]],Info[[#This Row],[Product_Category]],Info[Sales_KES])</f>
        <v>5565.041666666667</v>
      </c>
      <c r="F139">
        <v>2</v>
      </c>
      <c r="G139">
        <v>0</v>
      </c>
      <c r="H139">
        <v>92.69</v>
      </c>
      <c r="I139" s="13">
        <v>4.0199999999999996</v>
      </c>
      <c r="K139" t="str">
        <f t="shared" si="2"/>
        <v>UP</v>
      </c>
    </row>
    <row r="140" spans="1:11" x14ac:dyDescent="0.25">
      <c r="A140" s="11">
        <v>45582</v>
      </c>
      <c r="B140" t="s">
        <v>23</v>
      </c>
      <c r="C140" t="s">
        <v>29</v>
      </c>
      <c r="D140" s="15">
        <v>2435</v>
      </c>
      <c r="E140" s="15">
        <f ca="1">AVERAGEIF(Info[[Product_Category]:[Sales_KES]],Info[[#This Row],[Product_Category]],Info[Sales_KES])</f>
        <v>5673.7638888888887</v>
      </c>
      <c r="F140">
        <v>4</v>
      </c>
      <c r="G140">
        <v>0</v>
      </c>
      <c r="H140">
        <v>95.37</v>
      </c>
      <c r="I140" s="13">
        <v>3.49</v>
      </c>
      <c r="K140" t="str">
        <f t="shared" si="2"/>
        <v>DROP</v>
      </c>
    </row>
    <row r="141" spans="1:11" x14ac:dyDescent="0.25">
      <c r="A141" s="11">
        <v>45583</v>
      </c>
      <c r="B141" t="s">
        <v>23</v>
      </c>
      <c r="C141" t="s">
        <v>30</v>
      </c>
      <c r="D141" s="15">
        <v>9073</v>
      </c>
      <c r="E141" s="15">
        <f ca="1">AVERAGEIF(Info[[Product_Category]:[Sales_KES]],Info[[#This Row],[Product_Category]],Info[Sales_KES])</f>
        <v>5380.625</v>
      </c>
      <c r="F141">
        <v>1</v>
      </c>
      <c r="G141">
        <v>0</v>
      </c>
      <c r="H141">
        <v>87.07</v>
      </c>
      <c r="I141" s="13">
        <v>4.96</v>
      </c>
      <c r="K141" t="str">
        <f t="shared" si="2"/>
        <v>DROP</v>
      </c>
    </row>
    <row r="142" spans="1:11" x14ac:dyDescent="0.25">
      <c r="A142" s="11">
        <v>45584</v>
      </c>
      <c r="B142" t="s">
        <v>24</v>
      </c>
      <c r="C142" t="s">
        <v>26</v>
      </c>
      <c r="D142" s="15">
        <v>9954</v>
      </c>
      <c r="E142" s="15">
        <f ca="1">AVERAGEIF(Info[[Product_Category]:[Sales_KES]],Info[[#This Row],[Product_Category]],Info[Sales_KES])</f>
        <v>5041.6805555555557</v>
      </c>
      <c r="F142">
        <v>2</v>
      </c>
      <c r="G142">
        <v>0</v>
      </c>
      <c r="H142">
        <v>89.34</v>
      </c>
      <c r="I142" s="13">
        <v>2.98</v>
      </c>
      <c r="K142" t="str">
        <f t="shared" si="2"/>
        <v>UP</v>
      </c>
    </row>
    <row r="143" spans="1:11" x14ac:dyDescent="0.25">
      <c r="A143" s="11">
        <v>45585</v>
      </c>
      <c r="B143" t="s">
        <v>24</v>
      </c>
      <c r="C143" t="s">
        <v>27</v>
      </c>
      <c r="D143" s="15">
        <v>4356</v>
      </c>
      <c r="E143" s="15">
        <f ca="1">AVERAGEIF(Info[[Product_Category]:[Sales_KES]],Info[[#This Row],[Product_Category]],Info[Sales_KES])</f>
        <v>5296.8472222222226</v>
      </c>
      <c r="F143">
        <v>3</v>
      </c>
      <c r="G143">
        <v>0</v>
      </c>
      <c r="H143">
        <v>94.17</v>
      </c>
      <c r="I143" s="13">
        <v>3.75</v>
      </c>
      <c r="K143" t="str">
        <f t="shared" si="2"/>
        <v>UP</v>
      </c>
    </row>
    <row r="144" spans="1:11" x14ac:dyDescent="0.25">
      <c r="A144" s="11">
        <v>45586</v>
      </c>
      <c r="B144" t="s">
        <v>24</v>
      </c>
      <c r="C144" t="s">
        <v>28</v>
      </c>
      <c r="D144" s="15">
        <v>4155</v>
      </c>
      <c r="E144" s="15">
        <f ca="1">AVERAGEIF(Info[[Product_Category]:[Sales_KES]],Info[[#This Row],[Product_Category]],Info[Sales_KES])</f>
        <v>5565.041666666667</v>
      </c>
      <c r="F144">
        <v>3</v>
      </c>
      <c r="G144">
        <v>0</v>
      </c>
      <c r="H144">
        <v>89.43</v>
      </c>
      <c r="I144" s="13">
        <v>4.32</v>
      </c>
      <c r="K144" t="str">
        <f t="shared" si="2"/>
        <v>DROP</v>
      </c>
    </row>
    <row r="145" spans="1:11" x14ac:dyDescent="0.25">
      <c r="A145" s="11">
        <v>45587</v>
      </c>
      <c r="B145" t="s">
        <v>24</v>
      </c>
      <c r="C145" t="s">
        <v>29</v>
      </c>
      <c r="D145" s="15">
        <v>5179</v>
      </c>
      <c r="E145" s="15">
        <f ca="1">AVERAGEIF(Info[[Product_Category]:[Sales_KES]],Info[[#This Row],[Product_Category]],Info[Sales_KES])</f>
        <v>5673.7638888888887</v>
      </c>
      <c r="F145">
        <v>3</v>
      </c>
      <c r="G145">
        <v>1</v>
      </c>
      <c r="H145">
        <v>86.45</v>
      </c>
      <c r="I145" s="13">
        <v>3.67</v>
      </c>
      <c r="K145" t="str">
        <f t="shared" si="2"/>
        <v>UP</v>
      </c>
    </row>
    <row r="146" spans="1:11" x14ac:dyDescent="0.25">
      <c r="A146" s="11">
        <v>45588</v>
      </c>
      <c r="B146" t="s">
        <v>24</v>
      </c>
      <c r="C146" t="s">
        <v>30</v>
      </c>
      <c r="D146" s="15">
        <v>4056</v>
      </c>
      <c r="E146" s="15">
        <f ca="1">AVERAGEIF(Info[[Product_Category]:[Sales_KES]],Info[[#This Row],[Product_Category]],Info[Sales_KES])</f>
        <v>5380.625</v>
      </c>
      <c r="F146">
        <v>5</v>
      </c>
      <c r="G146">
        <v>1</v>
      </c>
      <c r="H146">
        <v>93.54</v>
      </c>
      <c r="I146" s="13">
        <v>4.3600000000000003</v>
      </c>
      <c r="K146" t="str">
        <f t="shared" si="2"/>
        <v>DROP</v>
      </c>
    </row>
    <row r="147" spans="1:11" x14ac:dyDescent="0.25">
      <c r="A147" s="11">
        <v>45589</v>
      </c>
      <c r="B147" t="s">
        <v>25</v>
      </c>
      <c r="C147" t="s">
        <v>26</v>
      </c>
      <c r="D147" s="15">
        <v>4633</v>
      </c>
      <c r="E147" s="15">
        <f ca="1">AVERAGEIF(Info[[Product_Category]:[Sales_KES]],Info[[#This Row],[Product_Category]],Info[Sales_KES])</f>
        <v>5041.6805555555557</v>
      </c>
      <c r="F147">
        <v>3</v>
      </c>
      <c r="G147">
        <v>1</v>
      </c>
      <c r="H147">
        <v>96.25</v>
      </c>
      <c r="I147" s="13">
        <v>4.25</v>
      </c>
      <c r="K147" t="str">
        <f t="shared" si="2"/>
        <v>UP</v>
      </c>
    </row>
    <row r="148" spans="1:11" x14ac:dyDescent="0.25">
      <c r="A148" s="11">
        <v>45590</v>
      </c>
      <c r="B148" t="s">
        <v>25</v>
      </c>
      <c r="C148" t="s">
        <v>27</v>
      </c>
      <c r="D148" s="15">
        <v>4224</v>
      </c>
      <c r="E148" s="15">
        <f ca="1">AVERAGEIF(Info[[Product_Category]:[Sales_KES]],Info[[#This Row],[Product_Category]],Info[Sales_KES])</f>
        <v>5296.8472222222226</v>
      </c>
      <c r="F148">
        <v>0</v>
      </c>
      <c r="G148">
        <v>0</v>
      </c>
      <c r="H148">
        <v>82.87</v>
      </c>
      <c r="I148" s="13">
        <v>4.3</v>
      </c>
      <c r="K148" t="str">
        <f t="shared" si="2"/>
        <v>DROP</v>
      </c>
    </row>
    <row r="149" spans="1:11" x14ac:dyDescent="0.25">
      <c r="A149" s="11">
        <v>45591</v>
      </c>
      <c r="B149" t="s">
        <v>25</v>
      </c>
      <c r="C149" t="s">
        <v>28</v>
      </c>
      <c r="D149" s="15">
        <v>9712</v>
      </c>
      <c r="E149" s="15">
        <f ca="1">AVERAGEIF(Info[[Product_Category]:[Sales_KES]],Info[[#This Row],[Product_Category]],Info[Sales_KES])</f>
        <v>5565.041666666667</v>
      </c>
      <c r="F149">
        <v>2</v>
      </c>
      <c r="G149">
        <v>0</v>
      </c>
      <c r="H149">
        <v>94.2</v>
      </c>
      <c r="I149" s="13">
        <v>3.67</v>
      </c>
      <c r="K149" t="str">
        <f t="shared" si="2"/>
        <v>UP</v>
      </c>
    </row>
    <row r="150" spans="1:11" x14ac:dyDescent="0.25">
      <c r="A150" s="11">
        <v>45592</v>
      </c>
      <c r="B150" t="s">
        <v>25</v>
      </c>
      <c r="C150" t="s">
        <v>29</v>
      </c>
      <c r="D150" s="15">
        <v>9586</v>
      </c>
      <c r="E150" s="15">
        <f ca="1">AVERAGEIF(Info[[Product_Category]:[Sales_KES]],Info[[#This Row],[Product_Category]],Info[Sales_KES])</f>
        <v>5673.7638888888887</v>
      </c>
      <c r="F150">
        <v>3</v>
      </c>
      <c r="G150">
        <v>0</v>
      </c>
      <c r="H150">
        <v>96.08</v>
      </c>
      <c r="I150" s="13">
        <v>4.37</v>
      </c>
      <c r="K150" t="str">
        <f t="shared" si="2"/>
        <v>UP</v>
      </c>
    </row>
    <row r="151" spans="1:11" x14ac:dyDescent="0.25">
      <c r="A151" s="11">
        <v>45593</v>
      </c>
      <c r="B151" t="s">
        <v>25</v>
      </c>
      <c r="C151" t="s">
        <v>30</v>
      </c>
      <c r="D151" s="15">
        <v>3043</v>
      </c>
      <c r="E151" s="15">
        <f ca="1">AVERAGEIF(Info[[Product_Category]:[Sales_KES]],Info[[#This Row],[Product_Category]],Info[Sales_KES])</f>
        <v>5380.625</v>
      </c>
      <c r="F151">
        <v>1</v>
      </c>
      <c r="G151">
        <v>0</v>
      </c>
      <c r="H151">
        <v>88.68</v>
      </c>
      <c r="I151" s="13">
        <v>3.8</v>
      </c>
      <c r="K151" t="str">
        <f t="shared" si="2"/>
        <v>DROP</v>
      </c>
    </row>
    <row r="152" spans="1:11" x14ac:dyDescent="0.25">
      <c r="A152" s="11">
        <v>45594</v>
      </c>
      <c r="B152" t="s">
        <v>20</v>
      </c>
      <c r="C152" t="s">
        <v>26</v>
      </c>
      <c r="D152" s="15">
        <v>4117</v>
      </c>
      <c r="E152" s="15">
        <f ca="1">AVERAGEIF(Info[[Product_Category]:[Sales_KES]],Info[[#This Row],[Product_Category]],Info[Sales_KES])</f>
        <v>5041.6805555555557</v>
      </c>
      <c r="F152">
        <v>2</v>
      </c>
      <c r="G152">
        <v>0</v>
      </c>
      <c r="H152">
        <v>88.9</v>
      </c>
      <c r="I152" s="13">
        <v>4.01</v>
      </c>
      <c r="K152" t="str">
        <f t="shared" si="2"/>
        <v>DROP</v>
      </c>
    </row>
    <row r="153" spans="1:11" x14ac:dyDescent="0.25">
      <c r="A153" s="11">
        <v>45595</v>
      </c>
      <c r="B153" t="s">
        <v>20</v>
      </c>
      <c r="C153" t="s">
        <v>27</v>
      </c>
      <c r="D153" s="15">
        <v>9032</v>
      </c>
      <c r="E153" s="15">
        <f ca="1">AVERAGEIF(Info[[Product_Category]:[Sales_KES]],Info[[#This Row],[Product_Category]],Info[Sales_KES])</f>
        <v>5296.8472222222226</v>
      </c>
      <c r="F153">
        <v>1</v>
      </c>
      <c r="G153">
        <v>0</v>
      </c>
      <c r="H153">
        <v>84.99</v>
      </c>
      <c r="I153" s="13">
        <v>3.86</v>
      </c>
      <c r="K153" t="str">
        <f t="shared" si="2"/>
        <v>UP</v>
      </c>
    </row>
    <row r="154" spans="1:11" x14ac:dyDescent="0.25">
      <c r="A154" s="11">
        <v>45596</v>
      </c>
      <c r="B154" t="s">
        <v>20</v>
      </c>
      <c r="C154" t="s">
        <v>28</v>
      </c>
      <c r="D154" s="15">
        <v>8014</v>
      </c>
      <c r="E154" s="15">
        <f ca="1">AVERAGEIF(Info[[Product_Category]:[Sales_KES]],Info[[#This Row],[Product_Category]],Info[Sales_KES])</f>
        <v>5565.041666666667</v>
      </c>
      <c r="F154">
        <v>3</v>
      </c>
      <c r="G154">
        <v>0</v>
      </c>
      <c r="H154">
        <v>91.05</v>
      </c>
      <c r="I154" s="13">
        <v>4.4400000000000004</v>
      </c>
      <c r="K154" t="str">
        <f t="shared" si="2"/>
        <v>UP</v>
      </c>
    </row>
    <row r="155" spans="1:11" x14ac:dyDescent="0.25">
      <c r="A155" s="11">
        <v>45597</v>
      </c>
      <c r="B155" t="s">
        <v>20</v>
      </c>
      <c r="C155" t="s">
        <v>29</v>
      </c>
      <c r="D155" s="15">
        <v>4144</v>
      </c>
      <c r="E155" s="15">
        <f ca="1">AVERAGEIF(Info[[Product_Category]:[Sales_KES]],Info[[#This Row],[Product_Category]],Info[Sales_KES])</f>
        <v>5673.7638888888887</v>
      </c>
      <c r="F155">
        <v>1</v>
      </c>
      <c r="G155">
        <v>0</v>
      </c>
      <c r="H155">
        <v>91.97</v>
      </c>
      <c r="I155" s="13">
        <v>4.34</v>
      </c>
      <c r="K155" t="str">
        <f t="shared" si="2"/>
        <v>DROP</v>
      </c>
    </row>
    <row r="156" spans="1:11" x14ac:dyDescent="0.25">
      <c r="A156" s="11">
        <v>45598</v>
      </c>
      <c r="B156" t="s">
        <v>20</v>
      </c>
      <c r="C156" t="s">
        <v>30</v>
      </c>
      <c r="D156" s="15">
        <v>4389</v>
      </c>
      <c r="E156" s="15">
        <f ca="1">AVERAGEIF(Info[[Product_Category]:[Sales_KES]],Info[[#This Row],[Product_Category]],Info[Sales_KES])</f>
        <v>5380.625</v>
      </c>
      <c r="F156">
        <v>6</v>
      </c>
      <c r="G156">
        <v>0</v>
      </c>
      <c r="H156">
        <v>98.43</v>
      </c>
      <c r="I156" s="13">
        <v>3.77</v>
      </c>
      <c r="K156" t="str">
        <f t="shared" si="2"/>
        <v>DROP</v>
      </c>
    </row>
    <row r="157" spans="1:11" x14ac:dyDescent="0.25">
      <c r="A157" s="11">
        <v>45599</v>
      </c>
      <c r="B157" t="s">
        <v>21</v>
      </c>
      <c r="C157" t="s">
        <v>26</v>
      </c>
      <c r="D157" s="15">
        <v>8179</v>
      </c>
      <c r="E157" s="15">
        <f ca="1">AVERAGEIF(Info[[Product_Category]:[Sales_KES]],Info[[#This Row],[Product_Category]],Info[Sales_KES])</f>
        <v>5041.6805555555557</v>
      </c>
      <c r="F157">
        <v>1</v>
      </c>
      <c r="G157">
        <v>1</v>
      </c>
      <c r="H157">
        <v>84.84</v>
      </c>
      <c r="I157" s="13">
        <v>3.74</v>
      </c>
      <c r="K157" t="str">
        <f t="shared" si="2"/>
        <v>UP</v>
      </c>
    </row>
    <row r="158" spans="1:11" x14ac:dyDescent="0.25">
      <c r="A158" s="11">
        <v>45600</v>
      </c>
      <c r="B158" t="s">
        <v>21</v>
      </c>
      <c r="C158" t="s">
        <v>27</v>
      </c>
      <c r="D158" s="15">
        <v>3356</v>
      </c>
      <c r="E158" s="15">
        <f ca="1">AVERAGEIF(Info[[Product_Category]:[Sales_KES]],Info[[#This Row],[Product_Category]],Info[Sales_KES])</f>
        <v>5296.8472222222226</v>
      </c>
      <c r="F158">
        <v>4</v>
      </c>
      <c r="G158">
        <v>1</v>
      </c>
      <c r="H158">
        <v>90.19</v>
      </c>
      <c r="I158" s="13">
        <v>4.0599999999999996</v>
      </c>
      <c r="K158" t="str">
        <f t="shared" si="2"/>
        <v>DROP</v>
      </c>
    </row>
    <row r="159" spans="1:11" x14ac:dyDescent="0.25">
      <c r="A159" s="11">
        <v>45601</v>
      </c>
      <c r="B159" t="s">
        <v>21</v>
      </c>
      <c r="C159" t="s">
        <v>28</v>
      </c>
      <c r="D159" s="15">
        <v>9946</v>
      </c>
      <c r="E159" s="15">
        <f ca="1">AVERAGEIF(Info[[Product_Category]:[Sales_KES]],Info[[#This Row],[Product_Category]],Info[Sales_KES])</f>
        <v>5565.041666666667</v>
      </c>
      <c r="F159">
        <v>1</v>
      </c>
      <c r="G159">
        <v>0</v>
      </c>
      <c r="H159">
        <v>88.71</v>
      </c>
      <c r="I159" s="13">
        <v>3.17</v>
      </c>
      <c r="K159" t="str">
        <f t="shared" si="2"/>
        <v>UP</v>
      </c>
    </row>
    <row r="160" spans="1:11" x14ac:dyDescent="0.25">
      <c r="A160" s="11">
        <v>45602</v>
      </c>
      <c r="B160" t="s">
        <v>21</v>
      </c>
      <c r="C160" t="s">
        <v>29</v>
      </c>
      <c r="D160" s="15">
        <v>8005</v>
      </c>
      <c r="E160" s="15">
        <f ca="1">AVERAGEIF(Info[[Product_Category]:[Sales_KES]],Info[[#This Row],[Product_Category]],Info[Sales_KES])</f>
        <v>5673.7638888888887</v>
      </c>
      <c r="F160">
        <v>7</v>
      </c>
      <c r="G160">
        <v>0</v>
      </c>
      <c r="H160">
        <v>87.95</v>
      </c>
      <c r="I160" s="13">
        <v>4.04</v>
      </c>
      <c r="K160" t="str">
        <f t="shared" si="2"/>
        <v>UP</v>
      </c>
    </row>
    <row r="161" spans="1:11" x14ac:dyDescent="0.25">
      <c r="A161" s="11">
        <v>45603</v>
      </c>
      <c r="B161" t="s">
        <v>21</v>
      </c>
      <c r="C161" t="s">
        <v>30</v>
      </c>
      <c r="D161" s="15">
        <v>6631</v>
      </c>
      <c r="E161" s="15">
        <f ca="1">AVERAGEIF(Info[[Product_Category]:[Sales_KES]],Info[[#This Row],[Product_Category]],Info[Sales_KES])</f>
        <v>5380.625</v>
      </c>
      <c r="F161">
        <v>6</v>
      </c>
      <c r="G161">
        <v>0</v>
      </c>
      <c r="H161">
        <v>96.23</v>
      </c>
      <c r="I161" s="13">
        <v>3.94</v>
      </c>
      <c r="K161" t="str">
        <f t="shared" si="2"/>
        <v>DROP</v>
      </c>
    </row>
    <row r="162" spans="1:11" x14ac:dyDescent="0.25">
      <c r="A162" s="11">
        <v>45604</v>
      </c>
      <c r="B162" t="s">
        <v>22</v>
      </c>
      <c r="C162" t="s">
        <v>26</v>
      </c>
      <c r="D162" s="15">
        <v>8904</v>
      </c>
      <c r="E162" s="15">
        <f ca="1">AVERAGEIF(Info[[Product_Category]:[Sales_KES]],Info[[#This Row],[Product_Category]],Info[Sales_KES])</f>
        <v>5041.6805555555557</v>
      </c>
      <c r="F162">
        <v>3</v>
      </c>
      <c r="G162">
        <v>0</v>
      </c>
      <c r="H162">
        <v>89.87</v>
      </c>
      <c r="I162" s="13">
        <v>4.59</v>
      </c>
      <c r="K162" t="str">
        <f t="shared" si="2"/>
        <v>UP</v>
      </c>
    </row>
    <row r="163" spans="1:11" x14ac:dyDescent="0.25">
      <c r="A163" s="11">
        <v>45605</v>
      </c>
      <c r="B163" t="s">
        <v>22</v>
      </c>
      <c r="C163" t="s">
        <v>27</v>
      </c>
      <c r="D163" s="15">
        <v>3365</v>
      </c>
      <c r="E163" s="15">
        <f ca="1">AVERAGEIF(Info[[Product_Category]:[Sales_KES]],Info[[#This Row],[Product_Category]],Info[Sales_KES])</f>
        <v>5296.8472222222226</v>
      </c>
      <c r="F163">
        <v>1</v>
      </c>
      <c r="G163">
        <v>0</v>
      </c>
      <c r="H163">
        <v>99.06</v>
      </c>
      <c r="I163" s="13">
        <v>4.4400000000000004</v>
      </c>
      <c r="K163" t="str">
        <f t="shared" si="2"/>
        <v>DROP</v>
      </c>
    </row>
    <row r="164" spans="1:11" x14ac:dyDescent="0.25">
      <c r="A164" s="11">
        <v>45606</v>
      </c>
      <c r="B164" t="s">
        <v>22</v>
      </c>
      <c r="C164" t="s">
        <v>28</v>
      </c>
      <c r="D164" s="15">
        <v>4814</v>
      </c>
      <c r="E164" s="15">
        <f ca="1">AVERAGEIF(Info[[Product_Category]:[Sales_KES]],Info[[#This Row],[Product_Category]],Info[Sales_KES])</f>
        <v>5565.041666666667</v>
      </c>
      <c r="F164">
        <v>3</v>
      </c>
      <c r="G164">
        <v>0</v>
      </c>
      <c r="H164">
        <v>95.54</v>
      </c>
      <c r="I164" s="13">
        <v>3.65</v>
      </c>
      <c r="K164" t="str">
        <f t="shared" si="2"/>
        <v>DROP</v>
      </c>
    </row>
    <row r="165" spans="1:11" x14ac:dyDescent="0.25">
      <c r="A165" s="11">
        <v>45607</v>
      </c>
      <c r="B165" t="s">
        <v>22</v>
      </c>
      <c r="C165" t="s">
        <v>29</v>
      </c>
      <c r="D165" s="15">
        <v>8062</v>
      </c>
      <c r="E165" s="15">
        <f ca="1">AVERAGEIF(Info[[Product_Category]:[Sales_KES]],Info[[#This Row],[Product_Category]],Info[Sales_KES])</f>
        <v>5673.7638888888887</v>
      </c>
      <c r="F165">
        <v>2</v>
      </c>
      <c r="G165">
        <v>0</v>
      </c>
      <c r="H165">
        <v>79.52</v>
      </c>
      <c r="I165" s="13">
        <v>4.13</v>
      </c>
      <c r="K165" t="str">
        <f t="shared" si="2"/>
        <v>UP</v>
      </c>
    </row>
    <row r="166" spans="1:11" x14ac:dyDescent="0.25">
      <c r="A166" s="11">
        <v>45608</v>
      </c>
      <c r="B166" t="s">
        <v>22</v>
      </c>
      <c r="C166" t="s">
        <v>30</v>
      </c>
      <c r="D166" s="15">
        <v>4432</v>
      </c>
      <c r="E166" s="15">
        <f ca="1">AVERAGEIF(Info[[Product_Category]:[Sales_KES]],Info[[#This Row],[Product_Category]],Info[Sales_KES])</f>
        <v>5380.625</v>
      </c>
      <c r="F166">
        <v>3</v>
      </c>
      <c r="G166">
        <v>0</v>
      </c>
      <c r="H166">
        <v>94.24</v>
      </c>
      <c r="I166" s="13">
        <v>4.6100000000000003</v>
      </c>
      <c r="K166" t="str">
        <f t="shared" si="2"/>
        <v>DROP</v>
      </c>
    </row>
    <row r="167" spans="1:11" x14ac:dyDescent="0.25">
      <c r="A167" s="11">
        <v>45609</v>
      </c>
      <c r="B167" t="s">
        <v>23</v>
      </c>
      <c r="C167" t="s">
        <v>26</v>
      </c>
      <c r="D167" s="15">
        <v>4568</v>
      </c>
      <c r="E167" s="15">
        <f ca="1">AVERAGEIF(Info[[Product_Category]:[Sales_KES]],Info[[#This Row],[Product_Category]],Info[Sales_KES])</f>
        <v>5041.6805555555557</v>
      </c>
      <c r="F167">
        <v>5</v>
      </c>
      <c r="G167">
        <v>1</v>
      </c>
      <c r="H167">
        <v>88.39</v>
      </c>
      <c r="I167" s="13">
        <v>3.77</v>
      </c>
      <c r="K167" t="str">
        <f t="shared" si="2"/>
        <v>UP</v>
      </c>
    </row>
    <row r="168" spans="1:11" x14ac:dyDescent="0.25">
      <c r="A168" s="11">
        <v>45610</v>
      </c>
      <c r="B168" t="s">
        <v>23</v>
      </c>
      <c r="C168" t="s">
        <v>27</v>
      </c>
      <c r="D168" s="15">
        <v>1281</v>
      </c>
      <c r="E168" s="15">
        <f ca="1">AVERAGEIF(Info[[Product_Category]:[Sales_KES]],Info[[#This Row],[Product_Category]],Info[Sales_KES])</f>
        <v>5296.8472222222226</v>
      </c>
      <c r="F168">
        <v>0</v>
      </c>
      <c r="G168">
        <v>0</v>
      </c>
      <c r="H168">
        <v>93.66</v>
      </c>
      <c r="I168" s="13">
        <v>3.96</v>
      </c>
      <c r="K168" t="str">
        <f t="shared" si="2"/>
        <v>DROP</v>
      </c>
    </row>
    <row r="169" spans="1:11" x14ac:dyDescent="0.25">
      <c r="A169" s="11">
        <v>45611</v>
      </c>
      <c r="B169" t="s">
        <v>23</v>
      </c>
      <c r="C169" t="s">
        <v>28</v>
      </c>
      <c r="D169" s="15">
        <v>7980</v>
      </c>
      <c r="E169" s="15">
        <f ca="1">AVERAGEIF(Info[[Product_Category]:[Sales_KES]],Info[[#This Row],[Product_Category]],Info[Sales_KES])</f>
        <v>5565.041666666667</v>
      </c>
      <c r="F169">
        <v>2</v>
      </c>
      <c r="G169">
        <v>0</v>
      </c>
      <c r="H169">
        <v>99.86</v>
      </c>
      <c r="I169" s="13">
        <v>3.89</v>
      </c>
      <c r="K169" t="str">
        <f t="shared" si="2"/>
        <v>UP</v>
      </c>
    </row>
    <row r="170" spans="1:11" x14ac:dyDescent="0.25">
      <c r="A170" s="11">
        <v>45612</v>
      </c>
      <c r="B170" t="s">
        <v>23</v>
      </c>
      <c r="C170" t="s">
        <v>29</v>
      </c>
      <c r="D170" s="15">
        <v>1125</v>
      </c>
      <c r="E170" s="15">
        <f ca="1">AVERAGEIF(Info[[Product_Category]:[Sales_KES]],Info[[#This Row],[Product_Category]],Info[Sales_KES])</f>
        <v>5673.7638888888887</v>
      </c>
      <c r="F170">
        <v>6</v>
      </c>
      <c r="G170">
        <v>0</v>
      </c>
      <c r="H170">
        <v>85.31</v>
      </c>
      <c r="I170" s="13">
        <v>4.32</v>
      </c>
      <c r="K170" t="str">
        <f t="shared" si="2"/>
        <v>DROP</v>
      </c>
    </row>
    <row r="171" spans="1:11" x14ac:dyDescent="0.25">
      <c r="A171" s="11">
        <v>45613</v>
      </c>
      <c r="B171" t="s">
        <v>23</v>
      </c>
      <c r="C171" t="s">
        <v>30</v>
      </c>
      <c r="D171" s="15">
        <v>5470</v>
      </c>
      <c r="E171" s="15">
        <f ca="1">AVERAGEIF(Info[[Product_Category]:[Sales_KES]],Info[[#This Row],[Product_Category]],Info[Sales_KES])</f>
        <v>5380.625</v>
      </c>
      <c r="F171">
        <v>1</v>
      </c>
      <c r="G171">
        <v>0</v>
      </c>
      <c r="H171">
        <v>87.71</v>
      </c>
      <c r="I171" s="13">
        <v>3.7</v>
      </c>
      <c r="K171" t="str">
        <f t="shared" si="2"/>
        <v>UP</v>
      </c>
    </row>
    <row r="172" spans="1:11" x14ac:dyDescent="0.25">
      <c r="A172" s="11">
        <v>45614</v>
      </c>
      <c r="B172" t="s">
        <v>24</v>
      </c>
      <c r="C172" t="s">
        <v>26</v>
      </c>
      <c r="D172" s="15">
        <v>2198</v>
      </c>
      <c r="E172" s="15">
        <f ca="1">AVERAGEIF(Info[[Product_Category]:[Sales_KES]],Info[[#This Row],[Product_Category]],Info[Sales_KES])</f>
        <v>5041.6805555555557</v>
      </c>
      <c r="F172">
        <v>8</v>
      </c>
      <c r="G172">
        <v>1</v>
      </c>
      <c r="H172">
        <v>95.53</v>
      </c>
      <c r="I172" s="13">
        <v>4.59</v>
      </c>
      <c r="K172" t="str">
        <f t="shared" si="2"/>
        <v>DROP</v>
      </c>
    </row>
    <row r="173" spans="1:11" x14ac:dyDescent="0.25">
      <c r="A173" s="11">
        <v>45615</v>
      </c>
      <c r="B173" t="s">
        <v>24</v>
      </c>
      <c r="C173" t="s">
        <v>27</v>
      </c>
      <c r="D173" s="15">
        <v>4124</v>
      </c>
      <c r="E173" s="15">
        <f ca="1">AVERAGEIF(Info[[Product_Category]:[Sales_KES]],Info[[#This Row],[Product_Category]],Info[Sales_KES])</f>
        <v>5296.8472222222226</v>
      </c>
      <c r="F173">
        <v>3</v>
      </c>
      <c r="G173">
        <v>0</v>
      </c>
      <c r="H173">
        <v>94.01</v>
      </c>
      <c r="I173" s="13">
        <v>3.8</v>
      </c>
      <c r="K173" t="str">
        <f t="shared" si="2"/>
        <v>DROP</v>
      </c>
    </row>
    <row r="174" spans="1:11" x14ac:dyDescent="0.25">
      <c r="A174" s="11">
        <v>45616</v>
      </c>
      <c r="B174" t="s">
        <v>24</v>
      </c>
      <c r="C174" t="s">
        <v>28</v>
      </c>
      <c r="D174" s="15">
        <v>6208</v>
      </c>
      <c r="E174" s="15">
        <f ca="1">AVERAGEIF(Info[[Product_Category]:[Sales_KES]],Info[[#This Row],[Product_Category]],Info[Sales_KES])</f>
        <v>5565.041666666667</v>
      </c>
      <c r="F174">
        <v>6</v>
      </c>
      <c r="G174">
        <v>0</v>
      </c>
      <c r="H174">
        <v>92.99</v>
      </c>
      <c r="I174" s="13">
        <v>4.3499999999999996</v>
      </c>
      <c r="K174" t="str">
        <f t="shared" si="2"/>
        <v>UP</v>
      </c>
    </row>
    <row r="175" spans="1:11" x14ac:dyDescent="0.25">
      <c r="A175" s="11">
        <v>45617</v>
      </c>
      <c r="B175" t="s">
        <v>24</v>
      </c>
      <c r="C175" t="s">
        <v>29</v>
      </c>
      <c r="D175" s="15">
        <v>2000</v>
      </c>
      <c r="E175" s="15">
        <f ca="1">AVERAGEIF(Info[[Product_Category]:[Sales_KES]],Info[[#This Row],[Product_Category]],Info[Sales_KES])</f>
        <v>5673.7638888888887</v>
      </c>
      <c r="F175">
        <v>3</v>
      </c>
      <c r="G175">
        <v>0</v>
      </c>
      <c r="H175">
        <v>95.55</v>
      </c>
      <c r="I175" s="13">
        <v>3.27</v>
      </c>
      <c r="K175" t="str">
        <f t="shared" si="2"/>
        <v>DROP</v>
      </c>
    </row>
    <row r="176" spans="1:11" x14ac:dyDescent="0.25">
      <c r="A176" s="11">
        <v>45618</v>
      </c>
      <c r="B176" t="s">
        <v>24</v>
      </c>
      <c r="C176" t="s">
        <v>30</v>
      </c>
      <c r="D176" s="15">
        <v>5806</v>
      </c>
      <c r="E176" s="15">
        <f ca="1">AVERAGEIF(Info[[Product_Category]:[Sales_KES]],Info[[#This Row],[Product_Category]],Info[Sales_KES])</f>
        <v>5380.625</v>
      </c>
      <c r="F176">
        <v>4</v>
      </c>
      <c r="G176">
        <v>0</v>
      </c>
      <c r="H176">
        <v>90.21</v>
      </c>
      <c r="I176" s="13">
        <v>3.88</v>
      </c>
      <c r="K176" t="str">
        <f t="shared" si="2"/>
        <v>DROP</v>
      </c>
    </row>
    <row r="177" spans="1:11" x14ac:dyDescent="0.25">
      <c r="A177" s="11">
        <v>45619</v>
      </c>
      <c r="B177" t="s">
        <v>25</v>
      </c>
      <c r="C177" t="s">
        <v>26</v>
      </c>
      <c r="D177" s="15">
        <v>8117</v>
      </c>
      <c r="E177" s="15">
        <f ca="1">AVERAGEIF(Info[[Product_Category]:[Sales_KES]],Info[[#This Row],[Product_Category]],Info[Sales_KES])</f>
        <v>5041.6805555555557</v>
      </c>
      <c r="F177">
        <v>4</v>
      </c>
      <c r="G177">
        <v>0</v>
      </c>
      <c r="H177">
        <v>83.05</v>
      </c>
      <c r="I177" s="13">
        <v>3.18</v>
      </c>
      <c r="K177" t="str">
        <f t="shared" si="2"/>
        <v>DROP</v>
      </c>
    </row>
    <row r="178" spans="1:11" x14ac:dyDescent="0.25">
      <c r="A178" s="11">
        <v>45620</v>
      </c>
      <c r="B178" t="s">
        <v>25</v>
      </c>
      <c r="C178" t="s">
        <v>27</v>
      </c>
      <c r="D178" s="15">
        <v>9234</v>
      </c>
      <c r="E178" s="15">
        <f ca="1">AVERAGEIF(Info[[Product_Category]:[Sales_KES]],Info[[#This Row],[Product_Category]],Info[Sales_KES])</f>
        <v>5296.8472222222226</v>
      </c>
      <c r="F178">
        <v>4</v>
      </c>
      <c r="G178">
        <v>0</v>
      </c>
      <c r="H178">
        <v>88.74</v>
      </c>
      <c r="I178" s="13">
        <v>4.2</v>
      </c>
      <c r="K178" t="str">
        <f t="shared" si="2"/>
        <v>DROP</v>
      </c>
    </row>
    <row r="179" spans="1:11" x14ac:dyDescent="0.25">
      <c r="A179" s="11">
        <v>45621</v>
      </c>
      <c r="B179" t="s">
        <v>25</v>
      </c>
      <c r="C179" t="s">
        <v>28</v>
      </c>
      <c r="D179" s="15">
        <v>9906</v>
      </c>
      <c r="E179" s="15">
        <f ca="1">AVERAGEIF(Info[[Product_Category]:[Sales_KES]],Info[[#This Row],[Product_Category]],Info[Sales_KES])</f>
        <v>5565.041666666667</v>
      </c>
      <c r="F179">
        <v>2</v>
      </c>
      <c r="G179">
        <v>0</v>
      </c>
      <c r="H179">
        <v>91.95</v>
      </c>
      <c r="I179" s="13">
        <v>3.44</v>
      </c>
      <c r="K179" t="str">
        <f t="shared" si="2"/>
        <v>UP</v>
      </c>
    </row>
    <row r="180" spans="1:11" x14ac:dyDescent="0.25">
      <c r="A180" s="11">
        <v>45622</v>
      </c>
      <c r="B180" t="s">
        <v>25</v>
      </c>
      <c r="C180" t="s">
        <v>29</v>
      </c>
      <c r="D180" s="15">
        <v>9564</v>
      </c>
      <c r="E180" s="15">
        <f ca="1">AVERAGEIF(Info[[Product_Category]:[Sales_KES]],Info[[#This Row],[Product_Category]],Info[Sales_KES])</f>
        <v>5673.7638888888887</v>
      </c>
      <c r="F180">
        <v>3</v>
      </c>
      <c r="G180">
        <v>0</v>
      </c>
      <c r="H180">
        <v>97.57</v>
      </c>
      <c r="I180" s="13">
        <v>4.3899999999999997</v>
      </c>
      <c r="K180" t="str">
        <f t="shared" si="2"/>
        <v>UP</v>
      </c>
    </row>
    <row r="181" spans="1:11" x14ac:dyDescent="0.25">
      <c r="A181" s="11">
        <v>45623</v>
      </c>
      <c r="B181" t="s">
        <v>25</v>
      </c>
      <c r="C181" t="s">
        <v>30</v>
      </c>
      <c r="D181" s="15">
        <v>7787</v>
      </c>
      <c r="E181" s="15">
        <f ca="1">AVERAGEIF(Info[[Product_Category]:[Sales_KES]],Info[[#This Row],[Product_Category]],Info[Sales_KES])</f>
        <v>5380.625</v>
      </c>
      <c r="F181">
        <v>3</v>
      </c>
      <c r="G181">
        <v>0</v>
      </c>
      <c r="H181">
        <v>87.09</v>
      </c>
      <c r="I181" s="13">
        <v>3.55</v>
      </c>
      <c r="K181" t="str">
        <f t="shared" si="2"/>
        <v>DROP</v>
      </c>
    </row>
    <row r="182" spans="1:11" x14ac:dyDescent="0.25">
      <c r="A182" s="11">
        <v>45624</v>
      </c>
      <c r="B182" t="s">
        <v>20</v>
      </c>
      <c r="C182" t="s">
        <v>26</v>
      </c>
      <c r="D182" s="15">
        <v>9105</v>
      </c>
      <c r="E182" s="15">
        <f ca="1">AVERAGEIF(Info[[Product_Category]:[Sales_KES]],Info[[#This Row],[Product_Category]],Info[Sales_KES])</f>
        <v>5041.6805555555557</v>
      </c>
      <c r="F182">
        <v>3</v>
      </c>
      <c r="G182">
        <v>0</v>
      </c>
      <c r="H182">
        <v>92.39</v>
      </c>
      <c r="I182" s="13">
        <v>2.86</v>
      </c>
      <c r="K182" t="str">
        <f t="shared" si="2"/>
        <v>UP</v>
      </c>
    </row>
    <row r="183" spans="1:11" x14ac:dyDescent="0.25">
      <c r="A183" s="11">
        <v>45625</v>
      </c>
      <c r="B183" t="s">
        <v>20</v>
      </c>
      <c r="C183" t="s">
        <v>27</v>
      </c>
      <c r="D183" s="15">
        <v>7284</v>
      </c>
      <c r="E183" s="15">
        <f ca="1">AVERAGEIF(Info[[Product_Category]:[Sales_KES]],Info[[#This Row],[Product_Category]],Info[Sales_KES])</f>
        <v>5296.8472222222226</v>
      </c>
      <c r="F183">
        <v>4</v>
      </c>
      <c r="G183">
        <v>0</v>
      </c>
      <c r="H183">
        <v>95.75</v>
      </c>
      <c r="I183" s="13">
        <v>3.85</v>
      </c>
      <c r="K183" t="str">
        <f t="shared" si="2"/>
        <v>DROP</v>
      </c>
    </row>
    <row r="184" spans="1:11" x14ac:dyDescent="0.25">
      <c r="A184" s="11">
        <v>45626</v>
      </c>
      <c r="B184" t="s">
        <v>20</v>
      </c>
      <c r="C184" t="s">
        <v>28</v>
      </c>
      <c r="D184" s="15">
        <v>7295</v>
      </c>
      <c r="E184" s="15">
        <f ca="1">AVERAGEIF(Info[[Product_Category]:[Sales_KES]],Info[[#This Row],[Product_Category]],Info[Sales_KES])</f>
        <v>5565.041666666667</v>
      </c>
      <c r="F184">
        <v>3</v>
      </c>
      <c r="G184">
        <v>0</v>
      </c>
      <c r="H184">
        <v>99.1</v>
      </c>
      <c r="I184" s="13">
        <v>3.59</v>
      </c>
      <c r="K184" t="str">
        <f t="shared" si="2"/>
        <v>UP</v>
      </c>
    </row>
    <row r="185" spans="1:11" x14ac:dyDescent="0.25">
      <c r="A185" s="11">
        <v>45627</v>
      </c>
      <c r="B185" t="s">
        <v>20</v>
      </c>
      <c r="C185" t="s">
        <v>29</v>
      </c>
      <c r="D185" s="15">
        <v>1145</v>
      </c>
      <c r="E185" s="15">
        <f ca="1">AVERAGEIF(Info[[Product_Category]:[Sales_KES]],Info[[#This Row],[Product_Category]],Info[Sales_KES])</f>
        <v>5673.7638888888887</v>
      </c>
      <c r="F185">
        <v>2</v>
      </c>
      <c r="G185">
        <v>0</v>
      </c>
      <c r="H185">
        <v>92.51</v>
      </c>
      <c r="I185" s="13">
        <v>3.82</v>
      </c>
      <c r="K185" t="str">
        <f t="shared" si="2"/>
        <v>DROP</v>
      </c>
    </row>
    <row r="186" spans="1:11" x14ac:dyDescent="0.25">
      <c r="A186" s="11">
        <v>45628</v>
      </c>
      <c r="B186" t="s">
        <v>20</v>
      </c>
      <c r="C186" t="s">
        <v>30</v>
      </c>
      <c r="D186" s="15">
        <v>1630</v>
      </c>
      <c r="E186" s="15">
        <f ca="1">AVERAGEIF(Info[[Product_Category]:[Sales_KES]],Info[[#This Row],[Product_Category]],Info[Sales_KES])</f>
        <v>5380.625</v>
      </c>
      <c r="F186">
        <v>2</v>
      </c>
      <c r="G186">
        <v>0</v>
      </c>
      <c r="H186">
        <v>92.79</v>
      </c>
      <c r="I186" s="13">
        <v>3.41</v>
      </c>
      <c r="K186" t="str">
        <f t="shared" si="2"/>
        <v>DROP</v>
      </c>
    </row>
    <row r="187" spans="1:11" x14ac:dyDescent="0.25">
      <c r="A187" s="11">
        <v>45629</v>
      </c>
      <c r="B187" t="s">
        <v>21</v>
      </c>
      <c r="C187" t="s">
        <v>26</v>
      </c>
      <c r="D187" s="15">
        <v>2100</v>
      </c>
      <c r="E187" s="15">
        <f ca="1">AVERAGEIF(Info[[Product_Category]:[Sales_KES]],Info[[#This Row],[Product_Category]],Info[Sales_KES])</f>
        <v>5041.6805555555557</v>
      </c>
      <c r="F187">
        <v>3</v>
      </c>
      <c r="G187">
        <v>0</v>
      </c>
      <c r="H187">
        <v>82.82</v>
      </c>
      <c r="I187" s="13">
        <v>3.04</v>
      </c>
      <c r="K187" t="str">
        <f t="shared" si="2"/>
        <v>DROP</v>
      </c>
    </row>
    <row r="188" spans="1:11" x14ac:dyDescent="0.25">
      <c r="A188" s="11">
        <v>45630</v>
      </c>
      <c r="B188" t="s">
        <v>21</v>
      </c>
      <c r="C188" t="s">
        <v>27</v>
      </c>
      <c r="D188" s="15">
        <v>7602</v>
      </c>
      <c r="E188" s="15">
        <f ca="1">AVERAGEIF(Info[[Product_Category]:[Sales_KES]],Info[[#This Row],[Product_Category]],Info[Sales_KES])</f>
        <v>5296.8472222222226</v>
      </c>
      <c r="F188">
        <v>2</v>
      </c>
      <c r="G188">
        <v>0</v>
      </c>
      <c r="H188">
        <v>81.88</v>
      </c>
      <c r="I188" s="13">
        <v>4.28</v>
      </c>
      <c r="K188" t="str">
        <f t="shared" si="2"/>
        <v>UP</v>
      </c>
    </row>
    <row r="189" spans="1:11" x14ac:dyDescent="0.25">
      <c r="A189" s="11">
        <v>45631</v>
      </c>
      <c r="B189" t="s">
        <v>21</v>
      </c>
      <c r="C189" t="s">
        <v>28</v>
      </c>
      <c r="D189" s="15">
        <v>6101</v>
      </c>
      <c r="E189" s="15">
        <f ca="1">AVERAGEIF(Info[[Product_Category]:[Sales_KES]],Info[[#This Row],[Product_Category]],Info[Sales_KES])</f>
        <v>5565.041666666667</v>
      </c>
      <c r="F189">
        <v>3</v>
      </c>
      <c r="G189">
        <v>0</v>
      </c>
      <c r="H189">
        <v>95.81</v>
      </c>
      <c r="I189" s="13">
        <v>3.22</v>
      </c>
      <c r="K189" t="str">
        <f t="shared" si="2"/>
        <v>UP</v>
      </c>
    </row>
    <row r="190" spans="1:11" x14ac:dyDescent="0.25">
      <c r="A190" s="11">
        <v>45632</v>
      </c>
      <c r="B190" t="s">
        <v>21</v>
      </c>
      <c r="C190" t="s">
        <v>29</v>
      </c>
      <c r="D190" s="15">
        <v>2804</v>
      </c>
      <c r="E190" s="15">
        <f ca="1">AVERAGEIF(Info[[Product_Category]:[Sales_KES]],Info[[#This Row],[Product_Category]],Info[Sales_KES])</f>
        <v>5673.7638888888887</v>
      </c>
      <c r="F190">
        <v>1</v>
      </c>
      <c r="G190">
        <v>0</v>
      </c>
      <c r="H190">
        <v>91.17</v>
      </c>
      <c r="I190" s="13">
        <v>3.22</v>
      </c>
      <c r="K190" t="str">
        <f t="shared" si="2"/>
        <v>DROP</v>
      </c>
    </row>
    <row r="191" spans="1:11" x14ac:dyDescent="0.25">
      <c r="A191" s="11">
        <v>45633</v>
      </c>
      <c r="B191" t="s">
        <v>21</v>
      </c>
      <c r="C191" t="s">
        <v>30</v>
      </c>
      <c r="D191" s="15">
        <v>8397</v>
      </c>
      <c r="E191" s="15">
        <f ca="1">AVERAGEIF(Info[[Product_Category]:[Sales_KES]],Info[[#This Row],[Product_Category]],Info[Sales_KES])</f>
        <v>5380.625</v>
      </c>
      <c r="F191">
        <v>3</v>
      </c>
      <c r="G191">
        <v>0</v>
      </c>
      <c r="H191">
        <v>89.28</v>
      </c>
      <c r="I191" s="13">
        <v>3.74</v>
      </c>
      <c r="K191" t="str">
        <f t="shared" si="2"/>
        <v>UP</v>
      </c>
    </row>
    <row r="192" spans="1:11" x14ac:dyDescent="0.25">
      <c r="A192" s="11">
        <v>45634</v>
      </c>
      <c r="B192" t="s">
        <v>22</v>
      </c>
      <c r="C192" t="s">
        <v>26</v>
      </c>
      <c r="D192" s="15">
        <v>4874</v>
      </c>
      <c r="E192" s="15">
        <f ca="1">AVERAGEIF(Info[[Product_Category]:[Sales_KES]],Info[[#This Row],[Product_Category]],Info[Sales_KES])</f>
        <v>5041.6805555555557</v>
      </c>
      <c r="F192">
        <v>2</v>
      </c>
      <c r="G192">
        <v>0</v>
      </c>
      <c r="H192">
        <v>85.05</v>
      </c>
      <c r="I192" s="13">
        <v>4.3099999999999996</v>
      </c>
      <c r="K192" t="str">
        <f t="shared" si="2"/>
        <v>UP</v>
      </c>
    </row>
    <row r="193" spans="1:11" x14ac:dyDescent="0.25">
      <c r="A193" s="11">
        <v>45635</v>
      </c>
      <c r="B193" t="s">
        <v>22</v>
      </c>
      <c r="C193" t="s">
        <v>27</v>
      </c>
      <c r="D193" s="15">
        <v>1207</v>
      </c>
      <c r="E193" s="15">
        <f ca="1">AVERAGEIF(Info[[Product_Category]:[Sales_KES]],Info[[#This Row],[Product_Category]],Info[Sales_KES])</f>
        <v>5296.8472222222226</v>
      </c>
      <c r="F193">
        <v>3</v>
      </c>
      <c r="G193">
        <v>0</v>
      </c>
      <c r="H193">
        <v>89.9</v>
      </c>
      <c r="I193" s="13">
        <v>4.1900000000000004</v>
      </c>
      <c r="K193" t="str">
        <f t="shared" si="2"/>
        <v>DROP</v>
      </c>
    </row>
    <row r="194" spans="1:11" x14ac:dyDescent="0.25">
      <c r="A194" s="11">
        <v>45636</v>
      </c>
      <c r="B194" t="s">
        <v>22</v>
      </c>
      <c r="C194" t="s">
        <v>28</v>
      </c>
      <c r="D194" s="15">
        <v>1236</v>
      </c>
      <c r="E194" s="15">
        <f ca="1">AVERAGEIF(Info[[Product_Category]:[Sales_KES]],Info[[#This Row],[Product_Category]],Info[Sales_KES])</f>
        <v>5565.041666666667</v>
      </c>
      <c r="F194">
        <v>2</v>
      </c>
      <c r="G194">
        <v>0</v>
      </c>
      <c r="H194">
        <v>86.23</v>
      </c>
      <c r="I194" s="13">
        <v>4.3899999999999997</v>
      </c>
      <c r="K194" t="str">
        <f t="shared" ref="K194:K257" si="3">IF((D195&lt;D194),"UP","DROP")</f>
        <v>DROP</v>
      </c>
    </row>
    <row r="195" spans="1:11" x14ac:dyDescent="0.25">
      <c r="A195" s="11">
        <v>45637</v>
      </c>
      <c r="B195" t="s">
        <v>22</v>
      </c>
      <c r="C195" t="s">
        <v>29</v>
      </c>
      <c r="D195" s="15">
        <v>1285</v>
      </c>
      <c r="E195" s="15">
        <f ca="1">AVERAGEIF(Info[[Product_Category]:[Sales_KES]],Info[[#This Row],[Product_Category]],Info[Sales_KES])</f>
        <v>5673.7638888888887</v>
      </c>
      <c r="F195">
        <v>2</v>
      </c>
      <c r="G195">
        <v>0</v>
      </c>
      <c r="H195">
        <v>90.67</v>
      </c>
      <c r="I195" s="13">
        <v>3.92</v>
      </c>
      <c r="K195" t="str">
        <f t="shared" si="3"/>
        <v>DROP</v>
      </c>
    </row>
    <row r="196" spans="1:11" x14ac:dyDescent="0.25">
      <c r="A196" s="11">
        <v>45638</v>
      </c>
      <c r="B196" t="s">
        <v>22</v>
      </c>
      <c r="C196" t="s">
        <v>30</v>
      </c>
      <c r="D196" s="15">
        <v>3785</v>
      </c>
      <c r="E196" s="15">
        <f ca="1">AVERAGEIF(Info[[Product_Category]:[Sales_KES]],Info[[#This Row],[Product_Category]],Info[Sales_KES])</f>
        <v>5380.625</v>
      </c>
      <c r="F196">
        <v>1</v>
      </c>
      <c r="G196">
        <v>0</v>
      </c>
      <c r="H196">
        <v>84.22</v>
      </c>
      <c r="I196" s="13">
        <v>3.23</v>
      </c>
      <c r="K196" t="str">
        <f t="shared" si="3"/>
        <v>DROP</v>
      </c>
    </row>
    <row r="197" spans="1:11" x14ac:dyDescent="0.25">
      <c r="A197" s="11">
        <v>45639</v>
      </c>
      <c r="B197" t="s">
        <v>23</v>
      </c>
      <c r="C197" t="s">
        <v>26</v>
      </c>
      <c r="D197" s="15">
        <v>3817</v>
      </c>
      <c r="E197" s="15">
        <f ca="1">AVERAGEIF(Info[[Product_Category]:[Sales_KES]],Info[[#This Row],[Product_Category]],Info[Sales_KES])</f>
        <v>5041.6805555555557</v>
      </c>
      <c r="F197">
        <v>4</v>
      </c>
      <c r="G197">
        <v>0</v>
      </c>
      <c r="H197">
        <v>94.18</v>
      </c>
      <c r="I197" s="13">
        <v>4.0199999999999996</v>
      </c>
      <c r="K197" t="str">
        <f t="shared" si="3"/>
        <v>DROP</v>
      </c>
    </row>
    <row r="198" spans="1:11" x14ac:dyDescent="0.25">
      <c r="A198" s="11">
        <v>45640</v>
      </c>
      <c r="B198" t="s">
        <v>23</v>
      </c>
      <c r="C198" t="s">
        <v>27</v>
      </c>
      <c r="D198" s="15">
        <v>5437</v>
      </c>
      <c r="E198" s="15">
        <f ca="1">AVERAGEIF(Info[[Product_Category]:[Sales_KES]],Info[[#This Row],[Product_Category]],Info[Sales_KES])</f>
        <v>5296.8472222222226</v>
      </c>
      <c r="F198">
        <v>3</v>
      </c>
      <c r="G198">
        <v>0</v>
      </c>
      <c r="H198">
        <v>97.38</v>
      </c>
      <c r="I198" s="13">
        <v>4.54</v>
      </c>
      <c r="K198" t="str">
        <f t="shared" si="3"/>
        <v>DROP</v>
      </c>
    </row>
    <row r="199" spans="1:11" x14ac:dyDescent="0.25">
      <c r="A199" s="11">
        <v>45641</v>
      </c>
      <c r="B199" t="s">
        <v>23</v>
      </c>
      <c r="C199" t="s">
        <v>28</v>
      </c>
      <c r="D199" s="15">
        <v>8629</v>
      </c>
      <c r="E199" s="15">
        <f ca="1">AVERAGEIF(Info[[Product_Category]:[Sales_KES]],Info[[#This Row],[Product_Category]],Info[Sales_KES])</f>
        <v>5565.041666666667</v>
      </c>
      <c r="F199">
        <v>3</v>
      </c>
      <c r="G199">
        <v>0</v>
      </c>
      <c r="H199">
        <v>92.68</v>
      </c>
      <c r="I199" s="13">
        <v>3.55</v>
      </c>
      <c r="K199" t="str">
        <f t="shared" si="3"/>
        <v>UP</v>
      </c>
    </row>
    <row r="200" spans="1:11" x14ac:dyDescent="0.25">
      <c r="A200" s="11">
        <v>45642</v>
      </c>
      <c r="B200" t="s">
        <v>23</v>
      </c>
      <c r="C200" t="s">
        <v>29</v>
      </c>
      <c r="D200" s="15">
        <v>8373</v>
      </c>
      <c r="E200" s="15">
        <f ca="1">AVERAGEIF(Info[[Product_Category]:[Sales_KES]],Info[[#This Row],[Product_Category]],Info[Sales_KES])</f>
        <v>5673.7638888888887</v>
      </c>
      <c r="F200">
        <v>6</v>
      </c>
      <c r="G200">
        <v>0</v>
      </c>
      <c r="H200">
        <v>86.75</v>
      </c>
      <c r="I200" s="13">
        <v>4.26</v>
      </c>
      <c r="K200" t="str">
        <f t="shared" si="3"/>
        <v>UP</v>
      </c>
    </row>
    <row r="201" spans="1:11" x14ac:dyDescent="0.25">
      <c r="A201" s="11">
        <v>45643</v>
      </c>
      <c r="B201" t="s">
        <v>23</v>
      </c>
      <c r="C201" t="s">
        <v>30</v>
      </c>
      <c r="D201" s="15">
        <v>3530</v>
      </c>
      <c r="E201" s="15">
        <f ca="1">AVERAGEIF(Info[[Product_Category]:[Sales_KES]],Info[[#This Row],[Product_Category]],Info[Sales_KES])</f>
        <v>5380.625</v>
      </c>
      <c r="F201">
        <v>2</v>
      </c>
      <c r="G201">
        <v>0</v>
      </c>
      <c r="H201">
        <v>90.28</v>
      </c>
      <c r="I201" s="13">
        <v>4.26</v>
      </c>
      <c r="K201" t="str">
        <f t="shared" si="3"/>
        <v>DROP</v>
      </c>
    </row>
    <row r="202" spans="1:11" x14ac:dyDescent="0.25">
      <c r="A202" s="11">
        <v>45644</v>
      </c>
      <c r="B202" t="s">
        <v>24</v>
      </c>
      <c r="C202" t="s">
        <v>26</v>
      </c>
      <c r="D202" s="15">
        <v>8967</v>
      </c>
      <c r="E202" s="15">
        <f ca="1">AVERAGEIF(Info[[Product_Category]:[Sales_KES]],Info[[#This Row],[Product_Category]],Info[Sales_KES])</f>
        <v>5041.6805555555557</v>
      </c>
      <c r="F202">
        <v>4</v>
      </c>
      <c r="G202">
        <v>1</v>
      </c>
      <c r="H202">
        <v>81.72</v>
      </c>
      <c r="I202" s="13">
        <v>4.63</v>
      </c>
      <c r="K202" t="str">
        <f t="shared" si="3"/>
        <v>UP</v>
      </c>
    </row>
    <row r="203" spans="1:11" x14ac:dyDescent="0.25">
      <c r="A203" s="11">
        <v>45645</v>
      </c>
      <c r="B203" t="s">
        <v>24</v>
      </c>
      <c r="C203" t="s">
        <v>27</v>
      </c>
      <c r="D203" s="15">
        <v>7430</v>
      </c>
      <c r="E203" s="15">
        <f ca="1">AVERAGEIF(Info[[Product_Category]:[Sales_KES]],Info[[#This Row],[Product_Category]],Info[Sales_KES])</f>
        <v>5296.8472222222226</v>
      </c>
      <c r="F203">
        <v>1</v>
      </c>
      <c r="G203">
        <v>0</v>
      </c>
      <c r="H203">
        <v>90.74</v>
      </c>
      <c r="I203" s="13">
        <v>3.83</v>
      </c>
      <c r="K203" t="str">
        <f t="shared" si="3"/>
        <v>DROP</v>
      </c>
    </row>
    <row r="204" spans="1:11" x14ac:dyDescent="0.25">
      <c r="A204" s="11">
        <v>45646</v>
      </c>
      <c r="B204" t="s">
        <v>24</v>
      </c>
      <c r="C204" t="s">
        <v>28</v>
      </c>
      <c r="D204" s="15">
        <v>9648</v>
      </c>
      <c r="E204" s="15">
        <f ca="1">AVERAGEIF(Info[[Product_Category]:[Sales_KES]],Info[[#This Row],[Product_Category]],Info[Sales_KES])</f>
        <v>5565.041666666667</v>
      </c>
      <c r="F204">
        <v>2</v>
      </c>
      <c r="G204">
        <v>0</v>
      </c>
      <c r="H204">
        <v>86.15</v>
      </c>
      <c r="I204" s="13">
        <v>3.72</v>
      </c>
      <c r="K204" t="str">
        <f t="shared" si="3"/>
        <v>UP</v>
      </c>
    </row>
    <row r="205" spans="1:11" x14ac:dyDescent="0.25">
      <c r="A205" s="11">
        <v>45647</v>
      </c>
      <c r="B205" t="s">
        <v>24</v>
      </c>
      <c r="C205" t="s">
        <v>29</v>
      </c>
      <c r="D205" s="15">
        <v>9591</v>
      </c>
      <c r="E205" s="15">
        <f ca="1">AVERAGEIF(Info[[Product_Category]:[Sales_KES]],Info[[#This Row],[Product_Category]],Info[Sales_KES])</f>
        <v>5673.7638888888887</v>
      </c>
      <c r="F205">
        <v>1</v>
      </c>
      <c r="G205">
        <v>1</v>
      </c>
      <c r="H205">
        <v>92.18</v>
      </c>
      <c r="I205" s="13">
        <v>4.5999999999999996</v>
      </c>
      <c r="K205" t="str">
        <f t="shared" si="3"/>
        <v>UP</v>
      </c>
    </row>
    <row r="206" spans="1:11" x14ac:dyDescent="0.25">
      <c r="A206" s="11">
        <v>45648</v>
      </c>
      <c r="B206" t="s">
        <v>24</v>
      </c>
      <c r="C206" t="s">
        <v>30</v>
      </c>
      <c r="D206" s="15">
        <v>4292</v>
      </c>
      <c r="E206" s="15">
        <f ca="1">AVERAGEIF(Info[[Product_Category]:[Sales_KES]],Info[[#This Row],[Product_Category]],Info[Sales_KES])</f>
        <v>5380.625</v>
      </c>
      <c r="F206">
        <v>3</v>
      </c>
      <c r="G206">
        <v>1</v>
      </c>
      <c r="H206">
        <v>83.17</v>
      </c>
      <c r="I206" s="13">
        <v>3.89</v>
      </c>
      <c r="K206" t="str">
        <f t="shared" si="3"/>
        <v>UP</v>
      </c>
    </row>
    <row r="207" spans="1:11" x14ac:dyDescent="0.25">
      <c r="A207" s="11">
        <v>45649</v>
      </c>
      <c r="B207" t="s">
        <v>25</v>
      </c>
      <c r="C207" t="s">
        <v>26</v>
      </c>
      <c r="D207" s="15">
        <v>2549</v>
      </c>
      <c r="E207" s="15">
        <f ca="1">AVERAGEIF(Info[[Product_Category]:[Sales_KES]],Info[[#This Row],[Product_Category]],Info[Sales_KES])</f>
        <v>5041.6805555555557</v>
      </c>
      <c r="F207">
        <v>3</v>
      </c>
      <c r="G207">
        <v>0</v>
      </c>
      <c r="H207">
        <v>96.85</v>
      </c>
      <c r="I207" s="13">
        <v>3.81</v>
      </c>
      <c r="K207" t="str">
        <f t="shared" si="3"/>
        <v>DROP</v>
      </c>
    </row>
    <row r="208" spans="1:11" x14ac:dyDescent="0.25">
      <c r="A208" s="11">
        <v>45650</v>
      </c>
      <c r="B208" t="s">
        <v>25</v>
      </c>
      <c r="C208" t="s">
        <v>27</v>
      </c>
      <c r="D208" s="15">
        <v>7793</v>
      </c>
      <c r="E208" s="15">
        <f ca="1">AVERAGEIF(Info[[Product_Category]:[Sales_KES]],Info[[#This Row],[Product_Category]],Info[Sales_KES])</f>
        <v>5296.8472222222226</v>
      </c>
      <c r="F208">
        <v>3</v>
      </c>
      <c r="G208">
        <v>0</v>
      </c>
      <c r="H208">
        <v>84.03</v>
      </c>
      <c r="I208" s="13">
        <v>4.26</v>
      </c>
      <c r="K208" t="str">
        <f t="shared" si="3"/>
        <v>UP</v>
      </c>
    </row>
    <row r="209" spans="1:11" x14ac:dyDescent="0.25">
      <c r="A209" s="11">
        <v>45651</v>
      </c>
      <c r="B209" t="s">
        <v>25</v>
      </c>
      <c r="C209" t="s">
        <v>28</v>
      </c>
      <c r="D209" s="15">
        <v>5268</v>
      </c>
      <c r="E209" s="15">
        <f ca="1">AVERAGEIF(Info[[Product_Category]:[Sales_KES]],Info[[#This Row],[Product_Category]],Info[Sales_KES])</f>
        <v>5565.041666666667</v>
      </c>
      <c r="F209">
        <v>0</v>
      </c>
      <c r="G209">
        <v>0</v>
      </c>
      <c r="H209">
        <v>94.08</v>
      </c>
      <c r="I209" s="13">
        <v>3.35</v>
      </c>
      <c r="K209" t="str">
        <f t="shared" si="3"/>
        <v>DROP</v>
      </c>
    </row>
    <row r="210" spans="1:11" x14ac:dyDescent="0.25">
      <c r="A210" s="11">
        <v>45652</v>
      </c>
      <c r="B210" t="s">
        <v>25</v>
      </c>
      <c r="C210" t="s">
        <v>29</v>
      </c>
      <c r="D210" s="15">
        <v>7036</v>
      </c>
      <c r="E210" s="15">
        <f ca="1">AVERAGEIF(Info[[Product_Category]:[Sales_KES]],Info[[#This Row],[Product_Category]],Info[Sales_KES])</f>
        <v>5673.7638888888887</v>
      </c>
      <c r="F210">
        <v>2</v>
      </c>
      <c r="G210">
        <v>0</v>
      </c>
      <c r="H210">
        <v>95.84</v>
      </c>
      <c r="I210" s="13">
        <v>3.57</v>
      </c>
      <c r="K210" t="str">
        <f t="shared" si="3"/>
        <v>UP</v>
      </c>
    </row>
    <row r="211" spans="1:11" x14ac:dyDescent="0.25">
      <c r="A211" s="11">
        <v>45653</v>
      </c>
      <c r="B211" t="s">
        <v>25</v>
      </c>
      <c r="C211" t="s">
        <v>30</v>
      </c>
      <c r="D211" s="15">
        <v>5839</v>
      </c>
      <c r="E211" s="15">
        <f ca="1">AVERAGEIF(Info[[Product_Category]:[Sales_KES]],Info[[#This Row],[Product_Category]],Info[Sales_KES])</f>
        <v>5380.625</v>
      </c>
      <c r="F211">
        <v>5</v>
      </c>
      <c r="G211">
        <v>0</v>
      </c>
      <c r="H211">
        <v>92.33</v>
      </c>
      <c r="I211" s="13">
        <v>4.08</v>
      </c>
      <c r="K211" t="str">
        <f t="shared" si="3"/>
        <v>UP</v>
      </c>
    </row>
    <row r="212" spans="1:11" x14ac:dyDescent="0.25">
      <c r="A212" s="11">
        <v>45654</v>
      </c>
      <c r="B212" t="s">
        <v>20</v>
      </c>
      <c r="C212" t="s">
        <v>26</v>
      </c>
      <c r="D212" s="15">
        <v>1571</v>
      </c>
      <c r="E212" s="15">
        <f ca="1">AVERAGEIF(Info[[Product_Category]:[Sales_KES]],Info[[#This Row],[Product_Category]],Info[Sales_KES])</f>
        <v>5041.6805555555557</v>
      </c>
      <c r="F212">
        <v>1</v>
      </c>
      <c r="G212">
        <v>1</v>
      </c>
      <c r="H212">
        <v>94.04</v>
      </c>
      <c r="I212" s="13">
        <v>3.64</v>
      </c>
      <c r="K212" t="str">
        <f t="shared" si="3"/>
        <v>DROP</v>
      </c>
    </row>
    <row r="213" spans="1:11" x14ac:dyDescent="0.25">
      <c r="A213" s="11">
        <v>45655</v>
      </c>
      <c r="B213" t="s">
        <v>20</v>
      </c>
      <c r="C213" t="s">
        <v>27</v>
      </c>
      <c r="D213" s="15">
        <v>8451</v>
      </c>
      <c r="E213" s="15">
        <f ca="1">AVERAGEIF(Info[[Product_Category]:[Sales_KES]],Info[[#This Row],[Product_Category]],Info[Sales_KES])</f>
        <v>5296.8472222222226</v>
      </c>
      <c r="F213">
        <v>5</v>
      </c>
      <c r="G213">
        <v>0</v>
      </c>
      <c r="H213">
        <v>92.3</v>
      </c>
      <c r="I213" s="13">
        <v>3.66</v>
      </c>
      <c r="K213" t="str">
        <f t="shared" si="3"/>
        <v>UP</v>
      </c>
    </row>
    <row r="214" spans="1:11" x14ac:dyDescent="0.25">
      <c r="A214" s="11">
        <v>45656</v>
      </c>
      <c r="B214" t="s">
        <v>20</v>
      </c>
      <c r="C214" t="s">
        <v>28</v>
      </c>
      <c r="D214" s="15">
        <v>7230</v>
      </c>
      <c r="E214" s="15">
        <f ca="1">AVERAGEIF(Info[[Product_Category]:[Sales_KES]],Info[[#This Row],[Product_Category]],Info[Sales_KES])</f>
        <v>5565.041666666667</v>
      </c>
      <c r="F214">
        <v>1</v>
      </c>
      <c r="G214">
        <v>0</v>
      </c>
      <c r="H214">
        <v>88.17</v>
      </c>
      <c r="I214" s="13">
        <v>4.09</v>
      </c>
      <c r="K214" t="str">
        <f t="shared" si="3"/>
        <v>DROP</v>
      </c>
    </row>
    <row r="215" spans="1:11" x14ac:dyDescent="0.25">
      <c r="A215" s="11">
        <v>45657</v>
      </c>
      <c r="B215" t="s">
        <v>20</v>
      </c>
      <c r="C215" t="s">
        <v>29</v>
      </c>
      <c r="D215" s="15">
        <v>9599</v>
      </c>
      <c r="E215" s="15">
        <f ca="1">AVERAGEIF(Info[[Product_Category]:[Sales_KES]],Info[[#This Row],[Product_Category]],Info[Sales_KES])</f>
        <v>5673.7638888888887</v>
      </c>
      <c r="F215">
        <v>1</v>
      </c>
      <c r="G215">
        <v>0</v>
      </c>
      <c r="H215">
        <v>86.15</v>
      </c>
      <c r="I215" s="13">
        <v>2.86</v>
      </c>
      <c r="K215" t="str">
        <f t="shared" si="3"/>
        <v>UP</v>
      </c>
    </row>
    <row r="216" spans="1:11" x14ac:dyDescent="0.25">
      <c r="A216" s="11">
        <v>45658</v>
      </c>
      <c r="B216" t="s">
        <v>20</v>
      </c>
      <c r="C216" t="s">
        <v>30</v>
      </c>
      <c r="D216" s="15">
        <v>5531</v>
      </c>
      <c r="E216" s="15">
        <f ca="1">AVERAGEIF(Info[[Product_Category]:[Sales_KES]],Info[[#This Row],[Product_Category]],Info[Sales_KES])</f>
        <v>5380.625</v>
      </c>
      <c r="F216">
        <v>3</v>
      </c>
      <c r="G216">
        <v>0</v>
      </c>
      <c r="H216">
        <v>95.93</v>
      </c>
      <c r="I216" s="13">
        <v>4.3600000000000003</v>
      </c>
      <c r="K216" t="str">
        <f t="shared" si="3"/>
        <v>DROP</v>
      </c>
    </row>
    <row r="217" spans="1:11" x14ac:dyDescent="0.25">
      <c r="A217" s="11">
        <v>45659</v>
      </c>
      <c r="B217" t="s">
        <v>21</v>
      </c>
      <c r="C217" t="s">
        <v>26</v>
      </c>
      <c r="D217" s="15">
        <v>6439</v>
      </c>
      <c r="E217" s="15">
        <f ca="1">AVERAGEIF(Info[[Product_Category]:[Sales_KES]],Info[[#This Row],[Product_Category]],Info[Sales_KES])</f>
        <v>5041.6805555555557</v>
      </c>
      <c r="F217">
        <v>1</v>
      </c>
      <c r="G217">
        <v>0</v>
      </c>
      <c r="H217">
        <v>90.87</v>
      </c>
      <c r="I217" s="13">
        <v>4.12</v>
      </c>
      <c r="K217" t="str">
        <f t="shared" si="3"/>
        <v>DROP</v>
      </c>
    </row>
    <row r="218" spans="1:11" x14ac:dyDescent="0.25">
      <c r="A218" s="11">
        <v>45660</v>
      </c>
      <c r="B218" t="s">
        <v>21</v>
      </c>
      <c r="C218" t="s">
        <v>27</v>
      </c>
      <c r="D218" s="15">
        <v>9551</v>
      </c>
      <c r="E218" s="15">
        <f ca="1">AVERAGEIF(Info[[Product_Category]:[Sales_KES]],Info[[#This Row],[Product_Category]],Info[Sales_KES])</f>
        <v>5296.8472222222226</v>
      </c>
      <c r="F218">
        <v>2</v>
      </c>
      <c r="G218">
        <v>0</v>
      </c>
      <c r="H218">
        <v>96.64</v>
      </c>
      <c r="I218" s="13">
        <v>4.28</v>
      </c>
      <c r="K218" t="str">
        <f t="shared" si="3"/>
        <v>DROP</v>
      </c>
    </row>
    <row r="219" spans="1:11" x14ac:dyDescent="0.25">
      <c r="A219" s="11">
        <v>45661</v>
      </c>
      <c r="B219" t="s">
        <v>21</v>
      </c>
      <c r="C219" t="s">
        <v>28</v>
      </c>
      <c r="D219" s="15">
        <v>9569</v>
      </c>
      <c r="E219" s="15">
        <f ca="1">AVERAGEIF(Info[[Product_Category]:[Sales_KES]],Info[[#This Row],[Product_Category]],Info[Sales_KES])</f>
        <v>5565.041666666667</v>
      </c>
      <c r="F219">
        <v>3</v>
      </c>
      <c r="G219">
        <v>0</v>
      </c>
      <c r="H219">
        <v>89.82</v>
      </c>
      <c r="I219" s="13">
        <v>3.49</v>
      </c>
      <c r="K219" t="str">
        <f t="shared" si="3"/>
        <v>UP</v>
      </c>
    </row>
    <row r="220" spans="1:11" x14ac:dyDescent="0.25">
      <c r="A220" s="11">
        <v>45662</v>
      </c>
      <c r="B220" t="s">
        <v>21</v>
      </c>
      <c r="C220" t="s">
        <v>29</v>
      </c>
      <c r="D220" s="15">
        <v>7303</v>
      </c>
      <c r="E220" s="15">
        <f ca="1">AVERAGEIF(Info[[Product_Category]:[Sales_KES]],Info[[#This Row],[Product_Category]],Info[Sales_KES])</f>
        <v>5673.7638888888887</v>
      </c>
      <c r="F220">
        <v>4</v>
      </c>
      <c r="G220">
        <v>1</v>
      </c>
      <c r="H220">
        <v>87.03</v>
      </c>
      <c r="I220" s="13">
        <v>3.36</v>
      </c>
      <c r="K220" t="str">
        <f t="shared" si="3"/>
        <v>UP</v>
      </c>
    </row>
    <row r="221" spans="1:11" x14ac:dyDescent="0.25">
      <c r="A221" s="11">
        <v>45663</v>
      </c>
      <c r="B221" t="s">
        <v>21</v>
      </c>
      <c r="C221" t="s">
        <v>30</v>
      </c>
      <c r="D221" s="15">
        <v>6946</v>
      </c>
      <c r="E221" s="15">
        <f ca="1">AVERAGEIF(Info[[Product_Category]:[Sales_KES]],Info[[#This Row],[Product_Category]],Info[Sales_KES])</f>
        <v>5380.625</v>
      </c>
      <c r="F221">
        <v>2</v>
      </c>
      <c r="G221">
        <v>0</v>
      </c>
      <c r="H221">
        <v>91.05</v>
      </c>
      <c r="I221" s="13">
        <v>4.26</v>
      </c>
      <c r="K221" t="str">
        <f t="shared" si="3"/>
        <v>UP</v>
      </c>
    </row>
    <row r="222" spans="1:11" x14ac:dyDescent="0.25">
      <c r="A222" s="11">
        <v>45664</v>
      </c>
      <c r="B222" t="s">
        <v>22</v>
      </c>
      <c r="C222" t="s">
        <v>26</v>
      </c>
      <c r="D222" s="15">
        <v>1685</v>
      </c>
      <c r="E222" s="15">
        <f ca="1">AVERAGEIF(Info[[Product_Category]:[Sales_KES]],Info[[#This Row],[Product_Category]],Info[Sales_KES])</f>
        <v>5041.6805555555557</v>
      </c>
      <c r="F222">
        <v>0</v>
      </c>
      <c r="G222">
        <v>1</v>
      </c>
      <c r="H222">
        <v>83.94</v>
      </c>
      <c r="I222" s="13">
        <v>4.57</v>
      </c>
      <c r="K222" t="str">
        <f t="shared" si="3"/>
        <v>UP</v>
      </c>
    </row>
    <row r="223" spans="1:11" x14ac:dyDescent="0.25">
      <c r="A223" s="11">
        <v>45665</v>
      </c>
      <c r="B223" t="s">
        <v>22</v>
      </c>
      <c r="C223" t="s">
        <v>27</v>
      </c>
      <c r="D223" s="15">
        <v>1038</v>
      </c>
      <c r="E223" s="15">
        <f ca="1">AVERAGEIF(Info[[Product_Category]:[Sales_KES]],Info[[#This Row],[Product_Category]],Info[Sales_KES])</f>
        <v>5296.8472222222226</v>
      </c>
      <c r="F223">
        <v>6</v>
      </c>
      <c r="G223">
        <v>0</v>
      </c>
      <c r="H223">
        <v>84.81</v>
      </c>
      <c r="I223" s="13">
        <v>4.25</v>
      </c>
      <c r="K223" t="str">
        <f t="shared" si="3"/>
        <v>DROP</v>
      </c>
    </row>
    <row r="224" spans="1:11" x14ac:dyDescent="0.25">
      <c r="A224" s="11">
        <v>45666</v>
      </c>
      <c r="B224" t="s">
        <v>22</v>
      </c>
      <c r="C224" t="s">
        <v>28</v>
      </c>
      <c r="D224" s="15">
        <v>9789</v>
      </c>
      <c r="E224" s="15">
        <f ca="1">AVERAGEIF(Info[[Product_Category]:[Sales_KES]],Info[[#This Row],[Product_Category]],Info[Sales_KES])</f>
        <v>5565.041666666667</v>
      </c>
      <c r="F224">
        <v>4</v>
      </c>
      <c r="G224">
        <v>0</v>
      </c>
      <c r="H224">
        <v>84.02</v>
      </c>
      <c r="I224" s="13">
        <v>3.98</v>
      </c>
      <c r="K224" t="str">
        <f t="shared" si="3"/>
        <v>UP</v>
      </c>
    </row>
    <row r="225" spans="1:11" x14ac:dyDescent="0.25">
      <c r="A225" s="11">
        <v>45667</v>
      </c>
      <c r="B225" t="s">
        <v>22</v>
      </c>
      <c r="C225" t="s">
        <v>29</v>
      </c>
      <c r="D225" s="15">
        <v>9652</v>
      </c>
      <c r="E225" s="15">
        <f ca="1">AVERAGEIF(Info[[Product_Category]:[Sales_KES]],Info[[#This Row],[Product_Category]],Info[Sales_KES])</f>
        <v>5673.7638888888887</v>
      </c>
      <c r="F225">
        <v>4</v>
      </c>
      <c r="G225">
        <v>0</v>
      </c>
      <c r="H225">
        <v>90.81</v>
      </c>
      <c r="I225" s="13">
        <v>3.57</v>
      </c>
      <c r="K225" t="str">
        <f t="shared" si="3"/>
        <v>UP</v>
      </c>
    </row>
    <row r="226" spans="1:11" x14ac:dyDescent="0.25">
      <c r="A226" s="11">
        <v>45668</v>
      </c>
      <c r="B226" t="s">
        <v>22</v>
      </c>
      <c r="C226" t="s">
        <v>30</v>
      </c>
      <c r="D226" s="15">
        <v>8295</v>
      </c>
      <c r="E226" s="15">
        <f ca="1">AVERAGEIF(Info[[Product_Category]:[Sales_KES]],Info[[#This Row],[Product_Category]],Info[Sales_KES])</f>
        <v>5380.625</v>
      </c>
      <c r="F226">
        <v>2</v>
      </c>
      <c r="G226">
        <v>0</v>
      </c>
      <c r="H226">
        <v>92.7</v>
      </c>
      <c r="I226" s="13">
        <v>4.17</v>
      </c>
      <c r="K226" t="str">
        <f t="shared" si="3"/>
        <v>UP</v>
      </c>
    </row>
    <row r="227" spans="1:11" x14ac:dyDescent="0.25">
      <c r="A227" s="11">
        <v>45669</v>
      </c>
      <c r="B227" t="s">
        <v>23</v>
      </c>
      <c r="C227" t="s">
        <v>26</v>
      </c>
      <c r="D227" s="15">
        <v>7019</v>
      </c>
      <c r="E227" s="15">
        <f ca="1">AVERAGEIF(Info[[Product_Category]:[Sales_KES]],Info[[#This Row],[Product_Category]],Info[Sales_KES])</f>
        <v>5041.6805555555557</v>
      </c>
      <c r="F227">
        <v>1</v>
      </c>
      <c r="G227">
        <v>0</v>
      </c>
      <c r="H227">
        <v>91.3</v>
      </c>
      <c r="I227" s="13">
        <v>3.3</v>
      </c>
      <c r="K227" t="str">
        <f t="shared" si="3"/>
        <v>UP</v>
      </c>
    </row>
    <row r="228" spans="1:11" x14ac:dyDescent="0.25">
      <c r="A228" s="11">
        <v>45670</v>
      </c>
      <c r="B228" t="s">
        <v>23</v>
      </c>
      <c r="C228" t="s">
        <v>27</v>
      </c>
      <c r="D228" s="15">
        <v>4967</v>
      </c>
      <c r="E228" s="15">
        <f ca="1">AVERAGEIF(Info[[Product_Category]:[Sales_KES]],Info[[#This Row],[Product_Category]],Info[Sales_KES])</f>
        <v>5296.8472222222226</v>
      </c>
      <c r="F228">
        <v>5</v>
      </c>
      <c r="G228">
        <v>0</v>
      </c>
      <c r="H228">
        <v>91.56</v>
      </c>
      <c r="I228" s="13">
        <v>4.16</v>
      </c>
      <c r="K228" t="str">
        <f t="shared" si="3"/>
        <v>UP</v>
      </c>
    </row>
    <row r="229" spans="1:11" x14ac:dyDescent="0.25">
      <c r="A229" s="11">
        <v>45671</v>
      </c>
      <c r="B229" t="s">
        <v>23</v>
      </c>
      <c r="C229" t="s">
        <v>28</v>
      </c>
      <c r="D229" s="15">
        <v>2037</v>
      </c>
      <c r="E229" s="15">
        <f ca="1">AVERAGEIF(Info[[Product_Category]:[Sales_KES]],Info[[#This Row],[Product_Category]],Info[Sales_KES])</f>
        <v>5565.041666666667</v>
      </c>
      <c r="F229">
        <v>7</v>
      </c>
      <c r="G229">
        <v>0</v>
      </c>
      <c r="H229">
        <v>96.05</v>
      </c>
      <c r="I229" s="13">
        <v>4.3099999999999996</v>
      </c>
      <c r="K229" t="str">
        <f t="shared" si="3"/>
        <v>UP</v>
      </c>
    </row>
    <row r="230" spans="1:11" x14ac:dyDescent="0.25">
      <c r="A230" s="11">
        <v>45672</v>
      </c>
      <c r="B230" t="s">
        <v>23</v>
      </c>
      <c r="C230" t="s">
        <v>29</v>
      </c>
      <c r="D230" s="15">
        <v>2013</v>
      </c>
      <c r="E230" s="15">
        <f ca="1">AVERAGEIF(Info[[Product_Category]:[Sales_KES]],Info[[#This Row],[Product_Category]],Info[Sales_KES])</f>
        <v>5673.7638888888887</v>
      </c>
      <c r="F230">
        <v>4</v>
      </c>
      <c r="G230">
        <v>0</v>
      </c>
      <c r="H230">
        <v>95.83</v>
      </c>
      <c r="I230" s="13">
        <v>3.71</v>
      </c>
      <c r="K230" t="str">
        <f t="shared" si="3"/>
        <v>DROP</v>
      </c>
    </row>
    <row r="231" spans="1:11" x14ac:dyDescent="0.25">
      <c r="A231" s="11">
        <v>45673</v>
      </c>
      <c r="B231" t="s">
        <v>23</v>
      </c>
      <c r="C231" t="s">
        <v>30</v>
      </c>
      <c r="D231" s="15">
        <v>3563</v>
      </c>
      <c r="E231" s="15">
        <f ca="1">AVERAGEIF(Info[[Product_Category]:[Sales_KES]],Info[[#This Row],[Product_Category]],Info[Sales_KES])</f>
        <v>5380.625</v>
      </c>
      <c r="F231">
        <v>2</v>
      </c>
      <c r="G231">
        <v>0</v>
      </c>
      <c r="H231">
        <v>88.78</v>
      </c>
      <c r="I231" s="13">
        <v>4.0599999999999996</v>
      </c>
      <c r="K231" t="str">
        <f t="shared" si="3"/>
        <v>UP</v>
      </c>
    </row>
    <row r="232" spans="1:11" x14ac:dyDescent="0.25">
      <c r="A232" s="11">
        <v>45674</v>
      </c>
      <c r="B232" t="s">
        <v>24</v>
      </c>
      <c r="C232" t="s">
        <v>26</v>
      </c>
      <c r="D232" s="15">
        <v>1161</v>
      </c>
      <c r="E232" s="15">
        <f ca="1">AVERAGEIF(Info[[Product_Category]:[Sales_KES]],Info[[#This Row],[Product_Category]],Info[Sales_KES])</f>
        <v>5041.6805555555557</v>
      </c>
      <c r="F232">
        <v>2</v>
      </c>
      <c r="G232">
        <v>0</v>
      </c>
      <c r="H232">
        <v>85.04</v>
      </c>
      <c r="I232" s="13">
        <v>4.1900000000000004</v>
      </c>
      <c r="K232" t="str">
        <f t="shared" si="3"/>
        <v>DROP</v>
      </c>
    </row>
    <row r="233" spans="1:11" x14ac:dyDescent="0.25">
      <c r="A233" s="11">
        <v>45675</v>
      </c>
      <c r="B233" t="s">
        <v>24</v>
      </c>
      <c r="C233" t="s">
        <v>27</v>
      </c>
      <c r="D233" s="15">
        <v>1663</v>
      </c>
      <c r="E233" s="15">
        <f ca="1">AVERAGEIF(Info[[Product_Category]:[Sales_KES]],Info[[#This Row],[Product_Category]],Info[Sales_KES])</f>
        <v>5296.8472222222226</v>
      </c>
      <c r="F233">
        <v>5</v>
      </c>
      <c r="G233">
        <v>0</v>
      </c>
      <c r="H233">
        <v>86.42</v>
      </c>
      <c r="I233" s="13">
        <v>3.07</v>
      </c>
      <c r="K233" t="str">
        <f t="shared" si="3"/>
        <v>DROP</v>
      </c>
    </row>
    <row r="234" spans="1:11" x14ac:dyDescent="0.25">
      <c r="A234" s="11">
        <v>45676</v>
      </c>
      <c r="B234" t="s">
        <v>24</v>
      </c>
      <c r="C234" t="s">
        <v>28</v>
      </c>
      <c r="D234" s="15">
        <v>2169</v>
      </c>
      <c r="E234" s="15">
        <f ca="1">AVERAGEIF(Info[[Product_Category]:[Sales_KES]],Info[[#This Row],[Product_Category]],Info[Sales_KES])</f>
        <v>5565.041666666667</v>
      </c>
      <c r="F234">
        <v>1</v>
      </c>
      <c r="G234">
        <v>0</v>
      </c>
      <c r="H234">
        <v>93.87</v>
      </c>
      <c r="I234" s="13">
        <v>4.4400000000000004</v>
      </c>
      <c r="K234" t="str">
        <f t="shared" si="3"/>
        <v>DROP</v>
      </c>
    </row>
    <row r="235" spans="1:11" x14ac:dyDescent="0.25">
      <c r="A235" s="11">
        <v>45677</v>
      </c>
      <c r="B235" t="s">
        <v>24</v>
      </c>
      <c r="C235" t="s">
        <v>29</v>
      </c>
      <c r="D235" s="15">
        <v>6237</v>
      </c>
      <c r="E235" s="15">
        <f ca="1">AVERAGEIF(Info[[Product_Category]:[Sales_KES]],Info[[#This Row],[Product_Category]],Info[Sales_KES])</f>
        <v>5673.7638888888887</v>
      </c>
      <c r="F235">
        <v>4</v>
      </c>
      <c r="G235">
        <v>0</v>
      </c>
      <c r="H235">
        <v>88.14</v>
      </c>
      <c r="I235" s="13">
        <v>4.54</v>
      </c>
      <c r="K235" t="str">
        <f t="shared" si="3"/>
        <v>UP</v>
      </c>
    </row>
    <row r="236" spans="1:11" x14ac:dyDescent="0.25">
      <c r="A236" s="11">
        <v>45678</v>
      </c>
      <c r="B236" t="s">
        <v>24</v>
      </c>
      <c r="C236" t="s">
        <v>30</v>
      </c>
      <c r="D236" s="15">
        <v>4471</v>
      </c>
      <c r="E236" s="15">
        <f ca="1">AVERAGEIF(Info[[Product_Category]:[Sales_KES]],Info[[#This Row],[Product_Category]],Info[Sales_KES])</f>
        <v>5380.625</v>
      </c>
      <c r="F236">
        <v>3</v>
      </c>
      <c r="G236">
        <v>0</v>
      </c>
      <c r="H236">
        <v>98.43</v>
      </c>
      <c r="I236" s="13">
        <v>4.84</v>
      </c>
      <c r="K236" t="str">
        <f t="shared" si="3"/>
        <v>UP</v>
      </c>
    </row>
    <row r="237" spans="1:11" x14ac:dyDescent="0.25">
      <c r="A237" s="11">
        <v>45679</v>
      </c>
      <c r="B237" t="s">
        <v>25</v>
      </c>
      <c r="C237" t="s">
        <v>26</v>
      </c>
      <c r="D237" s="15">
        <v>3757</v>
      </c>
      <c r="E237" s="15">
        <f ca="1">AVERAGEIF(Info[[Product_Category]:[Sales_KES]],Info[[#This Row],[Product_Category]],Info[Sales_KES])</f>
        <v>5041.6805555555557</v>
      </c>
      <c r="F237">
        <v>3</v>
      </c>
      <c r="G237">
        <v>0</v>
      </c>
      <c r="H237">
        <v>92.57</v>
      </c>
      <c r="I237" s="13">
        <v>3.73</v>
      </c>
      <c r="K237" t="str">
        <f t="shared" si="3"/>
        <v>DROP</v>
      </c>
    </row>
    <row r="238" spans="1:11" x14ac:dyDescent="0.25">
      <c r="A238" s="11">
        <v>45680</v>
      </c>
      <c r="B238" t="s">
        <v>25</v>
      </c>
      <c r="C238" t="s">
        <v>27</v>
      </c>
      <c r="D238" s="15">
        <v>9895</v>
      </c>
      <c r="E238" s="15">
        <f ca="1">AVERAGEIF(Info[[Product_Category]:[Sales_KES]],Info[[#This Row],[Product_Category]],Info[Sales_KES])</f>
        <v>5296.8472222222226</v>
      </c>
      <c r="F238">
        <v>2</v>
      </c>
      <c r="G238">
        <v>0</v>
      </c>
      <c r="H238">
        <v>75.64</v>
      </c>
      <c r="I238" s="13">
        <v>3.92</v>
      </c>
      <c r="K238" t="str">
        <f t="shared" si="3"/>
        <v>UP</v>
      </c>
    </row>
    <row r="239" spans="1:11" x14ac:dyDescent="0.25">
      <c r="A239" s="11">
        <v>45681</v>
      </c>
      <c r="B239" t="s">
        <v>25</v>
      </c>
      <c r="C239" t="s">
        <v>28</v>
      </c>
      <c r="D239" s="15">
        <v>4384</v>
      </c>
      <c r="E239" s="15">
        <f ca="1">AVERAGEIF(Info[[Product_Category]:[Sales_KES]],Info[[#This Row],[Product_Category]],Info[Sales_KES])</f>
        <v>5565.041666666667</v>
      </c>
      <c r="F239">
        <v>0</v>
      </c>
      <c r="G239">
        <v>0</v>
      </c>
      <c r="H239">
        <v>87.68</v>
      </c>
      <c r="I239" s="13">
        <v>3.83</v>
      </c>
      <c r="K239" t="str">
        <f t="shared" si="3"/>
        <v>DROP</v>
      </c>
    </row>
    <row r="240" spans="1:11" x14ac:dyDescent="0.25">
      <c r="A240" s="11">
        <v>45682</v>
      </c>
      <c r="B240" t="s">
        <v>25</v>
      </c>
      <c r="C240" t="s">
        <v>29</v>
      </c>
      <c r="D240" s="15">
        <v>8736</v>
      </c>
      <c r="E240" s="15">
        <f ca="1">AVERAGEIF(Info[[Product_Category]:[Sales_KES]],Info[[#This Row],[Product_Category]],Info[Sales_KES])</f>
        <v>5673.7638888888887</v>
      </c>
      <c r="F240">
        <v>3</v>
      </c>
      <c r="G240">
        <v>0</v>
      </c>
      <c r="H240">
        <v>85.12</v>
      </c>
      <c r="I240" s="13">
        <v>3.55</v>
      </c>
      <c r="K240" t="str">
        <f t="shared" si="3"/>
        <v>UP</v>
      </c>
    </row>
    <row r="241" spans="1:11" x14ac:dyDescent="0.25">
      <c r="A241" s="11">
        <v>45683</v>
      </c>
      <c r="B241" t="s">
        <v>25</v>
      </c>
      <c r="C241" t="s">
        <v>30</v>
      </c>
      <c r="D241" s="15">
        <v>1162</v>
      </c>
      <c r="E241" s="15">
        <f ca="1">AVERAGEIF(Info[[Product_Category]:[Sales_KES]],Info[[#This Row],[Product_Category]],Info[Sales_KES])</f>
        <v>5380.625</v>
      </c>
      <c r="F241">
        <v>4</v>
      </c>
      <c r="G241">
        <v>0</v>
      </c>
      <c r="H241">
        <v>86.41</v>
      </c>
      <c r="I241" s="13">
        <v>3.76</v>
      </c>
      <c r="K241" t="str">
        <f t="shared" si="3"/>
        <v>DROP</v>
      </c>
    </row>
    <row r="242" spans="1:11" x14ac:dyDescent="0.25">
      <c r="A242" s="11">
        <v>45684</v>
      </c>
      <c r="B242" t="s">
        <v>20</v>
      </c>
      <c r="C242" t="s">
        <v>26</v>
      </c>
      <c r="D242" s="15">
        <v>6347</v>
      </c>
      <c r="E242" s="15">
        <f ca="1">AVERAGEIF(Info[[Product_Category]:[Sales_KES]],Info[[#This Row],[Product_Category]],Info[Sales_KES])</f>
        <v>5041.6805555555557</v>
      </c>
      <c r="F242">
        <v>0</v>
      </c>
      <c r="G242">
        <v>0</v>
      </c>
      <c r="H242">
        <v>77.88</v>
      </c>
      <c r="I242" s="13">
        <v>4.4400000000000004</v>
      </c>
      <c r="K242" t="str">
        <f t="shared" si="3"/>
        <v>UP</v>
      </c>
    </row>
    <row r="243" spans="1:11" x14ac:dyDescent="0.25">
      <c r="A243" s="11">
        <v>45685</v>
      </c>
      <c r="B243" t="s">
        <v>20</v>
      </c>
      <c r="C243" t="s">
        <v>27</v>
      </c>
      <c r="D243" s="15">
        <v>1671</v>
      </c>
      <c r="E243" s="15">
        <f ca="1">AVERAGEIF(Info[[Product_Category]:[Sales_KES]],Info[[#This Row],[Product_Category]],Info[Sales_KES])</f>
        <v>5296.8472222222226</v>
      </c>
      <c r="F243">
        <v>4</v>
      </c>
      <c r="G243">
        <v>0</v>
      </c>
      <c r="H243">
        <v>94.42</v>
      </c>
      <c r="I243" s="13">
        <v>3.54</v>
      </c>
      <c r="K243" t="str">
        <f t="shared" si="3"/>
        <v>DROP</v>
      </c>
    </row>
    <row r="244" spans="1:11" x14ac:dyDescent="0.25">
      <c r="A244" s="11">
        <v>45686</v>
      </c>
      <c r="B244" t="s">
        <v>20</v>
      </c>
      <c r="C244" t="s">
        <v>28</v>
      </c>
      <c r="D244" s="15">
        <v>3361</v>
      </c>
      <c r="E244" s="15">
        <f ca="1">AVERAGEIF(Info[[Product_Category]:[Sales_KES]],Info[[#This Row],[Product_Category]],Info[Sales_KES])</f>
        <v>5565.041666666667</v>
      </c>
      <c r="F244">
        <v>3</v>
      </c>
      <c r="G244">
        <v>0</v>
      </c>
      <c r="H244">
        <v>91.54</v>
      </c>
      <c r="I244" s="13">
        <v>3.93</v>
      </c>
      <c r="K244" t="str">
        <f t="shared" si="3"/>
        <v>DROP</v>
      </c>
    </row>
    <row r="245" spans="1:11" x14ac:dyDescent="0.25">
      <c r="A245" s="11">
        <v>45687</v>
      </c>
      <c r="B245" t="s">
        <v>20</v>
      </c>
      <c r="C245" t="s">
        <v>29</v>
      </c>
      <c r="D245" s="15">
        <v>7588</v>
      </c>
      <c r="E245" s="15">
        <f ca="1">AVERAGEIF(Info[[Product_Category]:[Sales_KES]],Info[[#This Row],[Product_Category]],Info[Sales_KES])</f>
        <v>5673.7638888888887</v>
      </c>
      <c r="F245">
        <v>1</v>
      </c>
      <c r="G245">
        <v>0</v>
      </c>
      <c r="H245">
        <v>93.16</v>
      </c>
      <c r="I245" s="13">
        <v>3.78</v>
      </c>
      <c r="K245" t="str">
        <f t="shared" si="3"/>
        <v>UP</v>
      </c>
    </row>
    <row r="246" spans="1:11" x14ac:dyDescent="0.25">
      <c r="A246" s="11">
        <v>45688</v>
      </c>
      <c r="B246" t="s">
        <v>20</v>
      </c>
      <c r="C246" t="s">
        <v>30</v>
      </c>
      <c r="D246" s="15">
        <v>4062</v>
      </c>
      <c r="E246" s="15">
        <f ca="1">AVERAGEIF(Info[[Product_Category]:[Sales_KES]],Info[[#This Row],[Product_Category]],Info[Sales_KES])</f>
        <v>5380.625</v>
      </c>
      <c r="F246">
        <v>3</v>
      </c>
      <c r="G246">
        <v>0</v>
      </c>
      <c r="H246">
        <v>91.2</v>
      </c>
      <c r="I246" s="13">
        <v>4.71</v>
      </c>
      <c r="K246" t="str">
        <f t="shared" si="3"/>
        <v>UP</v>
      </c>
    </row>
    <row r="247" spans="1:11" x14ac:dyDescent="0.25">
      <c r="A247" s="11">
        <v>45689</v>
      </c>
      <c r="B247" t="s">
        <v>21</v>
      </c>
      <c r="C247" t="s">
        <v>26</v>
      </c>
      <c r="D247" s="15">
        <v>2633</v>
      </c>
      <c r="E247" s="15">
        <f ca="1">AVERAGEIF(Info[[Product_Category]:[Sales_KES]],Info[[#This Row],[Product_Category]],Info[Sales_KES])</f>
        <v>5041.6805555555557</v>
      </c>
      <c r="F247">
        <v>1</v>
      </c>
      <c r="G247">
        <v>0</v>
      </c>
      <c r="H247">
        <v>92.18</v>
      </c>
      <c r="I247" s="13">
        <v>4.45</v>
      </c>
      <c r="K247" t="str">
        <f t="shared" si="3"/>
        <v>UP</v>
      </c>
    </row>
    <row r="248" spans="1:11" x14ac:dyDescent="0.25">
      <c r="A248" s="11">
        <v>45690</v>
      </c>
      <c r="B248" t="s">
        <v>21</v>
      </c>
      <c r="C248" t="s">
        <v>27</v>
      </c>
      <c r="D248" s="15">
        <v>1097</v>
      </c>
      <c r="E248" s="15">
        <f ca="1">AVERAGEIF(Info[[Product_Category]:[Sales_KES]],Info[[#This Row],[Product_Category]],Info[Sales_KES])</f>
        <v>5296.8472222222226</v>
      </c>
      <c r="F248">
        <v>5</v>
      </c>
      <c r="G248">
        <v>0</v>
      </c>
      <c r="H248">
        <v>79.33</v>
      </c>
      <c r="I248" s="13">
        <v>3.98</v>
      </c>
      <c r="K248" t="str">
        <f t="shared" si="3"/>
        <v>DROP</v>
      </c>
    </row>
    <row r="249" spans="1:11" x14ac:dyDescent="0.25">
      <c r="A249" s="11">
        <v>45691</v>
      </c>
      <c r="B249" t="s">
        <v>21</v>
      </c>
      <c r="C249" t="s">
        <v>28</v>
      </c>
      <c r="D249" s="15">
        <v>3324</v>
      </c>
      <c r="E249" s="15">
        <f ca="1">AVERAGEIF(Info[[Product_Category]:[Sales_KES]],Info[[#This Row],[Product_Category]],Info[Sales_KES])</f>
        <v>5565.041666666667</v>
      </c>
      <c r="F249">
        <v>2</v>
      </c>
      <c r="G249">
        <v>0</v>
      </c>
      <c r="H249">
        <v>91.62</v>
      </c>
      <c r="I249" s="13">
        <v>3.87</v>
      </c>
      <c r="K249" t="str">
        <f t="shared" si="3"/>
        <v>UP</v>
      </c>
    </row>
    <row r="250" spans="1:11" x14ac:dyDescent="0.25">
      <c r="A250" s="11">
        <v>45692</v>
      </c>
      <c r="B250" t="s">
        <v>21</v>
      </c>
      <c r="C250" t="s">
        <v>29</v>
      </c>
      <c r="D250" s="15">
        <v>2749</v>
      </c>
      <c r="E250" s="15">
        <f ca="1">AVERAGEIF(Info[[Product_Category]:[Sales_KES]],Info[[#This Row],[Product_Category]],Info[Sales_KES])</f>
        <v>5673.7638888888887</v>
      </c>
      <c r="F250">
        <v>1</v>
      </c>
      <c r="G250">
        <v>1</v>
      </c>
      <c r="H250">
        <v>97.91</v>
      </c>
      <c r="I250" s="13">
        <v>4.1900000000000004</v>
      </c>
      <c r="K250" t="str">
        <f t="shared" si="3"/>
        <v>DROP</v>
      </c>
    </row>
    <row r="251" spans="1:11" x14ac:dyDescent="0.25">
      <c r="A251" s="11">
        <v>45693</v>
      </c>
      <c r="B251" t="s">
        <v>21</v>
      </c>
      <c r="C251" t="s">
        <v>30</v>
      </c>
      <c r="D251" s="15">
        <v>5976</v>
      </c>
      <c r="E251" s="15">
        <f ca="1">AVERAGEIF(Info[[Product_Category]:[Sales_KES]],Info[[#This Row],[Product_Category]],Info[Sales_KES])</f>
        <v>5380.625</v>
      </c>
      <c r="F251">
        <v>0</v>
      </c>
      <c r="G251">
        <v>0</v>
      </c>
      <c r="H251">
        <v>94.42</v>
      </c>
      <c r="I251" s="13">
        <v>3.96</v>
      </c>
      <c r="K251" t="str">
        <f t="shared" si="3"/>
        <v>DROP</v>
      </c>
    </row>
    <row r="252" spans="1:11" x14ac:dyDescent="0.25">
      <c r="A252" s="11">
        <v>45694</v>
      </c>
      <c r="B252" t="s">
        <v>22</v>
      </c>
      <c r="C252" t="s">
        <v>26</v>
      </c>
      <c r="D252" s="15">
        <v>8264</v>
      </c>
      <c r="E252" s="15">
        <f ca="1">AVERAGEIF(Info[[Product_Category]:[Sales_KES]],Info[[#This Row],[Product_Category]],Info[Sales_KES])</f>
        <v>5041.6805555555557</v>
      </c>
      <c r="F252">
        <v>4</v>
      </c>
      <c r="G252">
        <v>0</v>
      </c>
      <c r="H252">
        <v>83.21</v>
      </c>
      <c r="I252" s="13">
        <v>3.87</v>
      </c>
      <c r="K252" t="str">
        <f t="shared" si="3"/>
        <v>UP</v>
      </c>
    </row>
    <row r="253" spans="1:11" x14ac:dyDescent="0.25">
      <c r="A253" s="11">
        <v>45695</v>
      </c>
      <c r="B253" t="s">
        <v>22</v>
      </c>
      <c r="C253" t="s">
        <v>27</v>
      </c>
      <c r="D253" s="15">
        <v>7411</v>
      </c>
      <c r="E253" s="15">
        <f ca="1">AVERAGEIF(Info[[Product_Category]:[Sales_KES]],Info[[#This Row],[Product_Category]],Info[Sales_KES])</f>
        <v>5296.8472222222226</v>
      </c>
      <c r="F253">
        <v>4</v>
      </c>
      <c r="G253">
        <v>0</v>
      </c>
      <c r="H253">
        <v>93.83</v>
      </c>
      <c r="I253" s="13">
        <v>3.9</v>
      </c>
      <c r="K253" t="str">
        <f t="shared" si="3"/>
        <v>UP</v>
      </c>
    </row>
    <row r="254" spans="1:11" x14ac:dyDescent="0.25">
      <c r="A254" s="11">
        <v>45696</v>
      </c>
      <c r="B254" t="s">
        <v>22</v>
      </c>
      <c r="C254" t="s">
        <v>28</v>
      </c>
      <c r="D254" s="15">
        <v>6223</v>
      </c>
      <c r="E254" s="15">
        <f ca="1">AVERAGEIF(Info[[Product_Category]:[Sales_KES]],Info[[#This Row],[Product_Category]],Info[Sales_KES])</f>
        <v>5565.041666666667</v>
      </c>
      <c r="F254">
        <v>3</v>
      </c>
      <c r="G254">
        <v>0</v>
      </c>
      <c r="H254">
        <v>93.94</v>
      </c>
      <c r="I254" s="13">
        <v>3.86</v>
      </c>
      <c r="K254" t="str">
        <f t="shared" si="3"/>
        <v>UP</v>
      </c>
    </row>
    <row r="255" spans="1:11" x14ac:dyDescent="0.25">
      <c r="A255" s="11">
        <v>45697</v>
      </c>
      <c r="B255" t="s">
        <v>22</v>
      </c>
      <c r="C255" t="s">
        <v>29</v>
      </c>
      <c r="D255" s="15">
        <v>2898</v>
      </c>
      <c r="E255" s="15">
        <f ca="1">AVERAGEIF(Info[[Product_Category]:[Sales_KES]],Info[[#This Row],[Product_Category]],Info[Sales_KES])</f>
        <v>5673.7638888888887</v>
      </c>
      <c r="F255">
        <v>2</v>
      </c>
      <c r="G255">
        <v>0</v>
      </c>
      <c r="H255">
        <v>91.49</v>
      </c>
      <c r="I255" s="13">
        <v>4.38</v>
      </c>
      <c r="K255" t="str">
        <f t="shared" si="3"/>
        <v>DROP</v>
      </c>
    </row>
    <row r="256" spans="1:11" x14ac:dyDescent="0.25">
      <c r="A256" s="11">
        <v>45698</v>
      </c>
      <c r="B256" t="s">
        <v>22</v>
      </c>
      <c r="C256" t="s">
        <v>30</v>
      </c>
      <c r="D256" s="15">
        <v>4690</v>
      </c>
      <c r="E256" s="15">
        <f ca="1">AVERAGEIF(Info[[Product_Category]:[Sales_KES]],Info[[#This Row],[Product_Category]],Info[Sales_KES])</f>
        <v>5380.625</v>
      </c>
      <c r="F256">
        <v>4</v>
      </c>
      <c r="G256">
        <v>0</v>
      </c>
      <c r="H256">
        <v>84.71</v>
      </c>
      <c r="I256" s="13">
        <v>3.98</v>
      </c>
      <c r="K256" t="str">
        <f t="shared" si="3"/>
        <v>UP</v>
      </c>
    </row>
    <row r="257" spans="1:11" x14ac:dyDescent="0.25">
      <c r="A257" s="11">
        <v>45699</v>
      </c>
      <c r="B257" t="s">
        <v>23</v>
      </c>
      <c r="C257" t="s">
        <v>26</v>
      </c>
      <c r="D257" s="15">
        <v>1669</v>
      </c>
      <c r="E257" s="15">
        <f ca="1">AVERAGEIF(Info[[Product_Category]:[Sales_KES]],Info[[#This Row],[Product_Category]],Info[Sales_KES])</f>
        <v>5041.6805555555557</v>
      </c>
      <c r="F257">
        <v>3</v>
      </c>
      <c r="G257">
        <v>0</v>
      </c>
      <c r="H257">
        <v>90.16</v>
      </c>
      <c r="I257" s="13">
        <v>3.87</v>
      </c>
      <c r="K257" t="str">
        <f t="shared" si="3"/>
        <v>DROP</v>
      </c>
    </row>
    <row r="258" spans="1:11" x14ac:dyDescent="0.25">
      <c r="A258" s="11">
        <v>45700</v>
      </c>
      <c r="B258" t="s">
        <v>23</v>
      </c>
      <c r="C258" t="s">
        <v>27</v>
      </c>
      <c r="D258" s="15">
        <v>4864</v>
      </c>
      <c r="E258" s="15">
        <f ca="1">AVERAGEIF(Info[[Product_Category]:[Sales_KES]],Info[[#This Row],[Product_Category]],Info[Sales_KES])</f>
        <v>5296.8472222222226</v>
      </c>
      <c r="F258">
        <v>4</v>
      </c>
      <c r="G258">
        <v>0</v>
      </c>
      <c r="H258">
        <v>91.38</v>
      </c>
      <c r="I258" s="13">
        <v>4.37</v>
      </c>
      <c r="K258" t="str">
        <f t="shared" ref="K258:K321" si="4">IF((D259&lt;D258),"UP","DROP")</f>
        <v>UP</v>
      </c>
    </row>
    <row r="259" spans="1:11" x14ac:dyDescent="0.25">
      <c r="A259" s="11">
        <v>45701</v>
      </c>
      <c r="B259" t="s">
        <v>23</v>
      </c>
      <c r="C259" t="s">
        <v>28</v>
      </c>
      <c r="D259" s="15">
        <v>3504</v>
      </c>
      <c r="E259" s="15">
        <f ca="1">AVERAGEIF(Info[[Product_Category]:[Sales_KES]],Info[[#This Row],[Product_Category]],Info[Sales_KES])</f>
        <v>5565.041666666667</v>
      </c>
      <c r="F259">
        <v>3</v>
      </c>
      <c r="G259">
        <v>0</v>
      </c>
      <c r="H259">
        <v>94.2</v>
      </c>
      <c r="I259" s="13">
        <v>4.2699999999999996</v>
      </c>
      <c r="K259" t="str">
        <f t="shared" si="4"/>
        <v>DROP</v>
      </c>
    </row>
    <row r="260" spans="1:11" x14ac:dyDescent="0.25">
      <c r="A260" s="11">
        <v>45702</v>
      </c>
      <c r="B260" t="s">
        <v>23</v>
      </c>
      <c r="C260" t="s">
        <v>29</v>
      </c>
      <c r="D260" s="15">
        <v>9381</v>
      </c>
      <c r="E260" s="15">
        <f ca="1">AVERAGEIF(Info[[Product_Category]:[Sales_KES]],Info[[#This Row],[Product_Category]],Info[Sales_KES])</f>
        <v>5673.7638888888887</v>
      </c>
      <c r="F260">
        <v>4</v>
      </c>
      <c r="G260">
        <v>0</v>
      </c>
      <c r="H260">
        <v>99.72</v>
      </c>
      <c r="I260" s="13">
        <v>3.19</v>
      </c>
      <c r="K260" t="str">
        <f t="shared" si="4"/>
        <v>UP</v>
      </c>
    </row>
    <row r="261" spans="1:11" x14ac:dyDescent="0.25">
      <c r="A261" s="11">
        <v>45703</v>
      </c>
      <c r="B261" t="s">
        <v>23</v>
      </c>
      <c r="C261" t="s">
        <v>30</v>
      </c>
      <c r="D261" s="15">
        <v>7416</v>
      </c>
      <c r="E261" s="15">
        <f ca="1">AVERAGEIF(Info[[Product_Category]:[Sales_KES]],Info[[#This Row],[Product_Category]],Info[Sales_KES])</f>
        <v>5380.625</v>
      </c>
      <c r="F261">
        <v>4</v>
      </c>
      <c r="G261">
        <v>0</v>
      </c>
      <c r="H261">
        <v>95.97</v>
      </c>
      <c r="I261" s="13">
        <v>3.44</v>
      </c>
      <c r="K261" t="str">
        <f t="shared" si="4"/>
        <v>UP</v>
      </c>
    </row>
    <row r="262" spans="1:11" x14ac:dyDescent="0.25">
      <c r="A262" s="11">
        <v>45704</v>
      </c>
      <c r="B262" t="s">
        <v>24</v>
      </c>
      <c r="C262" t="s">
        <v>26</v>
      </c>
      <c r="D262" s="15">
        <v>1155</v>
      </c>
      <c r="E262" s="15">
        <f ca="1">AVERAGEIF(Info[[Product_Category]:[Sales_KES]],Info[[#This Row],[Product_Category]],Info[Sales_KES])</f>
        <v>5041.6805555555557</v>
      </c>
      <c r="F262">
        <v>4</v>
      </c>
      <c r="G262">
        <v>0</v>
      </c>
      <c r="H262">
        <v>94.34</v>
      </c>
      <c r="I262" s="13">
        <v>3.81</v>
      </c>
      <c r="K262" t="str">
        <f t="shared" si="4"/>
        <v>DROP</v>
      </c>
    </row>
    <row r="263" spans="1:11" x14ac:dyDescent="0.25">
      <c r="A263" s="11">
        <v>45705</v>
      </c>
      <c r="B263" t="s">
        <v>24</v>
      </c>
      <c r="C263" t="s">
        <v>27</v>
      </c>
      <c r="D263" s="15">
        <v>6925</v>
      </c>
      <c r="E263" s="15">
        <f ca="1">AVERAGEIF(Info[[Product_Category]:[Sales_KES]],Info[[#This Row],[Product_Category]],Info[Sales_KES])</f>
        <v>5296.8472222222226</v>
      </c>
      <c r="F263">
        <v>1</v>
      </c>
      <c r="G263">
        <v>0</v>
      </c>
      <c r="H263">
        <v>97.29</v>
      </c>
      <c r="I263" s="13">
        <v>3.74</v>
      </c>
      <c r="K263" t="str">
        <f t="shared" si="4"/>
        <v>DROP</v>
      </c>
    </row>
    <row r="264" spans="1:11" x14ac:dyDescent="0.25">
      <c r="A264" s="11">
        <v>45706</v>
      </c>
      <c r="B264" t="s">
        <v>24</v>
      </c>
      <c r="C264" t="s">
        <v>28</v>
      </c>
      <c r="D264" s="15">
        <v>7115</v>
      </c>
      <c r="E264" s="15">
        <f ca="1">AVERAGEIF(Info[[Product_Category]:[Sales_KES]],Info[[#This Row],[Product_Category]],Info[Sales_KES])</f>
        <v>5565.041666666667</v>
      </c>
      <c r="F264">
        <v>7</v>
      </c>
      <c r="G264">
        <v>0</v>
      </c>
      <c r="H264">
        <v>81.48</v>
      </c>
      <c r="I264" s="13">
        <v>2.86</v>
      </c>
      <c r="K264" t="str">
        <f t="shared" si="4"/>
        <v>UP</v>
      </c>
    </row>
    <row r="265" spans="1:11" x14ac:dyDescent="0.25">
      <c r="A265" s="11">
        <v>45707</v>
      </c>
      <c r="B265" t="s">
        <v>24</v>
      </c>
      <c r="C265" t="s">
        <v>29</v>
      </c>
      <c r="D265" s="15">
        <v>3659</v>
      </c>
      <c r="E265" s="15">
        <f ca="1">AVERAGEIF(Info[[Product_Category]:[Sales_KES]],Info[[#This Row],[Product_Category]],Info[Sales_KES])</f>
        <v>5673.7638888888887</v>
      </c>
      <c r="F265">
        <v>1</v>
      </c>
      <c r="G265">
        <v>0</v>
      </c>
      <c r="H265">
        <v>89.51</v>
      </c>
      <c r="I265" s="13">
        <v>4.71</v>
      </c>
      <c r="K265" t="str">
        <f t="shared" si="4"/>
        <v>DROP</v>
      </c>
    </row>
    <row r="266" spans="1:11" x14ac:dyDescent="0.25">
      <c r="A266" s="11">
        <v>45708</v>
      </c>
      <c r="B266" t="s">
        <v>24</v>
      </c>
      <c r="C266" t="s">
        <v>30</v>
      </c>
      <c r="D266" s="15">
        <v>9472</v>
      </c>
      <c r="E266" s="15">
        <f ca="1">AVERAGEIF(Info[[Product_Category]:[Sales_KES]],Info[[#This Row],[Product_Category]],Info[Sales_KES])</f>
        <v>5380.625</v>
      </c>
      <c r="F266">
        <v>1</v>
      </c>
      <c r="G266">
        <v>1</v>
      </c>
      <c r="H266">
        <v>91.94</v>
      </c>
      <c r="I266" s="13">
        <v>3.65</v>
      </c>
      <c r="K266" t="str">
        <f t="shared" si="4"/>
        <v>UP</v>
      </c>
    </row>
    <row r="267" spans="1:11" x14ac:dyDescent="0.25">
      <c r="A267" s="11">
        <v>45709</v>
      </c>
      <c r="B267" t="s">
        <v>25</v>
      </c>
      <c r="C267" t="s">
        <v>26</v>
      </c>
      <c r="D267" s="15">
        <v>8789</v>
      </c>
      <c r="E267" s="15">
        <f ca="1">AVERAGEIF(Info[[Product_Category]:[Sales_KES]],Info[[#This Row],[Product_Category]],Info[Sales_KES])</f>
        <v>5041.6805555555557</v>
      </c>
      <c r="F267">
        <v>3</v>
      </c>
      <c r="G267">
        <v>1</v>
      </c>
      <c r="H267">
        <v>85.32</v>
      </c>
      <c r="I267" s="13">
        <v>4.54</v>
      </c>
      <c r="K267" t="str">
        <f t="shared" si="4"/>
        <v>UP</v>
      </c>
    </row>
    <row r="268" spans="1:11" x14ac:dyDescent="0.25">
      <c r="A268" s="11">
        <v>45710</v>
      </c>
      <c r="B268" t="s">
        <v>25</v>
      </c>
      <c r="C268" t="s">
        <v>27</v>
      </c>
      <c r="D268" s="15">
        <v>2531</v>
      </c>
      <c r="E268" s="15">
        <f ca="1">AVERAGEIF(Info[[Product_Category]:[Sales_KES]],Info[[#This Row],[Product_Category]],Info[Sales_KES])</f>
        <v>5296.8472222222226</v>
      </c>
      <c r="F268">
        <v>3</v>
      </c>
      <c r="G268">
        <v>0</v>
      </c>
      <c r="H268">
        <v>81.5</v>
      </c>
      <c r="I268" s="13">
        <v>4.26</v>
      </c>
      <c r="K268" t="str">
        <f t="shared" si="4"/>
        <v>DROP</v>
      </c>
    </row>
    <row r="269" spans="1:11" x14ac:dyDescent="0.25">
      <c r="A269" s="11">
        <v>45711</v>
      </c>
      <c r="B269" t="s">
        <v>25</v>
      </c>
      <c r="C269" t="s">
        <v>28</v>
      </c>
      <c r="D269" s="15">
        <v>2762</v>
      </c>
      <c r="E269" s="15">
        <f ca="1">AVERAGEIF(Info[[Product_Category]:[Sales_KES]],Info[[#This Row],[Product_Category]],Info[Sales_KES])</f>
        <v>5565.041666666667</v>
      </c>
      <c r="F269">
        <v>3</v>
      </c>
      <c r="G269">
        <v>1</v>
      </c>
      <c r="H269">
        <v>88.21</v>
      </c>
      <c r="I269" s="13">
        <v>4.4000000000000004</v>
      </c>
      <c r="K269" t="str">
        <f t="shared" si="4"/>
        <v>DROP</v>
      </c>
    </row>
    <row r="270" spans="1:11" x14ac:dyDescent="0.25">
      <c r="A270" s="11">
        <v>45712</v>
      </c>
      <c r="B270" t="s">
        <v>25</v>
      </c>
      <c r="C270" t="s">
        <v>29</v>
      </c>
      <c r="D270" s="15">
        <v>6717</v>
      </c>
      <c r="E270" s="15">
        <f ca="1">AVERAGEIF(Info[[Product_Category]:[Sales_KES]],Info[[#This Row],[Product_Category]],Info[Sales_KES])</f>
        <v>5673.7638888888887</v>
      </c>
      <c r="F270">
        <v>2</v>
      </c>
      <c r="G270">
        <v>0</v>
      </c>
      <c r="H270">
        <v>90.35</v>
      </c>
      <c r="I270" s="13">
        <v>4.58</v>
      </c>
      <c r="K270" t="str">
        <f t="shared" si="4"/>
        <v>UP</v>
      </c>
    </row>
    <row r="271" spans="1:11" x14ac:dyDescent="0.25">
      <c r="A271" s="11">
        <v>45713</v>
      </c>
      <c r="B271" t="s">
        <v>25</v>
      </c>
      <c r="C271" t="s">
        <v>30</v>
      </c>
      <c r="D271" s="15">
        <v>2348</v>
      </c>
      <c r="E271" s="15">
        <f ca="1">AVERAGEIF(Info[[Product_Category]:[Sales_KES]],Info[[#This Row],[Product_Category]],Info[Sales_KES])</f>
        <v>5380.625</v>
      </c>
      <c r="F271">
        <v>2</v>
      </c>
      <c r="G271">
        <v>0</v>
      </c>
      <c r="H271">
        <v>87.43</v>
      </c>
      <c r="I271" s="13">
        <v>4.01</v>
      </c>
      <c r="K271" t="str">
        <f t="shared" si="4"/>
        <v>DROP</v>
      </c>
    </row>
    <row r="272" spans="1:11" x14ac:dyDescent="0.25">
      <c r="A272" s="11">
        <v>45714</v>
      </c>
      <c r="B272" t="s">
        <v>20</v>
      </c>
      <c r="C272" t="s">
        <v>26</v>
      </c>
      <c r="D272" s="15">
        <v>5577</v>
      </c>
      <c r="E272" s="15">
        <f ca="1">AVERAGEIF(Info[[Product_Category]:[Sales_KES]],Info[[#This Row],[Product_Category]],Info[Sales_KES])</f>
        <v>5041.6805555555557</v>
      </c>
      <c r="F272">
        <v>4</v>
      </c>
      <c r="G272">
        <v>0</v>
      </c>
      <c r="H272">
        <v>92.56</v>
      </c>
      <c r="I272" s="13">
        <v>4.6900000000000004</v>
      </c>
      <c r="K272" t="str">
        <f t="shared" si="4"/>
        <v>DROP</v>
      </c>
    </row>
    <row r="273" spans="1:11" x14ac:dyDescent="0.25">
      <c r="A273" s="11">
        <v>45715</v>
      </c>
      <c r="B273" t="s">
        <v>20</v>
      </c>
      <c r="C273" t="s">
        <v>27</v>
      </c>
      <c r="D273" s="15">
        <v>7748</v>
      </c>
      <c r="E273" s="15">
        <f ca="1">AVERAGEIF(Info[[Product_Category]:[Sales_KES]],Info[[#This Row],[Product_Category]],Info[Sales_KES])</f>
        <v>5296.8472222222226</v>
      </c>
      <c r="F273">
        <v>4</v>
      </c>
      <c r="G273">
        <v>0</v>
      </c>
      <c r="H273">
        <v>88.19</v>
      </c>
      <c r="I273" s="13">
        <v>3.75</v>
      </c>
      <c r="K273" t="str">
        <f t="shared" si="4"/>
        <v>DROP</v>
      </c>
    </row>
    <row r="274" spans="1:11" x14ac:dyDescent="0.25">
      <c r="A274" s="11">
        <v>45716</v>
      </c>
      <c r="B274" t="s">
        <v>20</v>
      </c>
      <c r="C274" t="s">
        <v>28</v>
      </c>
      <c r="D274" s="15">
        <v>9770</v>
      </c>
      <c r="E274" s="15">
        <f ca="1">AVERAGEIF(Info[[Product_Category]:[Sales_KES]],Info[[#This Row],[Product_Category]],Info[Sales_KES])</f>
        <v>5565.041666666667</v>
      </c>
      <c r="F274">
        <v>6</v>
      </c>
      <c r="G274">
        <v>0</v>
      </c>
      <c r="H274">
        <v>87.8</v>
      </c>
      <c r="I274" s="13">
        <v>2.9</v>
      </c>
      <c r="K274" t="str">
        <f t="shared" si="4"/>
        <v>DROP</v>
      </c>
    </row>
    <row r="275" spans="1:11" x14ac:dyDescent="0.25">
      <c r="A275" s="11">
        <v>45717</v>
      </c>
      <c r="B275" t="s">
        <v>20</v>
      </c>
      <c r="C275" t="s">
        <v>29</v>
      </c>
      <c r="D275" s="15">
        <v>9921</v>
      </c>
      <c r="E275" s="15">
        <f ca="1">AVERAGEIF(Info[[Product_Category]:[Sales_KES]],Info[[#This Row],[Product_Category]],Info[Sales_KES])</f>
        <v>5673.7638888888887</v>
      </c>
      <c r="F275">
        <v>3</v>
      </c>
      <c r="G275">
        <v>0</v>
      </c>
      <c r="H275">
        <v>87.19</v>
      </c>
      <c r="I275" s="13">
        <v>5.14</v>
      </c>
      <c r="K275" t="str">
        <f t="shared" si="4"/>
        <v>UP</v>
      </c>
    </row>
    <row r="276" spans="1:11" x14ac:dyDescent="0.25">
      <c r="A276" s="11">
        <v>45718</v>
      </c>
      <c r="B276" t="s">
        <v>20</v>
      </c>
      <c r="C276" t="s">
        <v>30</v>
      </c>
      <c r="D276" s="15">
        <v>2455</v>
      </c>
      <c r="E276" s="15">
        <f ca="1">AVERAGEIF(Info[[Product_Category]:[Sales_KES]],Info[[#This Row],[Product_Category]],Info[Sales_KES])</f>
        <v>5380.625</v>
      </c>
      <c r="F276">
        <v>2</v>
      </c>
      <c r="G276">
        <v>0</v>
      </c>
      <c r="H276">
        <v>95.42</v>
      </c>
      <c r="I276" s="13">
        <v>3.71</v>
      </c>
      <c r="K276" t="str">
        <f t="shared" si="4"/>
        <v>DROP</v>
      </c>
    </row>
    <row r="277" spans="1:11" x14ac:dyDescent="0.25">
      <c r="A277" s="11">
        <v>45719</v>
      </c>
      <c r="B277" t="s">
        <v>21</v>
      </c>
      <c r="C277" t="s">
        <v>26</v>
      </c>
      <c r="D277" s="15">
        <v>2968</v>
      </c>
      <c r="E277" s="15">
        <f ca="1">AVERAGEIF(Info[[Product_Category]:[Sales_KES]],Info[[#This Row],[Product_Category]],Info[Sales_KES])</f>
        <v>5041.6805555555557</v>
      </c>
      <c r="F277">
        <v>2</v>
      </c>
      <c r="G277">
        <v>0</v>
      </c>
      <c r="H277">
        <v>87.1</v>
      </c>
      <c r="I277" s="13">
        <v>4.43</v>
      </c>
      <c r="K277" t="str">
        <f t="shared" si="4"/>
        <v>UP</v>
      </c>
    </row>
    <row r="278" spans="1:11" x14ac:dyDescent="0.25">
      <c r="A278" s="11">
        <v>45720</v>
      </c>
      <c r="B278" t="s">
        <v>21</v>
      </c>
      <c r="C278" t="s">
        <v>27</v>
      </c>
      <c r="D278" s="15">
        <v>1855</v>
      </c>
      <c r="E278" s="15">
        <f ca="1">AVERAGEIF(Info[[Product_Category]:[Sales_KES]],Info[[#This Row],[Product_Category]],Info[Sales_KES])</f>
        <v>5296.8472222222226</v>
      </c>
      <c r="F278">
        <v>3</v>
      </c>
      <c r="G278">
        <v>0</v>
      </c>
      <c r="H278">
        <v>89.68</v>
      </c>
      <c r="I278" s="13">
        <v>3.7</v>
      </c>
      <c r="K278" t="str">
        <f t="shared" si="4"/>
        <v>DROP</v>
      </c>
    </row>
    <row r="279" spans="1:11" x14ac:dyDescent="0.25">
      <c r="A279" s="11">
        <v>45721</v>
      </c>
      <c r="B279" t="s">
        <v>21</v>
      </c>
      <c r="C279" t="s">
        <v>28</v>
      </c>
      <c r="D279" s="15">
        <v>4629</v>
      </c>
      <c r="E279" s="15">
        <f ca="1">AVERAGEIF(Info[[Product_Category]:[Sales_KES]],Info[[#This Row],[Product_Category]],Info[Sales_KES])</f>
        <v>5565.041666666667</v>
      </c>
      <c r="F279">
        <v>2</v>
      </c>
      <c r="G279">
        <v>1</v>
      </c>
      <c r="H279">
        <v>84.09</v>
      </c>
      <c r="I279" s="13">
        <v>4.42</v>
      </c>
      <c r="K279" t="str">
        <f t="shared" si="4"/>
        <v>DROP</v>
      </c>
    </row>
    <row r="280" spans="1:11" x14ac:dyDescent="0.25">
      <c r="A280" s="11">
        <v>45722</v>
      </c>
      <c r="B280" t="s">
        <v>21</v>
      </c>
      <c r="C280" t="s">
        <v>29</v>
      </c>
      <c r="D280" s="15">
        <v>7588</v>
      </c>
      <c r="E280" s="15">
        <f ca="1">AVERAGEIF(Info[[Product_Category]:[Sales_KES]],Info[[#This Row],[Product_Category]],Info[Sales_KES])</f>
        <v>5673.7638888888887</v>
      </c>
      <c r="F280">
        <v>4</v>
      </c>
      <c r="G280">
        <v>0</v>
      </c>
      <c r="H280">
        <v>90.72</v>
      </c>
      <c r="I280" s="13">
        <v>3.69</v>
      </c>
      <c r="K280" t="str">
        <f t="shared" si="4"/>
        <v>DROP</v>
      </c>
    </row>
    <row r="281" spans="1:11" x14ac:dyDescent="0.25">
      <c r="A281" s="11">
        <v>45723</v>
      </c>
      <c r="B281" t="s">
        <v>21</v>
      </c>
      <c r="C281" t="s">
        <v>30</v>
      </c>
      <c r="D281" s="15">
        <v>7993</v>
      </c>
      <c r="E281" s="15">
        <f ca="1">AVERAGEIF(Info[[Product_Category]:[Sales_KES]],Info[[#This Row],[Product_Category]],Info[Sales_KES])</f>
        <v>5380.625</v>
      </c>
      <c r="F281">
        <v>4</v>
      </c>
      <c r="G281">
        <v>0</v>
      </c>
      <c r="H281">
        <v>94.6</v>
      </c>
      <c r="I281" s="13">
        <v>4.0599999999999996</v>
      </c>
      <c r="K281" t="str">
        <f t="shared" si="4"/>
        <v>UP</v>
      </c>
    </row>
    <row r="282" spans="1:11" x14ac:dyDescent="0.25">
      <c r="A282" s="11">
        <v>45724</v>
      </c>
      <c r="B282" t="s">
        <v>22</v>
      </c>
      <c r="C282" t="s">
        <v>26</v>
      </c>
      <c r="D282" s="15">
        <v>1331</v>
      </c>
      <c r="E282" s="15">
        <f ca="1">AVERAGEIF(Info[[Product_Category]:[Sales_KES]],Info[[#This Row],[Product_Category]],Info[Sales_KES])</f>
        <v>5041.6805555555557</v>
      </c>
      <c r="F282">
        <v>1</v>
      </c>
      <c r="G282">
        <v>1</v>
      </c>
      <c r="H282">
        <v>96.13</v>
      </c>
      <c r="I282" s="13">
        <v>4.58</v>
      </c>
      <c r="K282" t="str">
        <f t="shared" si="4"/>
        <v>DROP</v>
      </c>
    </row>
    <row r="283" spans="1:11" x14ac:dyDescent="0.25">
      <c r="A283" s="11">
        <v>45725</v>
      </c>
      <c r="B283" t="s">
        <v>22</v>
      </c>
      <c r="C283" t="s">
        <v>27</v>
      </c>
      <c r="D283" s="15">
        <v>3497</v>
      </c>
      <c r="E283" s="15">
        <f ca="1">AVERAGEIF(Info[[Product_Category]:[Sales_KES]],Info[[#This Row],[Product_Category]],Info[Sales_KES])</f>
        <v>5296.8472222222226</v>
      </c>
      <c r="F283">
        <v>3</v>
      </c>
      <c r="G283">
        <v>0</v>
      </c>
      <c r="H283">
        <v>88.49</v>
      </c>
      <c r="I283" s="13">
        <v>3.84</v>
      </c>
      <c r="K283" t="str">
        <f t="shared" si="4"/>
        <v>UP</v>
      </c>
    </row>
    <row r="284" spans="1:11" x14ac:dyDescent="0.25">
      <c r="A284" s="11">
        <v>45726</v>
      </c>
      <c r="B284" t="s">
        <v>22</v>
      </c>
      <c r="C284" t="s">
        <v>28</v>
      </c>
      <c r="D284" s="15">
        <v>2628</v>
      </c>
      <c r="E284" s="15">
        <f ca="1">AVERAGEIF(Info[[Product_Category]:[Sales_KES]],Info[[#This Row],[Product_Category]],Info[Sales_KES])</f>
        <v>5565.041666666667</v>
      </c>
      <c r="F284">
        <v>1</v>
      </c>
      <c r="G284">
        <v>0</v>
      </c>
      <c r="H284">
        <v>89.83</v>
      </c>
      <c r="I284" s="13">
        <v>3.9</v>
      </c>
      <c r="K284" t="str">
        <f t="shared" si="4"/>
        <v>DROP</v>
      </c>
    </row>
    <row r="285" spans="1:11" x14ac:dyDescent="0.25">
      <c r="A285" s="11">
        <v>45727</v>
      </c>
      <c r="B285" t="s">
        <v>22</v>
      </c>
      <c r="C285" t="s">
        <v>29</v>
      </c>
      <c r="D285" s="15">
        <v>3466</v>
      </c>
      <c r="E285" s="15">
        <f ca="1">AVERAGEIF(Info[[Product_Category]:[Sales_KES]],Info[[#This Row],[Product_Category]],Info[Sales_KES])</f>
        <v>5673.7638888888887</v>
      </c>
      <c r="F285">
        <v>1</v>
      </c>
      <c r="G285">
        <v>0</v>
      </c>
      <c r="H285">
        <v>89.13</v>
      </c>
      <c r="I285" s="13">
        <v>3.26</v>
      </c>
      <c r="K285" t="str">
        <f t="shared" si="4"/>
        <v>UP</v>
      </c>
    </row>
    <row r="286" spans="1:11" x14ac:dyDescent="0.25">
      <c r="A286" s="11">
        <v>45728</v>
      </c>
      <c r="B286" t="s">
        <v>22</v>
      </c>
      <c r="C286" t="s">
        <v>30</v>
      </c>
      <c r="D286" s="15">
        <v>2431</v>
      </c>
      <c r="E286" s="15">
        <f ca="1">AVERAGEIF(Info[[Product_Category]:[Sales_KES]],Info[[#This Row],[Product_Category]],Info[Sales_KES])</f>
        <v>5380.625</v>
      </c>
      <c r="F286">
        <v>5</v>
      </c>
      <c r="G286">
        <v>0</v>
      </c>
      <c r="H286">
        <v>88.67</v>
      </c>
      <c r="I286" s="13">
        <v>4.72</v>
      </c>
      <c r="K286" t="str">
        <f t="shared" si="4"/>
        <v>DROP</v>
      </c>
    </row>
    <row r="287" spans="1:11" x14ac:dyDescent="0.25">
      <c r="A287" s="11">
        <v>45729</v>
      </c>
      <c r="B287" t="s">
        <v>23</v>
      </c>
      <c r="C287" t="s">
        <v>26</v>
      </c>
      <c r="D287" s="15">
        <v>2823</v>
      </c>
      <c r="E287" s="15">
        <f ca="1">AVERAGEIF(Info[[Product_Category]:[Sales_KES]],Info[[#This Row],[Product_Category]],Info[Sales_KES])</f>
        <v>5041.6805555555557</v>
      </c>
      <c r="F287">
        <v>6</v>
      </c>
      <c r="G287">
        <v>0</v>
      </c>
      <c r="H287">
        <v>95.16</v>
      </c>
      <c r="I287" s="13">
        <v>4.5599999999999996</v>
      </c>
      <c r="K287" t="str">
        <f t="shared" si="4"/>
        <v>DROP</v>
      </c>
    </row>
    <row r="288" spans="1:11" x14ac:dyDescent="0.25">
      <c r="A288" s="11">
        <v>45730</v>
      </c>
      <c r="B288" t="s">
        <v>23</v>
      </c>
      <c r="C288" t="s">
        <v>27</v>
      </c>
      <c r="D288" s="15">
        <v>4361</v>
      </c>
      <c r="E288" s="15">
        <f ca="1">AVERAGEIF(Info[[Product_Category]:[Sales_KES]],Info[[#This Row],[Product_Category]],Info[Sales_KES])</f>
        <v>5296.8472222222226</v>
      </c>
      <c r="F288">
        <v>2</v>
      </c>
      <c r="G288">
        <v>1</v>
      </c>
      <c r="H288">
        <v>85.18</v>
      </c>
      <c r="I288" s="13">
        <v>3.78</v>
      </c>
      <c r="K288" t="str">
        <f t="shared" si="4"/>
        <v>UP</v>
      </c>
    </row>
    <row r="289" spans="1:11" x14ac:dyDescent="0.25">
      <c r="A289" s="11">
        <v>45731</v>
      </c>
      <c r="B289" t="s">
        <v>23</v>
      </c>
      <c r="C289" t="s">
        <v>28</v>
      </c>
      <c r="D289" s="15">
        <v>4273</v>
      </c>
      <c r="E289" s="15">
        <f ca="1">AVERAGEIF(Info[[Product_Category]:[Sales_KES]],Info[[#This Row],[Product_Category]],Info[Sales_KES])</f>
        <v>5565.041666666667</v>
      </c>
      <c r="F289">
        <v>3</v>
      </c>
      <c r="G289">
        <v>0</v>
      </c>
      <c r="H289">
        <v>95.55</v>
      </c>
      <c r="I289" s="13">
        <v>3.41</v>
      </c>
      <c r="K289" t="str">
        <f t="shared" si="4"/>
        <v>DROP</v>
      </c>
    </row>
    <row r="290" spans="1:11" x14ac:dyDescent="0.25">
      <c r="A290" s="11">
        <v>45732</v>
      </c>
      <c r="B290" t="s">
        <v>23</v>
      </c>
      <c r="C290" t="s">
        <v>29</v>
      </c>
      <c r="D290" s="15">
        <v>7468</v>
      </c>
      <c r="E290" s="15">
        <f ca="1">AVERAGEIF(Info[[Product_Category]:[Sales_KES]],Info[[#This Row],[Product_Category]],Info[Sales_KES])</f>
        <v>5673.7638888888887</v>
      </c>
      <c r="F290">
        <v>4</v>
      </c>
      <c r="G290">
        <v>0</v>
      </c>
      <c r="H290">
        <v>90.14</v>
      </c>
      <c r="I290" s="13">
        <v>4.21</v>
      </c>
      <c r="K290" t="str">
        <f t="shared" si="4"/>
        <v>UP</v>
      </c>
    </row>
    <row r="291" spans="1:11" x14ac:dyDescent="0.25">
      <c r="A291" s="11">
        <v>45733</v>
      </c>
      <c r="B291" t="s">
        <v>23</v>
      </c>
      <c r="C291" t="s">
        <v>30</v>
      </c>
      <c r="D291" s="15">
        <v>5652</v>
      </c>
      <c r="E291" s="15">
        <f ca="1">AVERAGEIF(Info[[Product_Category]:[Sales_KES]],Info[[#This Row],[Product_Category]],Info[Sales_KES])</f>
        <v>5380.625</v>
      </c>
      <c r="F291">
        <v>1</v>
      </c>
      <c r="G291">
        <v>0</v>
      </c>
      <c r="H291">
        <v>84.51</v>
      </c>
      <c r="I291" s="13">
        <v>3.82</v>
      </c>
      <c r="K291" t="str">
        <f t="shared" si="4"/>
        <v>UP</v>
      </c>
    </row>
    <row r="292" spans="1:11" x14ac:dyDescent="0.25">
      <c r="A292" s="11">
        <v>45734</v>
      </c>
      <c r="B292" t="s">
        <v>24</v>
      </c>
      <c r="C292" t="s">
        <v>26</v>
      </c>
      <c r="D292" s="15">
        <v>3309</v>
      </c>
      <c r="E292" s="15">
        <f ca="1">AVERAGEIF(Info[[Product_Category]:[Sales_KES]],Info[[#This Row],[Product_Category]],Info[Sales_KES])</f>
        <v>5041.6805555555557</v>
      </c>
      <c r="F292">
        <v>4</v>
      </c>
      <c r="G292">
        <v>1</v>
      </c>
      <c r="H292">
        <v>93.48</v>
      </c>
      <c r="I292" s="13">
        <v>3.83</v>
      </c>
      <c r="K292" t="str">
        <f t="shared" si="4"/>
        <v>UP</v>
      </c>
    </row>
    <row r="293" spans="1:11" x14ac:dyDescent="0.25">
      <c r="A293" s="11">
        <v>45735</v>
      </c>
      <c r="B293" t="s">
        <v>24</v>
      </c>
      <c r="C293" t="s">
        <v>27</v>
      </c>
      <c r="D293" s="15">
        <v>1785</v>
      </c>
      <c r="E293" s="15">
        <f ca="1">AVERAGEIF(Info[[Product_Category]:[Sales_KES]],Info[[#This Row],[Product_Category]],Info[Sales_KES])</f>
        <v>5296.8472222222226</v>
      </c>
      <c r="F293">
        <v>5</v>
      </c>
      <c r="G293">
        <v>0</v>
      </c>
      <c r="H293">
        <v>84.03</v>
      </c>
      <c r="I293" s="13">
        <v>4.07</v>
      </c>
      <c r="K293" t="str">
        <f t="shared" si="4"/>
        <v>DROP</v>
      </c>
    </row>
    <row r="294" spans="1:11" x14ac:dyDescent="0.25">
      <c r="A294" s="11">
        <v>45736</v>
      </c>
      <c r="B294" t="s">
        <v>24</v>
      </c>
      <c r="C294" t="s">
        <v>28</v>
      </c>
      <c r="D294" s="15">
        <v>3352</v>
      </c>
      <c r="E294" s="15">
        <f ca="1">AVERAGEIF(Info[[Product_Category]:[Sales_KES]],Info[[#This Row],[Product_Category]],Info[Sales_KES])</f>
        <v>5565.041666666667</v>
      </c>
      <c r="F294">
        <v>2</v>
      </c>
      <c r="G294">
        <v>0</v>
      </c>
      <c r="H294">
        <v>95.31</v>
      </c>
      <c r="I294" s="13">
        <v>3.77</v>
      </c>
      <c r="K294" t="str">
        <f t="shared" si="4"/>
        <v>DROP</v>
      </c>
    </row>
    <row r="295" spans="1:11" x14ac:dyDescent="0.25">
      <c r="A295" s="11">
        <v>45737</v>
      </c>
      <c r="B295" t="s">
        <v>24</v>
      </c>
      <c r="C295" t="s">
        <v>29</v>
      </c>
      <c r="D295" s="15">
        <v>8730</v>
      </c>
      <c r="E295" s="15">
        <f ca="1">AVERAGEIF(Info[[Product_Category]:[Sales_KES]],Info[[#This Row],[Product_Category]],Info[Sales_KES])</f>
        <v>5673.7638888888887</v>
      </c>
      <c r="F295">
        <v>3</v>
      </c>
      <c r="G295">
        <v>0</v>
      </c>
      <c r="H295">
        <v>83.79</v>
      </c>
      <c r="I295" s="13">
        <v>4.08</v>
      </c>
      <c r="K295" t="str">
        <f t="shared" si="4"/>
        <v>UP</v>
      </c>
    </row>
    <row r="296" spans="1:11" x14ac:dyDescent="0.25">
      <c r="A296" s="11">
        <v>45738</v>
      </c>
      <c r="B296" t="s">
        <v>24</v>
      </c>
      <c r="C296" t="s">
        <v>30</v>
      </c>
      <c r="D296" s="15">
        <v>7626</v>
      </c>
      <c r="E296" s="15">
        <f ca="1">AVERAGEIF(Info[[Product_Category]:[Sales_KES]],Info[[#This Row],[Product_Category]],Info[Sales_KES])</f>
        <v>5380.625</v>
      </c>
      <c r="F296">
        <v>2</v>
      </c>
      <c r="G296">
        <v>0</v>
      </c>
      <c r="H296">
        <v>85.49</v>
      </c>
      <c r="I296" s="13">
        <v>4.53</v>
      </c>
      <c r="K296" t="str">
        <f t="shared" si="4"/>
        <v>DROP</v>
      </c>
    </row>
    <row r="297" spans="1:11" x14ac:dyDescent="0.25">
      <c r="A297" s="11">
        <v>45739</v>
      </c>
      <c r="B297" t="s">
        <v>25</v>
      </c>
      <c r="C297" t="s">
        <v>26</v>
      </c>
      <c r="D297" s="15">
        <v>7905</v>
      </c>
      <c r="E297" s="15">
        <f ca="1">AVERAGEIF(Info[[Product_Category]:[Sales_KES]],Info[[#This Row],[Product_Category]],Info[Sales_KES])</f>
        <v>5041.6805555555557</v>
      </c>
      <c r="F297">
        <v>3</v>
      </c>
      <c r="G297">
        <v>0</v>
      </c>
      <c r="H297">
        <v>98.32</v>
      </c>
      <c r="I297" s="13">
        <v>4.78</v>
      </c>
      <c r="K297" t="str">
        <f t="shared" si="4"/>
        <v>UP</v>
      </c>
    </row>
    <row r="298" spans="1:11" x14ac:dyDescent="0.25">
      <c r="A298" s="11">
        <v>45740</v>
      </c>
      <c r="B298" t="s">
        <v>25</v>
      </c>
      <c r="C298" t="s">
        <v>27</v>
      </c>
      <c r="D298" s="15">
        <v>2708</v>
      </c>
      <c r="E298" s="15">
        <f ca="1">AVERAGEIF(Info[[Product_Category]:[Sales_KES]],Info[[#This Row],[Product_Category]],Info[Sales_KES])</f>
        <v>5296.8472222222226</v>
      </c>
      <c r="F298">
        <v>1</v>
      </c>
      <c r="G298">
        <v>0</v>
      </c>
      <c r="H298">
        <v>86.61</v>
      </c>
      <c r="I298" s="13">
        <v>4.04</v>
      </c>
      <c r="K298" t="str">
        <f t="shared" si="4"/>
        <v>UP</v>
      </c>
    </row>
    <row r="299" spans="1:11" x14ac:dyDescent="0.25">
      <c r="A299" s="11">
        <v>45741</v>
      </c>
      <c r="B299" t="s">
        <v>25</v>
      </c>
      <c r="C299" t="s">
        <v>28</v>
      </c>
      <c r="D299" s="15">
        <v>2207</v>
      </c>
      <c r="E299" s="15">
        <f ca="1">AVERAGEIF(Info[[Product_Category]:[Sales_KES]],Info[[#This Row],[Product_Category]],Info[Sales_KES])</f>
        <v>5565.041666666667</v>
      </c>
      <c r="F299">
        <v>3</v>
      </c>
      <c r="G299">
        <v>0</v>
      </c>
      <c r="H299">
        <v>89.93</v>
      </c>
      <c r="I299" s="13">
        <v>4.2</v>
      </c>
      <c r="K299" t="str">
        <f t="shared" si="4"/>
        <v>DROP</v>
      </c>
    </row>
    <row r="300" spans="1:11" x14ac:dyDescent="0.25">
      <c r="A300" s="11">
        <v>45742</v>
      </c>
      <c r="B300" t="s">
        <v>25</v>
      </c>
      <c r="C300" t="s">
        <v>29</v>
      </c>
      <c r="D300" s="15">
        <v>8166</v>
      </c>
      <c r="E300" s="15">
        <f ca="1">AVERAGEIF(Info[[Product_Category]:[Sales_KES]],Info[[#This Row],[Product_Category]],Info[Sales_KES])</f>
        <v>5673.7638888888887</v>
      </c>
      <c r="F300">
        <v>3</v>
      </c>
      <c r="G300">
        <v>0</v>
      </c>
      <c r="H300">
        <v>93.71</v>
      </c>
      <c r="I300" s="13">
        <v>4.09</v>
      </c>
      <c r="K300" t="str">
        <f t="shared" si="4"/>
        <v>UP</v>
      </c>
    </row>
    <row r="301" spans="1:11" x14ac:dyDescent="0.25">
      <c r="A301" s="11">
        <v>45743</v>
      </c>
      <c r="B301" t="s">
        <v>25</v>
      </c>
      <c r="C301" t="s">
        <v>30</v>
      </c>
      <c r="D301" s="15">
        <v>7642</v>
      </c>
      <c r="E301" s="15">
        <f ca="1">AVERAGEIF(Info[[Product_Category]:[Sales_KES]],Info[[#This Row],[Product_Category]],Info[Sales_KES])</f>
        <v>5380.625</v>
      </c>
      <c r="F301">
        <v>8</v>
      </c>
      <c r="G301">
        <v>0</v>
      </c>
      <c r="H301">
        <v>89.03</v>
      </c>
      <c r="I301" s="13">
        <v>4.57</v>
      </c>
      <c r="K301" t="str">
        <f t="shared" si="4"/>
        <v>UP</v>
      </c>
    </row>
    <row r="302" spans="1:11" x14ac:dyDescent="0.25">
      <c r="A302" s="11">
        <v>45744</v>
      </c>
      <c r="B302" t="s">
        <v>20</v>
      </c>
      <c r="C302" t="s">
        <v>26</v>
      </c>
      <c r="D302" s="15">
        <v>4935</v>
      </c>
      <c r="E302" s="15">
        <f ca="1">AVERAGEIF(Info[[Product_Category]:[Sales_KES]],Info[[#This Row],[Product_Category]],Info[Sales_KES])</f>
        <v>5041.6805555555557</v>
      </c>
      <c r="F302">
        <v>2</v>
      </c>
      <c r="G302">
        <v>0</v>
      </c>
      <c r="H302">
        <v>94.43</v>
      </c>
      <c r="I302" s="13">
        <v>4.3899999999999997</v>
      </c>
      <c r="K302" t="str">
        <f t="shared" si="4"/>
        <v>DROP</v>
      </c>
    </row>
    <row r="303" spans="1:11" x14ac:dyDescent="0.25">
      <c r="A303" s="11">
        <v>45745</v>
      </c>
      <c r="B303" t="s">
        <v>20</v>
      </c>
      <c r="C303" t="s">
        <v>27</v>
      </c>
      <c r="D303" s="15">
        <v>5117</v>
      </c>
      <c r="E303" s="15">
        <f ca="1">AVERAGEIF(Info[[Product_Category]:[Sales_KES]],Info[[#This Row],[Product_Category]],Info[Sales_KES])</f>
        <v>5296.8472222222226</v>
      </c>
      <c r="F303">
        <v>3</v>
      </c>
      <c r="G303">
        <v>0</v>
      </c>
      <c r="H303">
        <v>95.73</v>
      </c>
      <c r="I303" s="13">
        <v>3.73</v>
      </c>
      <c r="K303" t="str">
        <f t="shared" si="4"/>
        <v>UP</v>
      </c>
    </row>
    <row r="304" spans="1:11" x14ac:dyDescent="0.25">
      <c r="A304" s="11">
        <v>45746</v>
      </c>
      <c r="B304" t="s">
        <v>20</v>
      </c>
      <c r="C304" t="s">
        <v>28</v>
      </c>
      <c r="D304" s="15">
        <v>4735</v>
      </c>
      <c r="E304" s="15">
        <f ca="1">AVERAGEIF(Info[[Product_Category]:[Sales_KES]],Info[[#This Row],[Product_Category]],Info[Sales_KES])</f>
        <v>5565.041666666667</v>
      </c>
      <c r="F304">
        <v>6</v>
      </c>
      <c r="G304">
        <v>0</v>
      </c>
      <c r="H304">
        <v>89.38</v>
      </c>
      <c r="I304" s="13">
        <v>3.82</v>
      </c>
      <c r="K304" t="str">
        <f t="shared" si="4"/>
        <v>DROP</v>
      </c>
    </row>
    <row r="305" spans="1:11" x14ac:dyDescent="0.25">
      <c r="A305" s="11">
        <v>45747</v>
      </c>
      <c r="B305" t="s">
        <v>20</v>
      </c>
      <c r="C305" t="s">
        <v>29</v>
      </c>
      <c r="D305" s="15">
        <v>7144</v>
      </c>
      <c r="E305" s="15">
        <f ca="1">AVERAGEIF(Info[[Product_Category]:[Sales_KES]],Info[[#This Row],[Product_Category]],Info[Sales_KES])</f>
        <v>5673.7638888888887</v>
      </c>
      <c r="F305">
        <v>1</v>
      </c>
      <c r="G305">
        <v>1</v>
      </c>
      <c r="H305">
        <v>92.33</v>
      </c>
      <c r="I305" s="13">
        <v>4.24</v>
      </c>
      <c r="K305" t="str">
        <f t="shared" si="4"/>
        <v>DROP</v>
      </c>
    </row>
    <row r="306" spans="1:11" x14ac:dyDescent="0.25">
      <c r="A306" s="11">
        <v>45748</v>
      </c>
      <c r="B306" t="s">
        <v>20</v>
      </c>
      <c r="C306" t="s">
        <v>30</v>
      </c>
      <c r="D306" s="15">
        <v>9448</v>
      </c>
      <c r="E306" s="15">
        <f ca="1">AVERAGEIF(Info[[Product_Category]:[Sales_KES]],Info[[#This Row],[Product_Category]],Info[Sales_KES])</f>
        <v>5380.625</v>
      </c>
      <c r="F306">
        <v>2</v>
      </c>
      <c r="G306">
        <v>0</v>
      </c>
      <c r="H306">
        <v>89.18</v>
      </c>
      <c r="I306" s="13">
        <v>3.63</v>
      </c>
      <c r="K306" t="str">
        <f t="shared" si="4"/>
        <v>DROP</v>
      </c>
    </row>
    <row r="307" spans="1:11" x14ac:dyDescent="0.25">
      <c r="A307" s="11">
        <v>45749</v>
      </c>
      <c r="B307" t="s">
        <v>21</v>
      </c>
      <c r="C307" t="s">
        <v>26</v>
      </c>
      <c r="D307" s="15">
        <v>9605</v>
      </c>
      <c r="E307" s="15">
        <f ca="1">AVERAGEIF(Info[[Product_Category]:[Sales_KES]],Info[[#This Row],[Product_Category]],Info[Sales_KES])</f>
        <v>5041.6805555555557</v>
      </c>
      <c r="F307">
        <v>0</v>
      </c>
      <c r="G307">
        <v>0</v>
      </c>
      <c r="H307">
        <v>100.55</v>
      </c>
      <c r="I307" s="13">
        <v>4.3899999999999997</v>
      </c>
      <c r="K307" t="str">
        <f t="shared" si="4"/>
        <v>UP</v>
      </c>
    </row>
    <row r="308" spans="1:11" x14ac:dyDescent="0.25">
      <c r="A308" s="11">
        <v>45750</v>
      </c>
      <c r="B308" t="s">
        <v>21</v>
      </c>
      <c r="C308" t="s">
        <v>27</v>
      </c>
      <c r="D308" s="15">
        <v>6409</v>
      </c>
      <c r="E308" s="15">
        <f ca="1">AVERAGEIF(Info[[Product_Category]:[Sales_KES]],Info[[#This Row],[Product_Category]],Info[Sales_KES])</f>
        <v>5296.8472222222226</v>
      </c>
      <c r="F308">
        <v>0</v>
      </c>
      <c r="G308">
        <v>0</v>
      </c>
      <c r="H308">
        <v>91.95</v>
      </c>
      <c r="I308" s="13">
        <v>4.4000000000000004</v>
      </c>
      <c r="K308" t="str">
        <f t="shared" si="4"/>
        <v>DROP</v>
      </c>
    </row>
    <row r="309" spans="1:11" x14ac:dyDescent="0.25">
      <c r="A309" s="11">
        <v>45751</v>
      </c>
      <c r="B309" t="s">
        <v>21</v>
      </c>
      <c r="C309" t="s">
        <v>28</v>
      </c>
      <c r="D309" s="15">
        <v>6776</v>
      </c>
      <c r="E309" s="15">
        <f ca="1">AVERAGEIF(Info[[Product_Category]:[Sales_KES]],Info[[#This Row],[Product_Category]],Info[Sales_KES])</f>
        <v>5565.041666666667</v>
      </c>
      <c r="F309">
        <v>3</v>
      </c>
      <c r="G309">
        <v>0</v>
      </c>
      <c r="H309">
        <v>81.96</v>
      </c>
      <c r="I309" s="13">
        <v>3.62</v>
      </c>
      <c r="K309" t="str">
        <f t="shared" si="4"/>
        <v>UP</v>
      </c>
    </row>
    <row r="310" spans="1:11" x14ac:dyDescent="0.25">
      <c r="A310" s="11">
        <v>45752</v>
      </c>
      <c r="B310" t="s">
        <v>21</v>
      </c>
      <c r="C310" t="s">
        <v>29</v>
      </c>
      <c r="D310" s="15">
        <v>3555</v>
      </c>
      <c r="E310" s="15">
        <f ca="1">AVERAGEIF(Info[[Product_Category]:[Sales_KES]],Info[[#This Row],[Product_Category]],Info[Sales_KES])</f>
        <v>5673.7638888888887</v>
      </c>
      <c r="F310">
        <v>3</v>
      </c>
      <c r="G310">
        <v>0</v>
      </c>
      <c r="H310">
        <v>90.3</v>
      </c>
      <c r="I310" s="13">
        <v>3.83</v>
      </c>
      <c r="K310" t="str">
        <f t="shared" si="4"/>
        <v>UP</v>
      </c>
    </row>
    <row r="311" spans="1:11" x14ac:dyDescent="0.25">
      <c r="A311" s="11">
        <v>45753</v>
      </c>
      <c r="B311" t="s">
        <v>21</v>
      </c>
      <c r="C311" t="s">
        <v>30</v>
      </c>
      <c r="D311" s="15">
        <v>3368</v>
      </c>
      <c r="E311" s="15">
        <f ca="1">AVERAGEIF(Info[[Product_Category]:[Sales_KES]],Info[[#This Row],[Product_Category]],Info[Sales_KES])</f>
        <v>5380.625</v>
      </c>
      <c r="F311">
        <v>2</v>
      </c>
      <c r="G311">
        <v>0</v>
      </c>
      <c r="H311">
        <v>97.41</v>
      </c>
      <c r="I311" s="13">
        <v>3.76</v>
      </c>
      <c r="K311" t="str">
        <f t="shared" si="4"/>
        <v>UP</v>
      </c>
    </row>
    <row r="312" spans="1:11" x14ac:dyDescent="0.25">
      <c r="A312" s="11">
        <v>45754</v>
      </c>
      <c r="B312" t="s">
        <v>22</v>
      </c>
      <c r="C312" t="s">
        <v>26</v>
      </c>
      <c r="D312" s="15">
        <v>1182</v>
      </c>
      <c r="E312" s="15">
        <f ca="1">AVERAGEIF(Info[[Product_Category]:[Sales_KES]],Info[[#This Row],[Product_Category]],Info[Sales_KES])</f>
        <v>5041.6805555555557</v>
      </c>
      <c r="F312">
        <v>4</v>
      </c>
      <c r="G312">
        <v>0</v>
      </c>
      <c r="H312">
        <v>94.04</v>
      </c>
      <c r="I312" s="13">
        <v>3.51</v>
      </c>
      <c r="K312" t="str">
        <f t="shared" si="4"/>
        <v>DROP</v>
      </c>
    </row>
    <row r="313" spans="1:11" x14ac:dyDescent="0.25">
      <c r="A313" s="11">
        <v>45755</v>
      </c>
      <c r="B313" t="s">
        <v>22</v>
      </c>
      <c r="C313" t="s">
        <v>27</v>
      </c>
      <c r="D313" s="15">
        <v>9244</v>
      </c>
      <c r="E313" s="15">
        <f ca="1">AVERAGEIF(Info[[Product_Category]:[Sales_KES]],Info[[#This Row],[Product_Category]],Info[Sales_KES])</f>
        <v>5296.8472222222226</v>
      </c>
      <c r="F313">
        <v>3</v>
      </c>
      <c r="G313">
        <v>0</v>
      </c>
      <c r="H313">
        <v>89.87</v>
      </c>
      <c r="I313" s="13">
        <v>3.12</v>
      </c>
      <c r="K313" t="str">
        <f t="shared" si="4"/>
        <v>UP</v>
      </c>
    </row>
    <row r="314" spans="1:11" x14ac:dyDescent="0.25">
      <c r="A314" s="11">
        <v>45756</v>
      </c>
      <c r="B314" t="s">
        <v>22</v>
      </c>
      <c r="C314" t="s">
        <v>28</v>
      </c>
      <c r="D314" s="15">
        <v>5945</v>
      </c>
      <c r="E314" s="15">
        <f ca="1">AVERAGEIF(Info[[Product_Category]:[Sales_KES]],Info[[#This Row],[Product_Category]],Info[Sales_KES])</f>
        <v>5565.041666666667</v>
      </c>
      <c r="F314">
        <v>4</v>
      </c>
      <c r="G314">
        <v>0</v>
      </c>
      <c r="H314">
        <v>93.53</v>
      </c>
      <c r="I314" s="13">
        <v>4.47</v>
      </c>
      <c r="K314" t="str">
        <f t="shared" si="4"/>
        <v>DROP</v>
      </c>
    </row>
    <row r="315" spans="1:11" x14ac:dyDescent="0.25">
      <c r="A315" s="11">
        <v>45757</v>
      </c>
      <c r="B315" t="s">
        <v>22</v>
      </c>
      <c r="C315" t="s">
        <v>29</v>
      </c>
      <c r="D315" s="15">
        <v>7352</v>
      </c>
      <c r="E315" s="15">
        <f ca="1">AVERAGEIF(Info[[Product_Category]:[Sales_KES]],Info[[#This Row],[Product_Category]],Info[Sales_KES])</f>
        <v>5673.7638888888887</v>
      </c>
      <c r="F315">
        <v>2</v>
      </c>
      <c r="G315">
        <v>0</v>
      </c>
      <c r="H315">
        <v>85.71</v>
      </c>
      <c r="I315" s="13">
        <v>4.5599999999999996</v>
      </c>
      <c r="K315" t="str">
        <f t="shared" si="4"/>
        <v>DROP</v>
      </c>
    </row>
    <row r="316" spans="1:11" x14ac:dyDescent="0.25">
      <c r="A316" s="11">
        <v>45758</v>
      </c>
      <c r="B316" t="s">
        <v>22</v>
      </c>
      <c r="C316" t="s">
        <v>30</v>
      </c>
      <c r="D316" s="15">
        <v>8818</v>
      </c>
      <c r="E316" s="15">
        <f ca="1">AVERAGEIF(Info[[Product_Category]:[Sales_KES]],Info[[#This Row],[Product_Category]],Info[Sales_KES])</f>
        <v>5380.625</v>
      </c>
      <c r="F316">
        <v>4</v>
      </c>
      <c r="G316">
        <v>1</v>
      </c>
      <c r="H316">
        <v>89.44</v>
      </c>
      <c r="I316" s="13">
        <v>4.32</v>
      </c>
      <c r="K316" t="str">
        <f t="shared" si="4"/>
        <v>DROP</v>
      </c>
    </row>
    <row r="317" spans="1:11" x14ac:dyDescent="0.25">
      <c r="A317" s="11">
        <v>45759</v>
      </c>
      <c r="B317" t="s">
        <v>23</v>
      </c>
      <c r="C317" t="s">
        <v>26</v>
      </c>
      <c r="D317" s="15">
        <v>9389</v>
      </c>
      <c r="E317" s="15">
        <f ca="1">AVERAGEIF(Info[[Product_Category]:[Sales_KES]],Info[[#This Row],[Product_Category]],Info[Sales_KES])</f>
        <v>5041.6805555555557</v>
      </c>
      <c r="F317">
        <v>2</v>
      </c>
      <c r="G317">
        <v>0</v>
      </c>
      <c r="H317">
        <v>77.81</v>
      </c>
      <c r="I317" s="13">
        <v>3.93</v>
      </c>
      <c r="K317" t="str">
        <f t="shared" si="4"/>
        <v>UP</v>
      </c>
    </row>
    <row r="318" spans="1:11" x14ac:dyDescent="0.25">
      <c r="A318" s="11">
        <v>45760</v>
      </c>
      <c r="B318" t="s">
        <v>23</v>
      </c>
      <c r="C318" t="s">
        <v>27</v>
      </c>
      <c r="D318" s="15">
        <v>8094</v>
      </c>
      <c r="E318" s="15">
        <f ca="1">AVERAGEIF(Info[[Product_Category]:[Sales_KES]],Info[[#This Row],[Product_Category]],Info[Sales_KES])</f>
        <v>5296.8472222222226</v>
      </c>
      <c r="F318">
        <v>0</v>
      </c>
      <c r="G318">
        <v>0</v>
      </c>
      <c r="H318">
        <v>94.83</v>
      </c>
      <c r="I318" s="13">
        <v>4.62</v>
      </c>
      <c r="K318" t="str">
        <f t="shared" si="4"/>
        <v>UP</v>
      </c>
    </row>
    <row r="319" spans="1:11" x14ac:dyDescent="0.25">
      <c r="A319" s="11">
        <v>45761</v>
      </c>
      <c r="B319" t="s">
        <v>23</v>
      </c>
      <c r="C319" t="s">
        <v>28</v>
      </c>
      <c r="D319" s="15">
        <v>4607</v>
      </c>
      <c r="E319" s="15">
        <f ca="1">AVERAGEIF(Info[[Product_Category]:[Sales_KES]],Info[[#This Row],[Product_Category]],Info[Sales_KES])</f>
        <v>5565.041666666667</v>
      </c>
      <c r="F319">
        <v>4</v>
      </c>
      <c r="G319">
        <v>0</v>
      </c>
      <c r="H319">
        <v>87.81</v>
      </c>
      <c r="I319" s="13">
        <v>4.07</v>
      </c>
      <c r="K319" t="str">
        <f t="shared" si="4"/>
        <v>UP</v>
      </c>
    </row>
    <row r="320" spans="1:11" x14ac:dyDescent="0.25">
      <c r="A320" s="11">
        <v>45762</v>
      </c>
      <c r="B320" t="s">
        <v>23</v>
      </c>
      <c r="C320" t="s">
        <v>29</v>
      </c>
      <c r="D320" s="15">
        <v>2124</v>
      </c>
      <c r="E320" s="15">
        <f ca="1">AVERAGEIF(Info[[Product_Category]:[Sales_KES]],Info[[#This Row],[Product_Category]],Info[Sales_KES])</f>
        <v>5673.7638888888887</v>
      </c>
      <c r="F320">
        <v>4</v>
      </c>
      <c r="G320">
        <v>0</v>
      </c>
      <c r="H320">
        <v>88.57</v>
      </c>
      <c r="I320" s="13">
        <v>4.16</v>
      </c>
      <c r="K320" t="str">
        <f t="shared" si="4"/>
        <v>DROP</v>
      </c>
    </row>
    <row r="321" spans="1:11" x14ac:dyDescent="0.25">
      <c r="A321" s="11">
        <v>45763</v>
      </c>
      <c r="B321" t="s">
        <v>23</v>
      </c>
      <c r="C321" t="s">
        <v>30</v>
      </c>
      <c r="D321" s="15">
        <v>9588</v>
      </c>
      <c r="E321" s="15">
        <f ca="1">AVERAGEIF(Info[[Product_Category]:[Sales_KES]],Info[[#This Row],[Product_Category]],Info[Sales_KES])</f>
        <v>5380.625</v>
      </c>
      <c r="F321">
        <v>5</v>
      </c>
      <c r="G321">
        <v>0</v>
      </c>
      <c r="H321">
        <v>93.36</v>
      </c>
      <c r="I321" s="13">
        <v>3.92</v>
      </c>
      <c r="K321" t="str">
        <f t="shared" si="4"/>
        <v>UP</v>
      </c>
    </row>
    <row r="322" spans="1:11" x14ac:dyDescent="0.25">
      <c r="A322" s="11">
        <v>45764</v>
      </c>
      <c r="B322" t="s">
        <v>24</v>
      </c>
      <c r="C322" t="s">
        <v>26</v>
      </c>
      <c r="D322" s="15">
        <v>8170</v>
      </c>
      <c r="E322" s="15">
        <f ca="1">AVERAGEIF(Info[[Product_Category]:[Sales_KES]],Info[[#This Row],[Product_Category]],Info[Sales_KES])</f>
        <v>5041.6805555555557</v>
      </c>
      <c r="F322">
        <v>4</v>
      </c>
      <c r="G322">
        <v>1</v>
      </c>
      <c r="H322">
        <v>85.61</v>
      </c>
      <c r="I322" s="13">
        <v>3.29</v>
      </c>
      <c r="K322" t="str">
        <f t="shared" ref="K322:K361" si="5">IF((D323&lt;D322),"UP","DROP")</f>
        <v>DROP</v>
      </c>
    </row>
    <row r="323" spans="1:11" x14ac:dyDescent="0.25">
      <c r="A323" s="11">
        <v>45765</v>
      </c>
      <c r="B323" t="s">
        <v>24</v>
      </c>
      <c r="C323" t="s">
        <v>27</v>
      </c>
      <c r="D323" s="15">
        <v>8480</v>
      </c>
      <c r="E323" s="15">
        <f ca="1">AVERAGEIF(Info[[Product_Category]:[Sales_KES]],Info[[#This Row],[Product_Category]],Info[Sales_KES])</f>
        <v>5296.8472222222226</v>
      </c>
      <c r="F323">
        <v>3</v>
      </c>
      <c r="G323">
        <v>0</v>
      </c>
      <c r="H323">
        <v>91.46</v>
      </c>
      <c r="I323" s="13">
        <v>3.91</v>
      </c>
      <c r="K323" t="str">
        <f t="shared" si="5"/>
        <v>UP</v>
      </c>
    </row>
    <row r="324" spans="1:11" x14ac:dyDescent="0.25">
      <c r="A324" s="11">
        <v>45766</v>
      </c>
      <c r="B324" t="s">
        <v>24</v>
      </c>
      <c r="C324" t="s">
        <v>28</v>
      </c>
      <c r="D324" s="15">
        <v>4841</v>
      </c>
      <c r="E324" s="15">
        <f ca="1">AVERAGEIF(Info[[Product_Category]:[Sales_KES]],Info[[#This Row],[Product_Category]],Info[Sales_KES])</f>
        <v>5565.041666666667</v>
      </c>
      <c r="F324">
        <v>0</v>
      </c>
      <c r="G324">
        <v>0</v>
      </c>
      <c r="H324">
        <v>88.91</v>
      </c>
      <c r="I324" s="13">
        <v>2.68</v>
      </c>
      <c r="K324" t="str">
        <f t="shared" si="5"/>
        <v>UP</v>
      </c>
    </row>
    <row r="325" spans="1:11" x14ac:dyDescent="0.25">
      <c r="A325" s="11">
        <v>45767</v>
      </c>
      <c r="B325" t="s">
        <v>24</v>
      </c>
      <c r="C325" t="s">
        <v>29</v>
      </c>
      <c r="D325" s="15">
        <v>3158</v>
      </c>
      <c r="E325" s="15">
        <f ca="1">AVERAGEIF(Info[[Product_Category]:[Sales_KES]],Info[[#This Row],[Product_Category]],Info[Sales_KES])</f>
        <v>5673.7638888888887</v>
      </c>
      <c r="F325">
        <v>5</v>
      </c>
      <c r="G325">
        <v>0</v>
      </c>
      <c r="H325">
        <v>88.66</v>
      </c>
      <c r="I325" s="13">
        <v>4.78</v>
      </c>
      <c r="K325" t="str">
        <f t="shared" si="5"/>
        <v>DROP</v>
      </c>
    </row>
    <row r="326" spans="1:11" x14ac:dyDescent="0.25">
      <c r="A326" s="11">
        <v>45768</v>
      </c>
      <c r="B326" t="s">
        <v>24</v>
      </c>
      <c r="C326" t="s">
        <v>30</v>
      </c>
      <c r="D326" s="15">
        <v>3745</v>
      </c>
      <c r="E326" s="15">
        <f ca="1">AVERAGEIF(Info[[Product_Category]:[Sales_KES]],Info[[#This Row],[Product_Category]],Info[Sales_KES])</f>
        <v>5380.625</v>
      </c>
      <c r="F326">
        <v>2</v>
      </c>
      <c r="G326">
        <v>0</v>
      </c>
      <c r="H326">
        <v>84.37</v>
      </c>
      <c r="I326" s="13">
        <v>3.77</v>
      </c>
      <c r="K326" t="str">
        <f t="shared" si="5"/>
        <v>DROP</v>
      </c>
    </row>
    <row r="327" spans="1:11" x14ac:dyDescent="0.25">
      <c r="A327" s="11">
        <v>45769</v>
      </c>
      <c r="B327" t="s">
        <v>25</v>
      </c>
      <c r="C327" t="s">
        <v>26</v>
      </c>
      <c r="D327" s="15">
        <v>5063</v>
      </c>
      <c r="E327" s="15">
        <f ca="1">AVERAGEIF(Info[[Product_Category]:[Sales_KES]],Info[[#This Row],[Product_Category]],Info[Sales_KES])</f>
        <v>5041.6805555555557</v>
      </c>
      <c r="F327">
        <v>3</v>
      </c>
      <c r="G327">
        <v>0</v>
      </c>
      <c r="H327">
        <v>98.86</v>
      </c>
      <c r="I327" s="13">
        <v>4.92</v>
      </c>
      <c r="K327" t="str">
        <f t="shared" si="5"/>
        <v>DROP</v>
      </c>
    </row>
    <row r="328" spans="1:11" x14ac:dyDescent="0.25">
      <c r="A328" s="11">
        <v>45770</v>
      </c>
      <c r="B328" t="s">
        <v>25</v>
      </c>
      <c r="C328" t="s">
        <v>27</v>
      </c>
      <c r="D328" s="15">
        <v>7516</v>
      </c>
      <c r="E328" s="15">
        <f ca="1">AVERAGEIF(Info[[Product_Category]:[Sales_KES]],Info[[#This Row],[Product_Category]],Info[Sales_KES])</f>
        <v>5296.8472222222226</v>
      </c>
      <c r="F328">
        <v>3</v>
      </c>
      <c r="G328">
        <v>1</v>
      </c>
      <c r="H328">
        <v>93.35</v>
      </c>
      <c r="I328" s="13">
        <v>4.34</v>
      </c>
      <c r="K328" t="str">
        <f t="shared" si="5"/>
        <v>DROP</v>
      </c>
    </row>
    <row r="329" spans="1:11" x14ac:dyDescent="0.25">
      <c r="A329" s="11">
        <v>45771</v>
      </c>
      <c r="B329" t="s">
        <v>25</v>
      </c>
      <c r="C329" t="s">
        <v>28</v>
      </c>
      <c r="D329" s="15">
        <v>9835</v>
      </c>
      <c r="E329" s="15">
        <f ca="1">AVERAGEIF(Info[[Product_Category]:[Sales_KES]],Info[[#This Row],[Product_Category]],Info[Sales_KES])</f>
        <v>5565.041666666667</v>
      </c>
      <c r="F329">
        <v>5</v>
      </c>
      <c r="G329">
        <v>0</v>
      </c>
      <c r="H329">
        <v>90.76</v>
      </c>
      <c r="I329" s="13">
        <v>4.01</v>
      </c>
      <c r="K329" t="str">
        <f t="shared" si="5"/>
        <v>UP</v>
      </c>
    </row>
    <row r="330" spans="1:11" x14ac:dyDescent="0.25">
      <c r="A330" s="11">
        <v>45772</v>
      </c>
      <c r="B330" t="s">
        <v>25</v>
      </c>
      <c r="C330" t="s">
        <v>29</v>
      </c>
      <c r="D330" s="15">
        <v>1630</v>
      </c>
      <c r="E330" s="15">
        <f ca="1">AVERAGEIF(Info[[Product_Category]:[Sales_KES]],Info[[#This Row],[Product_Category]],Info[Sales_KES])</f>
        <v>5673.7638888888887</v>
      </c>
      <c r="F330">
        <v>4</v>
      </c>
      <c r="G330">
        <v>0</v>
      </c>
      <c r="H330">
        <v>86.69</v>
      </c>
      <c r="I330" s="13">
        <v>3.7</v>
      </c>
      <c r="K330" t="str">
        <f t="shared" si="5"/>
        <v>UP</v>
      </c>
    </row>
    <row r="331" spans="1:11" x14ac:dyDescent="0.25">
      <c r="A331" s="11">
        <v>45773</v>
      </c>
      <c r="B331" t="s">
        <v>25</v>
      </c>
      <c r="C331" t="s">
        <v>30</v>
      </c>
      <c r="D331" s="15">
        <v>1025</v>
      </c>
      <c r="E331" s="15">
        <f ca="1">AVERAGEIF(Info[[Product_Category]:[Sales_KES]],Info[[#This Row],[Product_Category]],Info[Sales_KES])</f>
        <v>5380.625</v>
      </c>
      <c r="F331">
        <v>4</v>
      </c>
      <c r="G331">
        <v>1</v>
      </c>
      <c r="H331">
        <v>92.19</v>
      </c>
      <c r="I331" s="13">
        <v>3.48</v>
      </c>
      <c r="K331" t="str">
        <f t="shared" si="5"/>
        <v>DROP</v>
      </c>
    </row>
    <row r="332" spans="1:11" x14ac:dyDescent="0.25">
      <c r="A332" s="11">
        <v>45774</v>
      </c>
      <c r="B332" t="s">
        <v>20</v>
      </c>
      <c r="C332" t="s">
        <v>26</v>
      </c>
      <c r="D332" s="15">
        <v>2072</v>
      </c>
      <c r="E332" s="15">
        <f ca="1">AVERAGEIF(Info[[Product_Category]:[Sales_KES]],Info[[#This Row],[Product_Category]],Info[Sales_KES])</f>
        <v>5041.6805555555557</v>
      </c>
      <c r="F332">
        <v>4</v>
      </c>
      <c r="G332">
        <v>0</v>
      </c>
      <c r="H332">
        <v>92.25</v>
      </c>
      <c r="I332" s="13">
        <v>4.0999999999999996</v>
      </c>
      <c r="K332" t="str">
        <f t="shared" si="5"/>
        <v>DROP</v>
      </c>
    </row>
    <row r="333" spans="1:11" x14ac:dyDescent="0.25">
      <c r="A333" s="11">
        <v>45775</v>
      </c>
      <c r="B333" t="s">
        <v>20</v>
      </c>
      <c r="C333" t="s">
        <v>27</v>
      </c>
      <c r="D333" s="15">
        <v>8763</v>
      </c>
      <c r="E333" s="15">
        <f ca="1">AVERAGEIF(Info[[Product_Category]:[Sales_KES]],Info[[#This Row],[Product_Category]],Info[Sales_KES])</f>
        <v>5296.8472222222226</v>
      </c>
      <c r="F333">
        <v>2</v>
      </c>
      <c r="G333">
        <v>1</v>
      </c>
      <c r="H333">
        <v>81.96</v>
      </c>
      <c r="I333" s="13">
        <v>4.09</v>
      </c>
      <c r="K333" t="str">
        <f t="shared" si="5"/>
        <v>UP</v>
      </c>
    </row>
    <row r="334" spans="1:11" x14ac:dyDescent="0.25">
      <c r="A334" s="11">
        <v>45776</v>
      </c>
      <c r="B334" t="s">
        <v>20</v>
      </c>
      <c r="C334" t="s">
        <v>28</v>
      </c>
      <c r="D334" s="15">
        <v>4644</v>
      </c>
      <c r="E334" s="15">
        <f ca="1">AVERAGEIF(Info[[Product_Category]:[Sales_KES]],Info[[#This Row],[Product_Category]],Info[Sales_KES])</f>
        <v>5565.041666666667</v>
      </c>
      <c r="F334">
        <v>6</v>
      </c>
      <c r="G334">
        <v>0</v>
      </c>
      <c r="H334">
        <v>95.44</v>
      </c>
      <c r="I334" s="13">
        <v>4.09</v>
      </c>
      <c r="K334" t="str">
        <f t="shared" si="5"/>
        <v>UP</v>
      </c>
    </row>
    <row r="335" spans="1:11" x14ac:dyDescent="0.25">
      <c r="A335" s="11">
        <v>45777</v>
      </c>
      <c r="B335" t="s">
        <v>20</v>
      </c>
      <c r="C335" t="s">
        <v>29</v>
      </c>
      <c r="D335" s="15">
        <v>1492</v>
      </c>
      <c r="E335" s="15">
        <f ca="1">AVERAGEIF(Info[[Product_Category]:[Sales_KES]],Info[[#This Row],[Product_Category]],Info[Sales_KES])</f>
        <v>5673.7638888888887</v>
      </c>
      <c r="F335">
        <v>1</v>
      </c>
      <c r="G335">
        <v>1</v>
      </c>
      <c r="H335">
        <v>92.24</v>
      </c>
      <c r="I335" s="13">
        <v>4.1900000000000004</v>
      </c>
      <c r="K335" t="str">
        <f t="shared" si="5"/>
        <v>DROP</v>
      </c>
    </row>
    <row r="336" spans="1:11" x14ac:dyDescent="0.25">
      <c r="A336" s="11">
        <v>45778</v>
      </c>
      <c r="B336" t="s">
        <v>20</v>
      </c>
      <c r="C336" t="s">
        <v>30</v>
      </c>
      <c r="D336" s="15">
        <v>3743</v>
      </c>
      <c r="E336" s="15">
        <f ca="1">AVERAGEIF(Info[[Product_Category]:[Sales_KES]],Info[[#This Row],[Product_Category]],Info[Sales_KES])</f>
        <v>5380.625</v>
      </c>
      <c r="F336">
        <v>4</v>
      </c>
      <c r="G336">
        <v>0</v>
      </c>
      <c r="H336">
        <v>90.95</v>
      </c>
      <c r="I336" s="13">
        <v>3.67</v>
      </c>
      <c r="K336" t="str">
        <f t="shared" si="5"/>
        <v>UP</v>
      </c>
    </row>
    <row r="337" spans="1:11" x14ac:dyDescent="0.25">
      <c r="A337" s="11">
        <v>45779</v>
      </c>
      <c r="B337" t="s">
        <v>21</v>
      </c>
      <c r="C337" t="s">
        <v>26</v>
      </c>
      <c r="D337" s="15">
        <v>1619</v>
      </c>
      <c r="E337" s="15">
        <f ca="1">AVERAGEIF(Info[[Product_Category]:[Sales_KES]],Info[[#This Row],[Product_Category]],Info[Sales_KES])</f>
        <v>5041.6805555555557</v>
      </c>
      <c r="F337">
        <v>7</v>
      </c>
      <c r="G337">
        <v>0</v>
      </c>
      <c r="H337">
        <v>85.19</v>
      </c>
      <c r="I337" s="13">
        <v>4.42</v>
      </c>
      <c r="K337" t="str">
        <f t="shared" si="5"/>
        <v>DROP</v>
      </c>
    </row>
    <row r="338" spans="1:11" x14ac:dyDescent="0.25">
      <c r="A338" s="11">
        <v>45780</v>
      </c>
      <c r="B338" t="s">
        <v>21</v>
      </c>
      <c r="C338" t="s">
        <v>27</v>
      </c>
      <c r="D338" s="15">
        <v>7976</v>
      </c>
      <c r="E338" s="15">
        <f ca="1">AVERAGEIF(Info[[Product_Category]:[Sales_KES]],Info[[#This Row],[Product_Category]],Info[Sales_KES])</f>
        <v>5296.8472222222226</v>
      </c>
      <c r="F338">
        <v>8</v>
      </c>
      <c r="G338">
        <v>0</v>
      </c>
      <c r="H338">
        <v>87.55</v>
      </c>
      <c r="I338" s="13">
        <v>4.2300000000000004</v>
      </c>
      <c r="K338" t="str">
        <f t="shared" si="5"/>
        <v>UP</v>
      </c>
    </row>
    <row r="339" spans="1:11" x14ac:dyDescent="0.25">
      <c r="A339" s="11">
        <v>45781</v>
      </c>
      <c r="B339" t="s">
        <v>21</v>
      </c>
      <c r="C339" t="s">
        <v>28</v>
      </c>
      <c r="D339" s="15">
        <v>4638</v>
      </c>
      <c r="E339" s="15">
        <f ca="1">AVERAGEIF(Info[[Product_Category]:[Sales_KES]],Info[[#This Row],[Product_Category]],Info[Sales_KES])</f>
        <v>5565.041666666667</v>
      </c>
      <c r="F339">
        <v>2</v>
      </c>
      <c r="G339">
        <v>0</v>
      </c>
      <c r="H339">
        <v>100.5</v>
      </c>
      <c r="I339" s="13">
        <v>3.88</v>
      </c>
      <c r="K339" t="str">
        <f t="shared" si="5"/>
        <v>UP</v>
      </c>
    </row>
    <row r="340" spans="1:11" x14ac:dyDescent="0.25">
      <c r="A340" s="11">
        <v>45782</v>
      </c>
      <c r="B340" t="s">
        <v>21</v>
      </c>
      <c r="C340" t="s">
        <v>29</v>
      </c>
      <c r="D340" s="15">
        <v>3787</v>
      </c>
      <c r="E340" s="15">
        <f ca="1">AVERAGEIF(Info[[Product_Category]:[Sales_KES]],Info[[#This Row],[Product_Category]],Info[Sales_KES])</f>
        <v>5673.7638888888887</v>
      </c>
      <c r="F340">
        <v>4</v>
      </c>
      <c r="G340">
        <v>0</v>
      </c>
      <c r="H340">
        <v>83.28</v>
      </c>
      <c r="I340" s="13">
        <v>3.2</v>
      </c>
      <c r="K340" t="str">
        <f t="shared" si="5"/>
        <v>UP</v>
      </c>
    </row>
    <row r="341" spans="1:11" x14ac:dyDescent="0.25">
      <c r="A341" s="11">
        <v>45783</v>
      </c>
      <c r="B341" t="s">
        <v>21</v>
      </c>
      <c r="C341" t="s">
        <v>30</v>
      </c>
      <c r="D341" s="15">
        <v>1628</v>
      </c>
      <c r="E341" s="15">
        <f ca="1">AVERAGEIF(Info[[Product_Category]:[Sales_KES]],Info[[#This Row],[Product_Category]],Info[Sales_KES])</f>
        <v>5380.625</v>
      </c>
      <c r="F341">
        <v>0</v>
      </c>
      <c r="G341">
        <v>0</v>
      </c>
      <c r="H341">
        <v>81.48</v>
      </c>
      <c r="I341" s="13">
        <v>3.79</v>
      </c>
      <c r="K341" t="str">
        <f t="shared" si="5"/>
        <v>DROP</v>
      </c>
    </row>
    <row r="342" spans="1:11" x14ac:dyDescent="0.25">
      <c r="A342" s="11">
        <v>45784</v>
      </c>
      <c r="B342" t="s">
        <v>22</v>
      </c>
      <c r="C342" t="s">
        <v>26</v>
      </c>
      <c r="D342" s="15">
        <v>5369</v>
      </c>
      <c r="E342" s="15">
        <f ca="1">AVERAGEIF(Info[[Product_Category]:[Sales_KES]],Info[[#This Row],[Product_Category]],Info[Sales_KES])</f>
        <v>5041.6805555555557</v>
      </c>
      <c r="F342">
        <v>8</v>
      </c>
      <c r="G342">
        <v>0</v>
      </c>
      <c r="H342">
        <v>85.98</v>
      </c>
      <c r="I342" s="13">
        <v>4.37</v>
      </c>
      <c r="K342" t="str">
        <f t="shared" si="5"/>
        <v>DROP</v>
      </c>
    </row>
    <row r="343" spans="1:11" x14ac:dyDescent="0.25">
      <c r="A343" s="11">
        <v>45785</v>
      </c>
      <c r="B343" t="s">
        <v>22</v>
      </c>
      <c r="C343" t="s">
        <v>27</v>
      </c>
      <c r="D343" s="15">
        <v>6520</v>
      </c>
      <c r="E343" s="15">
        <f ca="1">AVERAGEIF(Info[[Product_Category]:[Sales_KES]],Info[[#This Row],[Product_Category]],Info[Sales_KES])</f>
        <v>5296.8472222222226</v>
      </c>
      <c r="F343">
        <v>2</v>
      </c>
      <c r="G343">
        <v>0</v>
      </c>
      <c r="H343">
        <v>92.46</v>
      </c>
      <c r="I343" s="13">
        <v>4.8499999999999996</v>
      </c>
      <c r="K343" t="str">
        <f t="shared" si="5"/>
        <v>UP</v>
      </c>
    </row>
    <row r="344" spans="1:11" x14ac:dyDescent="0.25">
      <c r="A344" s="11">
        <v>45786</v>
      </c>
      <c r="B344" t="s">
        <v>22</v>
      </c>
      <c r="C344" t="s">
        <v>28</v>
      </c>
      <c r="D344" s="15">
        <v>1660</v>
      </c>
      <c r="E344" s="15">
        <f ca="1">AVERAGEIF(Info[[Product_Category]:[Sales_KES]],Info[[#This Row],[Product_Category]],Info[Sales_KES])</f>
        <v>5565.041666666667</v>
      </c>
      <c r="F344">
        <v>3</v>
      </c>
      <c r="G344">
        <v>1</v>
      </c>
      <c r="H344">
        <v>97.06</v>
      </c>
      <c r="I344" s="13">
        <v>3.8</v>
      </c>
      <c r="K344" t="str">
        <f t="shared" si="5"/>
        <v>DROP</v>
      </c>
    </row>
    <row r="345" spans="1:11" x14ac:dyDescent="0.25">
      <c r="A345" s="11">
        <v>45787</v>
      </c>
      <c r="B345" t="s">
        <v>22</v>
      </c>
      <c r="C345" t="s">
        <v>29</v>
      </c>
      <c r="D345" s="15">
        <v>9275</v>
      </c>
      <c r="E345" s="15">
        <f ca="1">AVERAGEIF(Info[[Product_Category]:[Sales_KES]],Info[[#This Row],[Product_Category]],Info[Sales_KES])</f>
        <v>5673.7638888888887</v>
      </c>
      <c r="F345">
        <v>3</v>
      </c>
      <c r="G345">
        <v>0</v>
      </c>
      <c r="H345">
        <v>88.17</v>
      </c>
      <c r="I345" s="13">
        <v>4.22</v>
      </c>
      <c r="K345" t="str">
        <f t="shared" si="5"/>
        <v>UP</v>
      </c>
    </row>
    <row r="346" spans="1:11" x14ac:dyDescent="0.25">
      <c r="A346" s="11">
        <v>45788</v>
      </c>
      <c r="B346" t="s">
        <v>22</v>
      </c>
      <c r="C346" t="s">
        <v>30</v>
      </c>
      <c r="D346" s="15">
        <v>5570</v>
      </c>
      <c r="E346" s="15">
        <f ca="1">AVERAGEIF(Info[[Product_Category]:[Sales_KES]],Info[[#This Row],[Product_Category]],Info[Sales_KES])</f>
        <v>5380.625</v>
      </c>
      <c r="F346">
        <v>2</v>
      </c>
      <c r="G346">
        <v>0</v>
      </c>
      <c r="H346">
        <v>92.18</v>
      </c>
      <c r="I346" s="13">
        <v>4.2</v>
      </c>
      <c r="K346" t="str">
        <f t="shared" si="5"/>
        <v>UP</v>
      </c>
    </row>
    <row r="347" spans="1:11" x14ac:dyDescent="0.25">
      <c r="A347" s="11">
        <v>45789</v>
      </c>
      <c r="B347" t="s">
        <v>23</v>
      </c>
      <c r="C347" t="s">
        <v>26</v>
      </c>
      <c r="D347" s="15">
        <v>4607</v>
      </c>
      <c r="E347" s="15">
        <f ca="1">AVERAGEIF(Info[[Product_Category]:[Sales_KES]],Info[[#This Row],[Product_Category]],Info[Sales_KES])</f>
        <v>5041.6805555555557</v>
      </c>
      <c r="F347">
        <v>4</v>
      </c>
      <c r="G347">
        <v>0</v>
      </c>
      <c r="H347">
        <v>89.16</v>
      </c>
      <c r="I347" s="13">
        <v>4.33</v>
      </c>
      <c r="K347" t="str">
        <f t="shared" si="5"/>
        <v>DROP</v>
      </c>
    </row>
    <row r="348" spans="1:11" x14ac:dyDescent="0.25">
      <c r="A348" s="11">
        <v>45790</v>
      </c>
      <c r="B348" t="s">
        <v>23</v>
      </c>
      <c r="C348" t="s">
        <v>27</v>
      </c>
      <c r="D348" s="15">
        <v>5276</v>
      </c>
      <c r="E348" s="15">
        <f ca="1">AVERAGEIF(Info[[Product_Category]:[Sales_KES]],Info[[#This Row],[Product_Category]],Info[Sales_KES])</f>
        <v>5296.8472222222226</v>
      </c>
      <c r="F348">
        <v>1</v>
      </c>
      <c r="G348">
        <v>0</v>
      </c>
      <c r="H348">
        <v>86.62</v>
      </c>
      <c r="I348" s="13">
        <v>4.0199999999999996</v>
      </c>
      <c r="K348" t="str">
        <f t="shared" si="5"/>
        <v>DROP</v>
      </c>
    </row>
    <row r="349" spans="1:11" x14ac:dyDescent="0.25">
      <c r="A349" s="11">
        <v>45791</v>
      </c>
      <c r="B349" t="s">
        <v>23</v>
      </c>
      <c r="C349" t="s">
        <v>28</v>
      </c>
      <c r="D349" s="15">
        <v>7534</v>
      </c>
      <c r="E349" s="15">
        <f ca="1">AVERAGEIF(Info[[Product_Category]:[Sales_KES]],Info[[#This Row],[Product_Category]],Info[Sales_KES])</f>
        <v>5565.041666666667</v>
      </c>
      <c r="F349">
        <v>1</v>
      </c>
      <c r="G349">
        <v>0</v>
      </c>
      <c r="H349">
        <v>87.03</v>
      </c>
      <c r="I349" s="13">
        <v>3.52</v>
      </c>
      <c r="K349" t="str">
        <f t="shared" si="5"/>
        <v>UP</v>
      </c>
    </row>
    <row r="350" spans="1:11" x14ac:dyDescent="0.25">
      <c r="A350" s="11">
        <v>45792</v>
      </c>
      <c r="B350" t="s">
        <v>23</v>
      </c>
      <c r="C350" t="s">
        <v>29</v>
      </c>
      <c r="D350" s="15">
        <v>5082</v>
      </c>
      <c r="E350" s="15">
        <f ca="1">AVERAGEIF(Info[[Product_Category]:[Sales_KES]],Info[[#This Row],[Product_Category]],Info[Sales_KES])</f>
        <v>5673.7638888888887</v>
      </c>
      <c r="F350">
        <v>5</v>
      </c>
      <c r="G350">
        <v>0</v>
      </c>
      <c r="H350">
        <v>87.68</v>
      </c>
      <c r="I350" s="13">
        <v>4.2300000000000004</v>
      </c>
      <c r="K350" t="str">
        <f t="shared" si="5"/>
        <v>DROP</v>
      </c>
    </row>
    <row r="351" spans="1:11" x14ac:dyDescent="0.25">
      <c r="A351" s="11">
        <v>45793</v>
      </c>
      <c r="B351" t="s">
        <v>23</v>
      </c>
      <c r="C351" t="s">
        <v>30</v>
      </c>
      <c r="D351" s="15">
        <v>5591</v>
      </c>
      <c r="E351" s="15">
        <f ca="1">AVERAGEIF(Info[[Product_Category]:[Sales_KES]],Info[[#This Row],[Product_Category]],Info[Sales_KES])</f>
        <v>5380.625</v>
      </c>
      <c r="F351">
        <v>7</v>
      </c>
      <c r="G351">
        <v>0</v>
      </c>
      <c r="H351">
        <v>85.85</v>
      </c>
      <c r="I351" s="13">
        <v>4.26</v>
      </c>
      <c r="K351" t="str">
        <f t="shared" si="5"/>
        <v>DROP</v>
      </c>
    </row>
    <row r="352" spans="1:11" x14ac:dyDescent="0.25">
      <c r="A352" s="11">
        <v>45794</v>
      </c>
      <c r="B352" t="s">
        <v>24</v>
      </c>
      <c r="C352" t="s">
        <v>26</v>
      </c>
      <c r="D352" s="15">
        <v>9712</v>
      </c>
      <c r="E352" s="15">
        <f ca="1">AVERAGEIF(Info[[Product_Category]:[Sales_KES]],Info[[#This Row],[Product_Category]],Info[Sales_KES])</f>
        <v>5041.6805555555557</v>
      </c>
      <c r="F352">
        <v>3</v>
      </c>
      <c r="G352">
        <v>1</v>
      </c>
      <c r="H352">
        <v>85.38</v>
      </c>
      <c r="I352" s="13">
        <v>4.17</v>
      </c>
      <c r="K352" t="str">
        <f t="shared" si="5"/>
        <v>UP</v>
      </c>
    </row>
    <row r="353" spans="1:11" x14ac:dyDescent="0.25">
      <c r="A353" s="11">
        <v>45795</v>
      </c>
      <c r="B353" t="s">
        <v>24</v>
      </c>
      <c r="C353" t="s">
        <v>27</v>
      </c>
      <c r="D353" s="15">
        <v>3800</v>
      </c>
      <c r="E353" s="15">
        <f ca="1">AVERAGEIF(Info[[Product_Category]:[Sales_KES]],Info[[#This Row],[Product_Category]],Info[Sales_KES])</f>
        <v>5296.8472222222226</v>
      </c>
      <c r="F353">
        <v>6</v>
      </c>
      <c r="G353">
        <v>0</v>
      </c>
      <c r="H353">
        <v>91.15</v>
      </c>
      <c r="I353" s="13">
        <v>4.25</v>
      </c>
      <c r="K353" t="str">
        <f t="shared" si="5"/>
        <v>UP</v>
      </c>
    </row>
    <row r="354" spans="1:11" x14ac:dyDescent="0.25">
      <c r="A354" s="11">
        <v>45796</v>
      </c>
      <c r="B354" t="s">
        <v>24</v>
      </c>
      <c r="C354" t="s">
        <v>28</v>
      </c>
      <c r="D354" s="15">
        <v>1166</v>
      </c>
      <c r="E354" s="15">
        <f ca="1">AVERAGEIF(Info[[Product_Category]:[Sales_KES]],Info[[#This Row],[Product_Category]],Info[Sales_KES])</f>
        <v>5565.041666666667</v>
      </c>
      <c r="F354">
        <v>2</v>
      </c>
      <c r="G354">
        <v>0</v>
      </c>
      <c r="H354">
        <v>88.16</v>
      </c>
      <c r="I354" s="13">
        <v>3.77</v>
      </c>
      <c r="K354" t="str">
        <f t="shared" si="5"/>
        <v>DROP</v>
      </c>
    </row>
    <row r="355" spans="1:11" x14ac:dyDescent="0.25">
      <c r="A355" s="11">
        <v>45797</v>
      </c>
      <c r="B355" t="s">
        <v>24</v>
      </c>
      <c r="C355" t="s">
        <v>29</v>
      </c>
      <c r="D355" s="15">
        <v>2363</v>
      </c>
      <c r="E355" s="15">
        <f ca="1">AVERAGEIF(Info[[Product_Category]:[Sales_KES]],Info[[#This Row],[Product_Category]],Info[Sales_KES])</f>
        <v>5673.7638888888887</v>
      </c>
      <c r="F355">
        <v>7</v>
      </c>
      <c r="G355">
        <v>0</v>
      </c>
      <c r="H355">
        <v>93.48</v>
      </c>
      <c r="I355" s="13">
        <v>4.42</v>
      </c>
      <c r="K355" t="str">
        <f t="shared" si="5"/>
        <v>DROP</v>
      </c>
    </row>
    <row r="356" spans="1:11" x14ac:dyDescent="0.25">
      <c r="A356" s="11">
        <v>45798</v>
      </c>
      <c r="B356" t="s">
        <v>24</v>
      </c>
      <c r="C356" t="s">
        <v>30</v>
      </c>
      <c r="D356" s="15">
        <v>7033</v>
      </c>
      <c r="E356" s="15">
        <f ca="1">AVERAGEIF(Info[[Product_Category]:[Sales_KES]],Info[[#This Row],[Product_Category]],Info[Sales_KES])</f>
        <v>5380.625</v>
      </c>
      <c r="F356">
        <v>0</v>
      </c>
      <c r="G356">
        <v>0</v>
      </c>
      <c r="H356">
        <v>91.28</v>
      </c>
      <c r="I356" s="13">
        <v>3.84</v>
      </c>
      <c r="K356" t="str">
        <f t="shared" si="5"/>
        <v>UP</v>
      </c>
    </row>
    <row r="357" spans="1:11" x14ac:dyDescent="0.25">
      <c r="A357" s="11">
        <v>45799</v>
      </c>
      <c r="B357" t="s">
        <v>25</v>
      </c>
      <c r="C357" t="s">
        <v>26</v>
      </c>
      <c r="D357" s="15">
        <v>2293</v>
      </c>
      <c r="E357" s="15">
        <f ca="1">AVERAGEIF(Info[[Product_Category]:[Sales_KES]],Info[[#This Row],[Product_Category]],Info[Sales_KES])</f>
        <v>5041.6805555555557</v>
      </c>
      <c r="F357">
        <v>2</v>
      </c>
      <c r="G357">
        <v>0</v>
      </c>
      <c r="H357">
        <v>91.53</v>
      </c>
      <c r="I357" s="13">
        <v>4.92</v>
      </c>
      <c r="K357" t="str">
        <f t="shared" si="5"/>
        <v>DROP</v>
      </c>
    </row>
    <row r="358" spans="1:11" x14ac:dyDescent="0.25">
      <c r="A358" s="11">
        <v>45800</v>
      </c>
      <c r="B358" t="s">
        <v>25</v>
      </c>
      <c r="C358" t="s">
        <v>27</v>
      </c>
      <c r="D358" s="15">
        <v>6287</v>
      </c>
      <c r="E358" s="15">
        <f ca="1">AVERAGEIF(Info[[Product_Category]:[Sales_KES]],Info[[#This Row],[Product_Category]],Info[Sales_KES])</f>
        <v>5296.8472222222226</v>
      </c>
      <c r="F358">
        <v>1</v>
      </c>
      <c r="G358">
        <v>0</v>
      </c>
      <c r="H358">
        <v>88.81</v>
      </c>
      <c r="I358" s="13">
        <v>4.13</v>
      </c>
      <c r="K358" t="str">
        <f t="shared" si="5"/>
        <v>UP</v>
      </c>
    </row>
    <row r="359" spans="1:11" x14ac:dyDescent="0.25">
      <c r="A359" s="11">
        <v>45801</v>
      </c>
      <c r="B359" t="s">
        <v>25</v>
      </c>
      <c r="C359" t="s">
        <v>28</v>
      </c>
      <c r="D359" s="15">
        <v>2855</v>
      </c>
      <c r="E359" s="15">
        <f ca="1">AVERAGEIF(Info[[Product_Category]:[Sales_KES]],Info[[#This Row],[Product_Category]],Info[Sales_KES])</f>
        <v>5565.041666666667</v>
      </c>
      <c r="F359">
        <v>6</v>
      </c>
      <c r="G359">
        <v>0</v>
      </c>
      <c r="H359">
        <v>90.03</v>
      </c>
      <c r="I359" s="13">
        <v>4.68</v>
      </c>
      <c r="K359" t="str">
        <f t="shared" si="5"/>
        <v>DROP</v>
      </c>
    </row>
    <row r="360" spans="1:11" x14ac:dyDescent="0.25">
      <c r="A360" s="11">
        <v>45802</v>
      </c>
      <c r="B360" t="s">
        <v>25</v>
      </c>
      <c r="C360" t="s">
        <v>29</v>
      </c>
      <c r="D360" s="15">
        <v>4277</v>
      </c>
      <c r="E360" s="15">
        <f ca="1">AVERAGEIF(Info[[Product_Category]:[Sales_KES]],Info[[#This Row],[Product_Category]],Info[Sales_KES])</f>
        <v>5673.7638888888887</v>
      </c>
      <c r="F360">
        <v>4</v>
      </c>
      <c r="G360">
        <v>0</v>
      </c>
      <c r="H360">
        <v>90.35</v>
      </c>
      <c r="I360" s="13">
        <v>3.68</v>
      </c>
      <c r="K360" t="str">
        <f t="shared" si="5"/>
        <v>UP</v>
      </c>
    </row>
    <row r="361" spans="1:11" x14ac:dyDescent="0.25">
      <c r="A361" s="11">
        <v>45803</v>
      </c>
      <c r="B361" t="s">
        <v>25</v>
      </c>
      <c r="C361" t="s">
        <v>30</v>
      </c>
      <c r="D361" s="15">
        <v>4197</v>
      </c>
      <c r="E361" s="15">
        <f ca="1">AVERAGEIF(Info[[Product_Category]:[Sales_KES]],Info[[#This Row],[Product_Category]],Info[Sales_KES])</f>
        <v>5380.625</v>
      </c>
      <c r="F361">
        <v>2</v>
      </c>
      <c r="G361">
        <v>1</v>
      </c>
      <c r="H361">
        <v>95.05</v>
      </c>
      <c r="I361" s="13">
        <v>3.91</v>
      </c>
      <c r="K361" t="str">
        <f t="shared" si="5"/>
        <v>UP</v>
      </c>
    </row>
  </sheetData>
  <sheetProtection algorithmName="SHA-512" hashValue="ILvISz/3DD/j3Oa2+sKV9svxjtxLbBjM7VxxBZoy+2Wr0hD+IcBkRSMSN+BuGsNif4T9/kjKmriM8pUj0iPU1A==" saltValue="Z/+nz2bY4ajp8JfyVlxVbA==" spinCount="100000" sheet="1" objects="1" scenarios="1"/>
  <autoFilter ref="N3:P8" xr:uid="{9B895B13-5029-45A4-B9D7-FD8C7880241A}"/>
  <phoneticPr fontId="7" type="noConversion"/>
  <conditionalFormatting sqref="B362:B1048576">
    <cfRule type="uniqueValues" dxfId="12" priority="4"/>
  </conditionalFormatting>
  <conditionalFormatting sqref="K1:L1048576">
    <cfRule type="iconSet" priority="2">
      <iconSet iconSet="3Arrows">
        <cfvo type="percent" val="0"/>
        <cfvo type="percent" val="33"/>
        <cfvo type="percent" val="67"/>
      </iconSet>
    </cfRule>
  </conditionalFormatting>
  <conditionalFormatting sqref="L1:L1048576">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ADE6-8845-4AF0-90C9-B510A99BE988}">
  <sheetPr codeName="Sheet3">
    <tabColor theme="9" tint="0.39997558519241921"/>
  </sheetPr>
  <dimension ref="A4:K32"/>
  <sheetViews>
    <sheetView zoomScaleNormal="100" workbookViewId="0">
      <selection activeCell="G12" sqref="A1:XFD1048576"/>
    </sheetView>
  </sheetViews>
  <sheetFormatPr defaultRowHeight="15" x14ac:dyDescent="0.25"/>
  <cols>
    <col min="1" max="1" width="9.140625" style="36"/>
    <col min="2" max="2" width="13.140625" style="36" bestFit="1" customWidth="1"/>
    <col min="3" max="3" width="25.28515625" style="36" bestFit="1" customWidth="1"/>
    <col min="4" max="4" width="12.7109375" style="36" bestFit="1" customWidth="1"/>
    <col min="5" max="5" width="14.42578125" style="36" bestFit="1" customWidth="1"/>
    <col min="6" max="6" width="14" style="36" bestFit="1" customWidth="1"/>
    <col min="7" max="7" width="20.85546875" style="36" bestFit="1" customWidth="1"/>
    <col min="8" max="8" width="20.5703125" style="36" bestFit="1" customWidth="1"/>
    <col min="9" max="9" width="16.140625" style="36" customWidth="1"/>
    <col min="10" max="10" width="13.140625" style="36" bestFit="1" customWidth="1"/>
    <col min="11" max="11" width="20" style="36" bestFit="1" customWidth="1"/>
    <col min="12" max="370" width="10.7109375" style="36" bestFit="1" customWidth="1"/>
    <col min="371" max="371" width="14.42578125" style="36" bestFit="1" customWidth="1"/>
    <col min="372" max="372" width="12.5703125" style="36" bestFit="1" customWidth="1"/>
    <col min="373" max="373" width="15.7109375" style="36" bestFit="1" customWidth="1"/>
    <col min="374" max="374" width="12.5703125" style="36" bestFit="1" customWidth="1"/>
    <col min="375" max="375" width="15.7109375" style="36" bestFit="1" customWidth="1"/>
    <col min="376" max="376" width="12.5703125" style="36" bestFit="1" customWidth="1"/>
    <col min="377" max="377" width="15.7109375" style="36" bestFit="1" customWidth="1"/>
    <col min="378" max="378" width="11.5703125" style="36" bestFit="1" customWidth="1"/>
    <col min="379" max="379" width="14.7109375" style="36" bestFit="1" customWidth="1"/>
    <col min="380" max="380" width="11.5703125" style="36" bestFit="1" customWidth="1"/>
    <col min="381" max="381" width="14.7109375" style="36" bestFit="1" customWidth="1"/>
    <col min="382" max="382" width="11.5703125" style="36" bestFit="1" customWidth="1"/>
    <col min="383" max="383" width="14.7109375" style="36" bestFit="1" customWidth="1"/>
    <col min="384" max="384" width="11.5703125" style="36" bestFit="1" customWidth="1"/>
    <col min="385" max="385" width="14.7109375" style="36" bestFit="1" customWidth="1"/>
    <col min="386" max="386" width="11.5703125" style="36" bestFit="1" customWidth="1"/>
    <col min="387" max="387" width="14.7109375" style="36" bestFit="1" customWidth="1"/>
    <col min="388" max="388" width="11.5703125" style="36" bestFit="1" customWidth="1"/>
    <col min="389" max="389" width="14.7109375" style="36" bestFit="1" customWidth="1"/>
    <col min="390" max="390" width="11.5703125" style="36" bestFit="1" customWidth="1"/>
    <col min="391" max="391" width="14.7109375" style="36" bestFit="1" customWidth="1"/>
    <col min="392" max="392" width="11.5703125" style="36" bestFit="1" customWidth="1"/>
    <col min="393" max="393" width="14.7109375" style="36" bestFit="1" customWidth="1"/>
    <col min="394" max="394" width="11.5703125" style="36" bestFit="1" customWidth="1"/>
    <col min="395" max="395" width="14.7109375" style="36" bestFit="1" customWidth="1"/>
    <col min="396" max="396" width="12.5703125" style="36" bestFit="1" customWidth="1"/>
    <col min="397" max="397" width="15.7109375" style="36" bestFit="1" customWidth="1"/>
    <col min="398" max="398" width="12.5703125" style="36" bestFit="1" customWidth="1"/>
    <col min="399" max="399" width="15.7109375" style="36" bestFit="1" customWidth="1"/>
    <col min="400" max="400" width="12.5703125" style="36" bestFit="1" customWidth="1"/>
    <col min="401" max="401" width="15.7109375" style="36" bestFit="1" customWidth="1"/>
    <col min="402" max="402" width="12.5703125" style="36" bestFit="1" customWidth="1"/>
    <col min="403" max="403" width="15.7109375" style="36" bestFit="1" customWidth="1"/>
    <col min="404" max="404" width="12.5703125" style="36" bestFit="1" customWidth="1"/>
    <col min="405" max="405" width="15.7109375" style="36" bestFit="1" customWidth="1"/>
    <col min="406" max="406" width="12.5703125" style="36" bestFit="1" customWidth="1"/>
    <col min="407" max="407" width="15.7109375" style="36" bestFit="1" customWidth="1"/>
    <col min="408" max="408" width="12.5703125" style="36" bestFit="1" customWidth="1"/>
    <col min="409" max="409" width="15.7109375" style="36" bestFit="1" customWidth="1"/>
    <col min="410" max="410" width="12.5703125" style="36" bestFit="1" customWidth="1"/>
    <col min="411" max="411" width="15.7109375" style="36" bestFit="1" customWidth="1"/>
    <col min="412" max="412" width="12.5703125" style="36" bestFit="1" customWidth="1"/>
    <col min="413" max="413" width="15.7109375" style="36" bestFit="1" customWidth="1"/>
    <col min="414" max="414" width="12.5703125" style="36" bestFit="1" customWidth="1"/>
    <col min="415" max="415" width="15.7109375" style="36" bestFit="1" customWidth="1"/>
    <col min="416" max="416" width="12.5703125" style="36" bestFit="1" customWidth="1"/>
    <col min="417" max="417" width="15.7109375" style="36" bestFit="1" customWidth="1"/>
    <col min="418" max="418" width="12.5703125" style="36" bestFit="1" customWidth="1"/>
    <col min="419" max="419" width="15.7109375" style="36" bestFit="1" customWidth="1"/>
    <col min="420" max="420" width="12.5703125" style="36" bestFit="1" customWidth="1"/>
    <col min="421" max="421" width="15.7109375" style="36" bestFit="1" customWidth="1"/>
    <col min="422" max="422" width="12.5703125" style="36" bestFit="1" customWidth="1"/>
    <col min="423" max="423" width="15.7109375" style="36" bestFit="1" customWidth="1"/>
    <col min="424" max="424" width="12.5703125" style="36" bestFit="1" customWidth="1"/>
    <col min="425" max="425" width="15.7109375" style="36" bestFit="1" customWidth="1"/>
    <col min="426" max="426" width="12.5703125" style="36" bestFit="1" customWidth="1"/>
    <col min="427" max="427" width="15.7109375" style="36" bestFit="1" customWidth="1"/>
    <col min="428" max="428" width="12.5703125" style="36" bestFit="1" customWidth="1"/>
    <col min="429" max="429" width="15.7109375" style="36" bestFit="1" customWidth="1"/>
    <col min="430" max="430" width="12.5703125" style="36" bestFit="1" customWidth="1"/>
    <col min="431" max="431" width="15.7109375" style="36" bestFit="1" customWidth="1"/>
    <col min="432" max="432" width="12.5703125" style="36" bestFit="1" customWidth="1"/>
    <col min="433" max="433" width="15.7109375" style="36" bestFit="1" customWidth="1"/>
    <col min="434" max="434" width="12.5703125" style="36" bestFit="1" customWidth="1"/>
    <col min="435" max="435" width="15.7109375" style="36" bestFit="1" customWidth="1"/>
    <col min="436" max="436" width="12.5703125" style="36" bestFit="1" customWidth="1"/>
    <col min="437" max="437" width="15.7109375" style="36" bestFit="1" customWidth="1"/>
    <col min="438" max="438" width="12.5703125" style="36" bestFit="1" customWidth="1"/>
    <col min="439" max="439" width="15.7109375" style="36" bestFit="1" customWidth="1"/>
    <col min="440" max="440" width="10.7109375" style="36" bestFit="1" customWidth="1"/>
    <col min="441" max="441" width="13.7109375" style="36" bestFit="1" customWidth="1"/>
    <col min="442" max="442" width="10.7109375" style="36" bestFit="1" customWidth="1"/>
    <col min="443" max="443" width="13.7109375" style="36" bestFit="1" customWidth="1"/>
    <col min="444" max="444" width="10.7109375" style="36" bestFit="1" customWidth="1"/>
    <col min="445" max="445" width="13.7109375" style="36" bestFit="1" customWidth="1"/>
    <col min="446" max="446" width="10.7109375" style="36" bestFit="1" customWidth="1"/>
    <col min="447" max="447" width="13.7109375" style="36" bestFit="1" customWidth="1"/>
    <col min="448" max="448" width="10.7109375" style="36" bestFit="1" customWidth="1"/>
    <col min="449" max="449" width="13.7109375" style="36" bestFit="1" customWidth="1"/>
    <col min="450" max="450" width="10.7109375" style="36" bestFit="1" customWidth="1"/>
    <col min="451" max="451" width="13.7109375" style="36" bestFit="1" customWidth="1"/>
    <col min="452" max="452" width="10.7109375" style="36" bestFit="1" customWidth="1"/>
    <col min="453" max="453" width="13.7109375" style="36" bestFit="1" customWidth="1"/>
    <col min="454" max="454" width="10.7109375" style="36" bestFit="1" customWidth="1"/>
    <col min="455" max="455" width="13.7109375" style="36" bestFit="1" customWidth="1"/>
    <col min="456" max="456" width="10.7109375" style="36" bestFit="1" customWidth="1"/>
    <col min="457" max="457" width="13.7109375" style="36" bestFit="1" customWidth="1"/>
    <col min="458" max="458" width="11.5703125" style="36" bestFit="1" customWidth="1"/>
    <col min="459" max="459" width="14.7109375" style="36" bestFit="1" customWidth="1"/>
    <col min="460" max="460" width="11.5703125" style="36" bestFit="1" customWidth="1"/>
    <col min="461" max="461" width="14.7109375" style="36" bestFit="1" customWidth="1"/>
    <col min="462" max="462" width="11.5703125" style="36" bestFit="1" customWidth="1"/>
    <col min="463" max="463" width="14.7109375" style="36" bestFit="1" customWidth="1"/>
    <col min="464" max="464" width="11.5703125" style="36" bestFit="1" customWidth="1"/>
    <col min="465" max="465" width="14.7109375" style="36" bestFit="1" customWidth="1"/>
    <col min="466" max="466" width="11.5703125" style="36" bestFit="1" customWidth="1"/>
    <col min="467" max="467" width="14.7109375" style="36" bestFit="1" customWidth="1"/>
    <col min="468" max="468" width="11.5703125" style="36" bestFit="1" customWidth="1"/>
    <col min="469" max="469" width="14.7109375" style="36" bestFit="1" customWidth="1"/>
    <col min="470" max="470" width="11.5703125" style="36" bestFit="1" customWidth="1"/>
    <col min="471" max="471" width="14.7109375" style="36" bestFit="1" customWidth="1"/>
    <col min="472" max="472" width="11.5703125" style="36" bestFit="1" customWidth="1"/>
    <col min="473" max="473" width="14.7109375" style="36" bestFit="1" customWidth="1"/>
    <col min="474" max="474" width="11.5703125" style="36" bestFit="1" customWidth="1"/>
    <col min="475" max="475" width="14.7109375" style="36" bestFit="1" customWidth="1"/>
    <col min="476" max="476" width="11.5703125" style="36" bestFit="1" customWidth="1"/>
    <col min="477" max="477" width="14.7109375" style="36" bestFit="1" customWidth="1"/>
    <col min="478" max="478" width="11.5703125" style="36" bestFit="1" customWidth="1"/>
    <col min="479" max="479" width="14.7109375" style="36" bestFit="1" customWidth="1"/>
    <col min="480" max="480" width="11.5703125" style="36" bestFit="1" customWidth="1"/>
    <col min="481" max="481" width="14.7109375" style="36" bestFit="1" customWidth="1"/>
    <col min="482" max="482" width="11.5703125" style="36" bestFit="1" customWidth="1"/>
    <col min="483" max="483" width="14.7109375" style="36" bestFit="1" customWidth="1"/>
    <col min="484" max="484" width="11.5703125" style="36" bestFit="1" customWidth="1"/>
    <col min="485" max="485" width="14.7109375" style="36" bestFit="1" customWidth="1"/>
    <col min="486" max="486" width="11.5703125" style="36" bestFit="1" customWidth="1"/>
    <col min="487" max="487" width="14.7109375" style="36" bestFit="1" customWidth="1"/>
    <col min="488" max="488" width="11.5703125" style="36" bestFit="1" customWidth="1"/>
    <col min="489" max="489" width="14.7109375" style="36" bestFit="1" customWidth="1"/>
    <col min="490" max="490" width="11.5703125" style="36" bestFit="1" customWidth="1"/>
    <col min="491" max="491" width="14.7109375" style="36" bestFit="1" customWidth="1"/>
    <col min="492" max="492" width="11.5703125" style="36" bestFit="1" customWidth="1"/>
    <col min="493" max="493" width="14.7109375" style="36" bestFit="1" customWidth="1"/>
    <col min="494" max="494" width="11.5703125" style="36" bestFit="1" customWidth="1"/>
    <col min="495" max="495" width="14.7109375" style="36" bestFit="1" customWidth="1"/>
    <col min="496" max="496" width="11.5703125" style="36" bestFit="1" customWidth="1"/>
    <col min="497" max="497" width="14.7109375" style="36" bestFit="1" customWidth="1"/>
    <col min="498" max="498" width="11.5703125" style="36" bestFit="1" customWidth="1"/>
    <col min="499" max="499" width="14.7109375" style="36" bestFit="1" customWidth="1"/>
    <col min="500" max="500" width="11.5703125" style="36" bestFit="1" customWidth="1"/>
    <col min="501" max="501" width="14.7109375" style="36" bestFit="1" customWidth="1"/>
    <col min="502" max="502" width="10.7109375" style="36" bestFit="1" customWidth="1"/>
    <col min="503" max="503" width="13.7109375" style="36" bestFit="1" customWidth="1"/>
    <col min="504" max="504" width="10.7109375" style="36" bestFit="1" customWidth="1"/>
    <col min="505" max="505" width="13.7109375" style="36" bestFit="1" customWidth="1"/>
    <col min="506" max="506" width="10.7109375" style="36" bestFit="1" customWidth="1"/>
    <col min="507" max="507" width="13.7109375" style="36" bestFit="1" customWidth="1"/>
    <col min="508" max="508" width="10.7109375" style="36" bestFit="1" customWidth="1"/>
    <col min="509" max="509" width="13.7109375" style="36" bestFit="1" customWidth="1"/>
    <col min="510" max="510" width="10.7109375" style="36" bestFit="1" customWidth="1"/>
    <col min="511" max="511" width="13.7109375" style="36" bestFit="1" customWidth="1"/>
    <col min="512" max="512" width="10.7109375" style="36" bestFit="1" customWidth="1"/>
    <col min="513" max="513" width="13.7109375" style="36" bestFit="1" customWidth="1"/>
    <col min="514" max="514" width="10.7109375" style="36" bestFit="1" customWidth="1"/>
    <col min="515" max="515" width="13.7109375" style="36" bestFit="1" customWidth="1"/>
    <col min="516" max="516" width="10.7109375" style="36" bestFit="1" customWidth="1"/>
    <col min="517" max="517" width="13.7109375" style="36" bestFit="1" customWidth="1"/>
    <col min="518" max="518" width="10.7109375" style="36" bestFit="1" customWidth="1"/>
    <col min="519" max="519" width="13.7109375" style="36" bestFit="1" customWidth="1"/>
    <col min="520" max="520" width="11.5703125" style="36" bestFit="1" customWidth="1"/>
    <col min="521" max="521" width="14.7109375" style="36" bestFit="1" customWidth="1"/>
    <col min="522" max="522" width="11.5703125" style="36" bestFit="1" customWidth="1"/>
    <col min="523" max="523" width="14.7109375" style="36" bestFit="1" customWidth="1"/>
    <col min="524" max="524" width="11.5703125" style="36" bestFit="1" customWidth="1"/>
    <col min="525" max="525" width="14.7109375" style="36" bestFit="1" customWidth="1"/>
    <col min="526" max="526" width="11.5703125" style="36" bestFit="1" customWidth="1"/>
    <col min="527" max="527" width="14.7109375" style="36" bestFit="1" customWidth="1"/>
    <col min="528" max="528" width="11.5703125" style="36" bestFit="1" customWidth="1"/>
    <col min="529" max="529" width="14.7109375" style="36" bestFit="1" customWidth="1"/>
    <col min="530" max="530" width="11.5703125" style="36" bestFit="1" customWidth="1"/>
    <col min="531" max="531" width="14.7109375" style="36" bestFit="1" customWidth="1"/>
    <col min="532" max="532" width="11.5703125" style="36" bestFit="1" customWidth="1"/>
    <col min="533" max="533" width="14.7109375" style="36" bestFit="1" customWidth="1"/>
    <col min="534" max="534" width="11.5703125" style="36" bestFit="1" customWidth="1"/>
    <col min="535" max="535" width="14.7109375" style="36" bestFit="1" customWidth="1"/>
    <col min="536" max="536" width="11.5703125" style="36" bestFit="1" customWidth="1"/>
    <col min="537" max="537" width="14.7109375" style="36" bestFit="1" customWidth="1"/>
    <col min="538" max="538" width="11.5703125" style="36" bestFit="1" customWidth="1"/>
    <col min="539" max="539" width="14.7109375" style="36" bestFit="1" customWidth="1"/>
    <col min="540" max="540" width="11.5703125" style="36" bestFit="1" customWidth="1"/>
    <col min="541" max="541" width="14.7109375" style="36" bestFit="1" customWidth="1"/>
    <col min="542" max="542" width="11.5703125" style="36" bestFit="1" customWidth="1"/>
    <col min="543" max="543" width="14.7109375" style="36" bestFit="1" customWidth="1"/>
    <col min="544" max="544" width="11.5703125" style="36" bestFit="1" customWidth="1"/>
    <col min="545" max="545" width="14.7109375" style="36" bestFit="1" customWidth="1"/>
    <col min="546" max="546" width="11.5703125" style="36" bestFit="1" customWidth="1"/>
    <col min="547" max="547" width="14.7109375" style="36" bestFit="1" customWidth="1"/>
    <col min="548" max="548" width="11.5703125" style="36" bestFit="1" customWidth="1"/>
    <col min="549" max="549" width="14.7109375" style="36" bestFit="1" customWidth="1"/>
    <col min="550" max="550" width="11.5703125" style="36" bestFit="1" customWidth="1"/>
    <col min="551" max="551" width="14.7109375" style="36" bestFit="1" customWidth="1"/>
    <col min="552" max="552" width="11.5703125" style="36" bestFit="1" customWidth="1"/>
    <col min="553" max="553" width="14.7109375" style="36" bestFit="1" customWidth="1"/>
    <col min="554" max="554" width="11.5703125" style="36" bestFit="1" customWidth="1"/>
    <col min="555" max="555" width="14.7109375" style="36" bestFit="1" customWidth="1"/>
    <col min="556" max="556" width="11.5703125" style="36" bestFit="1" customWidth="1"/>
    <col min="557" max="557" width="14.7109375" style="36" bestFit="1" customWidth="1"/>
    <col min="558" max="558" width="10.7109375" style="36" bestFit="1" customWidth="1"/>
    <col min="559" max="559" width="13.7109375" style="36" bestFit="1" customWidth="1"/>
    <col min="560" max="560" width="10.7109375" style="36" bestFit="1" customWidth="1"/>
    <col min="561" max="561" width="13.7109375" style="36" bestFit="1" customWidth="1"/>
    <col min="562" max="562" width="10.7109375" style="36" bestFit="1" customWidth="1"/>
    <col min="563" max="563" width="13.7109375" style="36" bestFit="1" customWidth="1"/>
    <col min="564" max="564" width="10.7109375" style="36" bestFit="1" customWidth="1"/>
    <col min="565" max="565" width="13.7109375" style="36" bestFit="1" customWidth="1"/>
    <col min="566" max="566" width="10.7109375" style="36" bestFit="1" customWidth="1"/>
    <col min="567" max="567" width="13.7109375" style="36" bestFit="1" customWidth="1"/>
    <col min="568" max="568" width="10.7109375" style="36" bestFit="1" customWidth="1"/>
    <col min="569" max="569" width="13.7109375" style="36" bestFit="1" customWidth="1"/>
    <col min="570" max="570" width="10.7109375" style="36" bestFit="1" customWidth="1"/>
    <col min="571" max="571" width="13.7109375" style="36" bestFit="1" customWidth="1"/>
    <col min="572" max="572" width="10.7109375" style="36" bestFit="1" customWidth="1"/>
    <col min="573" max="573" width="13.7109375" style="36" bestFit="1" customWidth="1"/>
    <col min="574" max="574" width="10.7109375" style="36" bestFit="1" customWidth="1"/>
    <col min="575" max="575" width="13.7109375" style="36" bestFit="1" customWidth="1"/>
    <col min="576" max="576" width="11.5703125" style="36" bestFit="1" customWidth="1"/>
    <col min="577" max="577" width="14.7109375" style="36" bestFit="1" customWidth="1"/>
    <col min="578" max="578" width="11.5703125" style="36" bestFit="1" customWidth="1"/>
    <col min="579" max="579" width="14.7109375" style="36" bestFit="1" customWidth="1"/>
    <col min="580" max="580" width="11.5703125" style="36" bestFit="1" customWidth="1"/>
    <col min="581" max="581" width="14.7109375" style="36" bestFit="1" customWidth="1"/>
    <col min="582" max="582" width="11.5703125" style="36" bestFit="1" customWidth="1"/>
    <col min="583" max="583" width="14.7109375" style="36" bestFit="1" customWidth="1"/>
    <col min="584" max="584" width="11.5703125" style="36" bestFit="1" customWidth="1"/>
    <col min="585" max="585" width="14.7109375" style="36" bestFit="1" customWidth="1"/>
    <col min="586" max="586" width="11.5703125" style="36" bestFit="1" customWidth="1"/>
    <col min="587" max="587" width="14.7109375" style="36" bestFit="1" customWidth="1"/>
    <col min="588" max="588" width="11.5703125" style="36" bestFit="1" customWidth="1"/>
    <col min="589" max="589" width="14.7109375" style="36" bestFit="1" customWidth="1"/>
    <col min="590" max="590" width="11.5703125" style="36" bestFit="1" customWidth="1"/>
    <col min="591" max="591" width="14.7109375" style="36" bestFit="1" customWidth="1"/>
    <col min="592" max="592" width="11.5703125" style="36" bestFit="1" customWidth="1"/>
    <col min="593" max="593" width="14.7109375" style="36" bestFit="1" customWidth="1"/>
    <col min="594" max="594" width="11.5703125" style="36" bestFit="1" customWidth="1"/>
    <col min="595" max="595" width="14.7109375" style="36" bestFit="1" customWidth="1"/>
    <col min="596" max="596" width="11.5703125" style="36" bestFit="1" customWidth="1"/>
    <col min="597" max="597" width="14.7109375" style="36" bestFit="1" customWidth="1"/>
    <col min="598" max="598" width="11.5703125" style="36" bestFit="1" customWidth="1"/>
    <col min="599" max="599" width="14.7109375" style="36" bestFit="1" customWidth="1"/>
    <col min="600" max="600" width="11.5703125" style="36" bestFit="1" customWidth="1"/>
    <col min="601" max="601" width="14.7109375" style="36" bestFit="1" customWidth="1"/>
    <col min="602" max="602" width="11.5703125" style="36" bestFit="1" customWidth="1"/>
    <col min="603" max="603" width="14.7109375" style="36" bestFit="1" customWidth="1"/>
    <col min="604" max="604" width="11.5703125" style="36" bestFit="1" customWidth="1"/>
    <col min="605" max="605" width="14.7109375" style="36" bestFit="1" customWidth="1"/>
    <col min="606" max="606" width="11.5703125" style="36" bestFit="1" customWidth="1"/>
    <col min="607" max="607" width="14.7109375" style="36" bestFit="1" customWidth="1"/>
    <col min="608" max="608" width="11.5703125" style="36" bestFit="1" customWidth="1"/>
    <col min="609" max="609" width="14.7109375" style="36" bestFit="1" customWidth="1"/>
    <col min="610" max="610" width="11.5703125" style="36" bestFit="1" customWidth="1"/>
    <col min="611" max="611" width="14.7109375" style="36" bestFit="1" customWidth="1"/>
    <col min="612" max="612" width="11.5703125" style="36" bestFit="1" customWidth="1"/>
    <col min="613" max="613" width="14.7109375" style="36" bestFit="1" customWidth="1"/>
    <col min="614" max="614" width="11.5703125" style="36" bestFit="1" customWidth="1"/>
    <col min="615" max="615" width="14.7109375" style="36" bestFit="1" customWidth="1"/>
    <col min="616" max="616" width="11.5703125" style="36" bestFit="1" customWidth="1"/>
    <col min="617" max="617" width="14.7109375" style="36" bestFit="1" customWidth="1"/>
    <col min="618" max="618" width="11.5703125" style="36" bestFit="1" customWidth="1"/>
    <col min="619" max="619" width="14.7109375" style="36" bestFit="1" customWidth="1"/>
    <col min="620" max="620" width="10.7109375" style="36" bestFit="1" customWidth="1"/>
    <col min="621" max="621" width="13.7109375" style="36" bestFit="1" customWidth="1"/>
    <col min="622" max="622" width="10.7109375" style="36" bestFit="1" customWidth="1"/>
    <col min="623" max="623" width="13.7109375" style="36" bestFit="1" customWidth="1"/>
    <col min="624" max="624" width="10.7109375" style="36" bestFit="1" customWidth="1"/>
    <col min="625" max="625" width="13.7109375" style="36" bestFit="1" customWidth="1"/>
    <col min="626" max="626" width="10.7109375" style="36" bestFit="1" customWidth="1"/>
    <col min="627" max="627" width="13.7109375" style="36" bestFit="1" customWidth="1"/>
    <col min="628" max="628" width="10.7109375" style="36" bestFit="1" customWidth="1"/>
    <col min="629" max="629" width="13.7109375" style="36" bestFit="1" customWidth="1"/>
    <col min="630" max="630" width="10.7109375" style="36" bestFit="1" customWidth="1"/>
    <col min="631" max="631" width="13.7109375" style="36" bestFit="1" customWidth="1"/>
    <col min="632" max="632" width="10.7109375" style="36" bestFit="1" customWidth="1"/>
    <col min="633" max="633" width="13.7109375" style="36" bestFit="1" customWidth="1"/>
    <col min="634" max="634" width="10.7109375" style="36" bestFit="1" customWidth="1"/>
    <col min="635" max="635" width="13.7109375" style="36" bestFit="1" customWidth="1"/>
    <col min="636" max="636" width="10.7109375" style="36" bestFit="1" customWidth="1"/>
    <col min="637" max="637" width="13.7109375" style="36" bestFit="1" customWidth="1"/>
    <col min="638" max="638" width="11.5703125" style="36" bestFit="1" customWidth="1"/>
    <col min="639" max="639" width="14.7109375" style="36" bestFit="1" customWidth="1"/>
    <col min="640" max="640" width="11.5703125" style="36" bestFit="1" customWidth="1"/>
    <col min="641" max="641" width="14.7109375" style="36" bestFit="1" customWidth="1"/>
    <col min="642" max="642" width="11.5703125" style="36" bestFit="1" customWidth="1"/>
    <col min="643" max="643" width="14.7109375" style="36" bestFit="1" customWidth="1"/>
    <col min="644" max="644" width="11.5703125" style="36" bestFit="1" customWidth="1"/>
    <col min="645" max="645" width="14.7109375" style="36" bestFit="1" customWidth="1"/>
    <col min="646" max="646" width="11.5703125" style="36" bestFit="1" customWidth="1"/>
    <col min="647" max="647" width="14.7109375" style="36" bestFit="1" customWidth="1"/>
    <col min="648" max="648" width="11.5703125" style="36" bestFit="1" customWidth="1"/>
    <col min="649" max="649" width="14.7109375" style="36" bestFit="1" customWidth="1"/>
    <col min="650" max="650" width="11.5703125" style="36" bestFit="1" customWidth="1"/>
    <col min="651" max="651" width="14.7109375" style="36" bestFit="1" customWidth="1"/>
    <col min="652" max="652" width="11.5703125" style="36" bestFit="1" customWidth="1"/>
    <col min="653" max="653" width="14.7109375" style="36" bestFit="1" customWidth="1"/>
    <col min="654" max="654" width="11.5703125" style="36" bestFit="1" customWidth="1"/>
    <col min="655" max="655" width="14.7109375" style="36" bestFit="1" customWidth="1"/>
    <col min="656" max="656" width="11.5703125" style="36" bestFit="1" customWidth="1"/>
    <col min="657" max="657" width="14.7109375" style="36" bestFit="1" customWidth="1"/>
    <col min="658" max="658" width="11.5703125" style="36" bestFit="1" customWidth="1"/>
    <col min="659" max="659" width="14.7109375" style="36" bestFit="1" customWidth="1"/>
    <col min="660" max="660" width="11.5703125" style="36" bestFit="1" customWidth="1"/>
    <col min="661" max="661" width="14.7109375" style="36" bestFit="1" customWidth="1"/>
    <col min="662" max="662" width="11.5703125" style="36" bestFit="1" customWidth="1"/>
    <col min="663" max="663" width="14.7109375" style="36" bestFit="1" customWidth="1"/>
    <col min="664" max="664" width="11.5703125" style="36" bestFit="1" customWidth="1"/>
    <col min="665" max="665" width="14.7109375" style="36" bestFit="1" customWidth="1"/>
    <col min="666" max="666" width="11.5703125" style="36" bestFit="1" customWidth="1"/>
    <col min="667" max="667" width="14.7109375" style="36" bestFit="1" customWidth="1"/>
    <col min="668" max="668" width="11.5703125" style="36" bestFit="1" customWidth="1"/>
    <col min="669" max="669" width="14.7109375" style="36" bestFit="1" customWidth="1"/>
    <col min="670" max="670" width="11.5703125" style="36" bestFit="1" customWidth="1"/>
    <col min="671" max="671" width="14.7109375" style="36" bestFit="1" customWidth="1"/>
    <col min="672" max="672" width="11.5703125" style="36" bestFit="1" customWidth="1"/>
    <col min="673" max="673" width="14.7109375" style="36" bestFit="1" customWidth="1"/>
    <col min="674" max="674" width="11.5703125" style="36" bestFit="1" customWidth="1"/>
    <col min="675" max="675" width="14.7109375" style="36" bestFit="1" customWidth="1"/>
    <col min="676" max="676" width="11.5703125" style="36" bestFit="1" customWidth="1"/>
    <col min="677" max="677" width="14.7109375" style="36" bestFit="1" customWidth="1"/>
    <col min="678" max="678" width="11.5703125" style="36" bestFit="1" customWidth="1"/>
    <col min="679" max="679" width="14.7109375" style="36" bestFit="1" customWidth="1"/>
    <col min="680" max="680" width="10.7109375" style="36" bestFit="1" customWidth="1"/>
    <col min="681" max="681" width="13.7109375" style="36" bestFit="1" customWidth="1"/>
    <col min="682" max="682" width="10.7109375" style="36" bestFit="1" customWidth="1"/>
    <col min="683" max="683" width="13.7109375" style="36" bestFit="1" customWidth="1"/>
    <col min="684" max="684" width="10.7109375" style="36" bestFit="1" customWidth="1"/>
    <col min="685" max="685" width="13.7109375" style="36" bestFit="1" customWidth="1"/>
    <col min="686" max="686" width="10.7109375" style="36" bestFit="1" customWidth="1"/>
    <col min="687" max="687" width="13.7109375" style="36" bestFit="1" customWidth="1"/>
    <col min="688" max="688" width="10.7109375" style="36" bestFit="1" customWidth="1"/>
    <col min="689" max="689" width="13.7109375" style="36" bestFit="1" customWidth="1"/>
    <col min="690" max="690" width="10.7109375" style="36" bestFit="1" customWidth="1"/>
    <col min="691" max="691" width="13.7109375" style="36" bestFit="1" customWidth="1"/>
    <col min="692" max="692" width="10.7109375" style="36" bestFit="1" customWidth="1"/>
    <col min="693" max="693" width="13.7109375" style="36" bestFit="1" customWidth="1"/>
    <col min="694" max="694" width="10.7109375" style="36" bestFit="1" customWidth="1"/>
    <col min="695" max="695" width="13.7109375" style="36" bestFit="1" customWidth="1"/>
    <col min="696" max="696" width="10.7109375" style="36" bestFit="1" customWidth="1"/>
    <col min="697" max="697" width="13.7109375" style="36" bestFit="1" customWidth="1"/>
    <col min="698" max="698" width="11.5703125" style="36" bestFit="1" customWidth="1"/>
    <col min="699" max="699" width="14.7109375" style="36" bestFit="1" customWidth="1"/>
    <col min="700" max="700" width="11.5703125" style="36" bestFit="1" customWidth="1"/>
    <col min="701" max="701" width="14.7109375" style="36" bestFit="1" customWidth="1"/>
    <col min="702" max="702" width="11.5703125" style="36" bestFit="1" customWidth="1"/>
    <col min="703" max="703" width="14.7109375" style="36" bestFit="1" customWidth="1"/>
    <col min="704" max="704" width="11.5703125" style="36" bestFit="1" customWidth="1"/>
    <col min="705" max="705" width="14.7109375" style="36" bestFit="1" customWidth="1"/>
    <col min="706" max="706" width="11.5703125" style="36" bestFit="1" customWidth="1"/>
    <col min="707" max="707" width="14.7109375" style="36" bestFit="1" customWidth="1"/>
    <col min="708" max="708" width="11.5703125" style="36" bestFit="1" customWidth="1"/>
    <col min="709" max="709" width="14.7109375" style="36" bestFit="1" customWidth="1"/>
    <col min="710" max="710" width="11.5703125" style="36" bestFit="1" customWidth="1"/>
    <col min="711" max="711" width="14.7109375" style="36" bestFit="1" customWidth="1"/>
    <col min="712" max="712" width="11.5703125" style="36" bestFit="1" customWidth="1"/>
    <col min="713" max="713" width="14.7109375" style="36" bestFit="1" customWidth="1"/>
    <col min="714" max="714" width="11.5703125" style="36" bestFit="1" customWidth="1"/>
    <col min="715" max="715" width="14.7109375" style="36" bestFit="1" customWidth="1"/>
    <col min="716" max="716" width="11.5703125" style="36" bestFit="1" customWidth="1"/>
    <col min="717" max="717" width="14.7109375" style="36" bestFit="1" customWidth="1"/>
    <col min="718" max="718" width="11.5703125" style="36" bestFit="1" customWidth="1"/>
    <col min="719" max="719" width="14.7109375" style="36" bestFit="1" customWidth="1"/>
    <col min="720" max="720" width="11.5703125" style="36" bestFit="1" customWidth="1"/>
    <col min="721" max="721" width="14.7109375" style="36" bestFit="1" customWidth="1"/>
    <col min="722" max="722" width="11.5703125" style="36" bestFit="1" customWidth="1"/>
    <col min="723" max="723" width="14.7109375" style="36" bestFit="1" customWidth="1"/>
    <col min="724" max="724" width="11.5703125" style="36" bestFit="1" customWidth="1"/>
    <col min="725" max="725" width="14.7109375" style="36" bestFit="1" customWidth="1"/>
    <col min="726" max="726" width="11.5703125" style="36" bestFit="1" customWidth="1"/>
    <col min="727" max="727" width="14.7109375" style="36" bestFit="1" customWidth="1"/>
    <col min="728" max="728" width="11.5703125" style="36" bestFit="1" customWidth="1"/>
    <col min="729" max="729" width="14.7109375" style="36" bestFit="1" customWidth="1"/>
    <col min="730" max="730" width="11.5703125" style="36" bestFit="1" customWidth="1"/>
    <col min="731" max="731" width="14.7109375" style="36" bestFit="1" customWidth="1"/>
    <col min="732" max="732" width="14.42578125" style="36" bestFit="1" customWidth="1"/>
    <col min="733" max="16384" width="9.140625" style="36"/>
  </cols>
  <sheetData>
    <row r="4" spans="2:11" x14ac:dyDescent="0.25">
      <c r="J4" s="37" t="s">
        <v>69</v>
      </c>
      <c r="K4" s="36" t="s">
        <v>96</v>
      </c>
    </row>
    <row r="5" spans="2:11" x14ac:dyDescent="0.25">
      <c r="B5" s="37" t="s">
        <v>83</v>
      </c>
      <c r="C5" s="37" t="s">
        <v>71</v>
      </c>
      <c r="J5" s="38" t="s">
        <v>24</v>
      </c>
      <c r="K5" s="39">
        <v>5221.5166666666664</v>
      </c>
    </row>
    <row r="6" spans="2:11" x14ac:dyDescent="0.25">
      <c r="B6" s="37" t="s">
        <v>69</v>
      </c>
      <c r="C6" s="36" t="s">
        <v>93</v>
      </c>
      <c r="D6" s="36" t="s">
        <v>82</v>
      </c>
      <c r="E6" s="36" t="s">
        <v>70</v>
      </c>
      <c r="J6" s="38" t="s">
        <v>23</v>
      </c>
      <c r="K6" s="39">
        <v>5530.083333333333</v>
      </c>
    </row>
    <row r="7" spans="2:11" x14ac:dyDescent="0.25">
      <c r="B7" s="38" t="s">
        <v>24</v>
      </c>
      <c r="C7" s="39">
        <v>191994</v>
      </c>
      <c r="D7" s="39">
        <v>121297</v>
      </c>
      <c r="E7" s="39">
        <v>313291</v>
      </c>
      <c r="J7" s="38" t="s">
        <v>25</v>
      </c>
      <c r="K7" s="39">
        <v>5303.0333333333338</v>
      </c>
    </row>
    <row r="8" spans="2:11" x14ac:dyDescent="0.25">
      <c r="B8" s="38" t="s">
        <v>23</v>
      </c>
      <c r="C8" s="39">
        <v>198903</v>
      </c>
      <c r="D8" s="39">
        <v>132902</v>
      </c>
      <c r="E8" s="39">
        <v>331805</v>
      </c>
      <c r="J8" s="38" t="s">
        <v>20</v>
      </c>
      <c r="K8" s="39">
        <v>5687.2666666666664</v>
      </c>
    </row>
    <row r="9" spans="2:11" x14ac:dyDescent="0.25">
      <c r="B9" s="38" t="s">
        <v>25</v>
      </c>
      <c r="C9" s="39">
        <v>193495</v>
      </c>
      <c r="D9" s="39">
        <v>124687</v>
      </c>
      <c r="E9" s="39">
        <v>318182</v>
      </c>
      <c r="J9" s="38" t="s">
        <v>22</v>
      </c>
      <c r="K9" s="39">
        <v>5065.45</v>
      </c>
    </row>
    <row r="10" spans="2:11" x14ac:dyDescent="0.25">
      <c r="B10" s="38" t="s">
        <v>20</v>
      </c>
      <c r="C10" s="39">
        <v>225112</v>
      </c>
      <c r="D10" s="39">
        <v>116124</v>
      </c>
      <c r="E10" s="39">
        <v>341236</v>
      </c>
      <c r="J10" s="38" t="s">
        <v>21</v>
      </c>
      <c r="K10" s="39">
        <v>5542.2</v>
      </c>
    </row>
    <row r="11" spans="2:11" x14ac:dyDescent="0.25">
      <c r="B11" s="38" t="s">
        <v>22</v>
      </c>
      <c r="C11" s="39">
        <v>169694</v>
      </c>
      <c r="D11" s="39">
        <v>134233</v>
      </c>
      <c r="E11" s="39">
        <v>303927</v>
      </c>
      <c r="J11" s="38" t="s">
        <v>70</v>
      </c>
      <c r="K11" s="39">
        <v>5391.5916666666662</v>
      </c>
    </row>
    <row r="12" spans="2:11" x14ac:dyDescent="0.25">
      <c r="B12" s="38" t="s">
        <v>21</v>
      </c>
      <c r="C12" s="39">
        <v>202551</v>
      </c>
      <c r="D12" s="39">
        <v>129981</v>
      </c>
      <c r="E12" s="39">
        <v>332532</v>
      </c>
    </row>
    <row r="13" spans="2:11" x14ac:dyDescent="0.25">
      <c r="B13" s="38" t="s">
        <v>70</v>
      </c>
      <c r="C13" s="39">
        <v>1181749</v>
      </c>
      <c r="D13" s="39">
        <v>759224</v>
      </c>
      <c r="E13" s="39">
        <v>1940973</v>
      </c>
    </row>
    <row r="18" spans="1:9" x14ac:dyDescent="0.25">
      <c r="B18" s="37" t="s">
        <v>69</v>
      </c>
      <c r="C18" s="36" t="s">
        <v>84</v>
      </c>
    </row>
    <row r="19" spans="1:9" x14ac:dyDescent="0.25">
      <c r="B19" s="38" t="s">
        <v>29</v>
      </c>
      <c r="C19" s="39">
        <v>408511</v>
      </c>
    </row>
    <row r="20" spans="1:9" x14ac:dyDescent="0.25">
      <c r="A20" s="40"/>
      <c r="B20" s="38" t="s">
        <v>28</v>
      </c>
      <c r="C20" s="39">
        <v>400683</v>
      </c>
    </row>
    <row r="21" spans="1:9" x14ac:dyDescent="0.25">
      <c r="B21" s="38" t="s">
        <v>30</v>
      </c>
      <c r="C21" s="39">
        <v>387405</v>
      </c>
    </row>
    <row r="22" spans="1:9" x14ac:dyDescent="0.25">
      <c r="B22" s="38" t="s">
        <v>27</v>
      </c>
      <c r="C22" s="39">
        <v>381373</v>
      </c>
    </row>
    <row r="23" spans="1:9" x14ac:dyDescent="0.25">
      <c r="B23" s="38" t="s">
        <v>26</v>
      </c>
      <c r="C23" s="39">
        <v>363001</v>
      </c>
    </row>
    <row r="24" spans="1:9" x14ac:dyDescent="0.25">
      <c r="B24" s="38" t="s">
        <v>70</v>
      </c>
      <c r="C24" s="39">
        <v>1940973</v>
      </c>
    </row>
    <row r="28" spans="1:9" x14ac:dyDescent="0.25">
      <c r="A28" s="40" t="s">
        <v>78</v>
      </c>
      <c r="B28" s="36" t="s">
        <v>81</v>
      </c>
      <c r="H28" s="40" t="s">
        <v>78</v>
      </c>
      <c r="I28" s="36" t="s">
        <v>81</v>
      </c>
    </row>
    <row r="29" spans="1:9" x14ac:dyDescent="0.25">
      <c r="A29" s="40" t="s">
        <v>78</v>
      </c>
      <c r="B29" s="36" t="s">
        <v>87</v>
      </c>
    </row>
    <row r="30" spans="1:9" x14ac:dyDescent="0.25">
      <c r="A30" s="40" t="s">
        <v>78</v>
      </c>
      <c r="B30" s="36" t="s">
        <v>86</v>
      </c>
    </row>
    <row r="31" spans="1:9" x14ac:dyDescent="0.25">
      <c r="A31" s="40" t="s">
        <v>78</v>
      </c>
      <c r="B31" s="36" t="s">
        <v>79</v>
      </c>
    </row>
    <row r="32" spans="1:9" x14ac:dyDescent="0.25">
      <c r="A32" s="40" t="s">
        <v>78</v>
      </c>
      <c r="B32" s="36" t="s">
        <v>80</v>
      </c>
    </row>
  </sheetData>
  <conditionalFormatting pivot="1" sqref="C19:C23">
    <cfRule type="colorScale" priority="4">
      <colorScale>
        <cfvo type="min"/>
        <cfvo type="max"/>
        <color rgb="FFFCFCFF"/>
        <color rgb="FF63BE7B"/>
      </colorScale>
    </cfRule>
  </conditionalFormatting>
  <conditionalFormatting pivot="1" sqref="C7:E12">
    <cfRule type="colorScale" priority="3">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51B02-E54E-4367-A916-2E275A3EFAA3}">
  <sheetPr codeName="Sheet4">
    <tabColor theme="3" tint="0.39997558519241921"/>
  </sheetPr>
  <dimension ref="B3:R45"/>
  <sheetViews>
    <sheetView topLeftCell="A22" zoomScale="90" zoomScaleNormal="90" workbookViewId="0">
      <selection activeCell="C31" sqref="C31"/>
    </sheetView>
  </sheetViews>
  <sheetFormatPr defaultRowHeight="15" x14ac:dyDescent="0.25"/>
  <cols>
    <col min="2" max="2" width="13.28515625" bestFit="1" customWidth="1"/>
    <col min="3" max="3" width="27.7109375" bestFit="1" customWidth="1"/>
    <col min="4" max="4" width="6.28515625" bestFit="1" customWidth="1"/>
    <col min="5" max="5" width="11.28515625" bestFit="1" customWidth="1"/>
    <col min="6" max="6" width="27.7109375" bestFit="1" customWidth="1"/>
    <col min="7" max="7" width="13.28515625" bestFit="1" customWidth="1"/>
    <col min="8" max="8" width="37.5703125" bestFit="1" customWidth="1"/>
    <col min="9" max="9" width="7.42578125" bestFit="1" customWidth="1"/>
    <col min="10" max="10" width="11.28515625" bestFit="1" customWidth="1"/>
    <col min="11" max="11" width="9.28515625" bestFit="1" customWidth="1"/>
    <col min="12" max="12" width="9.5703125" bestFit="1" customWidth="1"/>
    <col min="13" max="14" width="11.28515625" bestFit="1" customWidth="1"/>
    <col min="15" max="15" width="7.5703125" bestFit="1" customWidth="1"/>
    <col min="16" max="16" width="9.7109375" bestFit="1" customWidth="1"/>
    <col min="17" max="17" width="7.5703125" bestFit="1" customWidth="1"/>
    <col min="18" max="18" width="7.42578125" bestFit="1" customWidth="1"/>
    <col min="19" max="19" width="5.7109375" bestFit="1" customWidth="1"/>
    <col min="20" max="20" width="11.28515625" bestFit="1" customWidth="1"/>
    <col min="21" max="21" width="5.5703125" bestFit="1" customWidth="1"/>
    <col min="22" max="22" width="12.28515625" bestFit="1" customWidth="1"/>
    <col min="23" max="23" width="7.5703125" bestFit="1" customWidth="1"/>
    <col min="24" max="24" width="5.5703125" bestFit="1" customWidth="1"/>
    <col min="25" max="25" width="10.5703125" bestFit="1" customWidth="1"/>
    <col min="26" max="26" width="11.28515625" bestFit="1" customWidth="1"/>
  </cols>
  <sheetData>
    <row r="3" spans="2:18" x14ac:dyDescent="0.25">
      <c r="B3" s="17" t="s">
        <v>69</v>
      </c>
      <c r="C3" t="s">
        <v>88</v>
      </c>
      <c r="D3" t="s">
        <v>89</v>
      </c>
      <c r="G3" s="17" t="s">
        <v>92</v>
      </c>
      <c r="H3" s="17" t="s">
        <v>71</v>
      </c>
      <c r="Q3" s="20" t="s">
        <v>78</v>
      </c>
      <c r="R3" t="s">
        <v>90</v>
      </c>
    </row>
    <row r="4" spans="2:18" x14ac:dyDescent="0.25">
      <c r="B4" s="18" t="s">
        <v>82</v>
      </c>
      <c r="C4" s="34"/>
      <c r="D4" s="34"/>
      <c r="G4" s="17" t="s">
        <v>69</v>
      </c>
      <c r="H4" t="s">
        <v>93</v>
      </c>
      <c r="I4" t="s">
        <v>82</v>
      </c>
      <c r="J4" t="s">
        <v>70</v>
      </c>
    </row>
    <row r="5" spans="2:18" x14ac:dyDescent="0.25">
      <c r="B5" s="23" t="s">
        <v>21</v>
      </c>
      <c r="C5" s="34">
        <v>65</v>
      </c>
      <c r="D5" s="34">
        <v>99.78000000000003</v>
      </c>
      <c r="G5" s="18" t="s">
        <v>24</v>
      </c>
      <c r="H5" s="22">
        <v>9.8051179093530505E-2</v>
      </c>
      <c r="I5" s="22">
        <v>6.8968238822204445E-2</v>
      </c>
      <c r="J5" s="22">
        <v>0.16701941791573496</v>
      </c>
    </row>
    <row r="6" spans="2:18" x14ac:dyDescent="0.25">
      <c r="B6" s="23" t="s">
        <v>22</v>
      </c>
      <c r="C6" s="34">
        <v>79</v>
      </c>
      <c r="D6" s="34">
        <v>102.25</v>
      </c>
      <c r="G6" s="18" t="s">
        <v>23</v>
      </c>
      <c r="H6" s="22">
        <v>9.8037922018183149E-2</v>
      </c>
      <c r="I6" s="22">
        <v>6.9806517609866461E-2</v>
      </c>
      <c r="J6" s="22">
        <v>0.16784443962804962</v>
      </c>
    </row>
    <row r="7" spans="2:18" x14ac:dyDescent="0.25">
      <c r="B7" s="23" t="s">
        <v>20</v>
      </c>
      <c r="C7" s="34">
        <v>64</v>
      </c>
      <c r="D7" s="34">
        <v>84.9</v>
      </c>
      <c r="G7" s="18" t="s">
        <v>25</v>
      </c>
      <c r="H7" s="22">
        <v>9.8619075204921997E-2</v>
      </c>
      <c r="I7" s="22">
        <v>6.8919835081982669E-2</v>
      </c>
      <c r="J7" s="22">
        <v>0.16753891028690465</v>
      </c>
    </row>
    <row r="8" spans="2:18" x14ac:dyDescent="0.25">
      <c r="B8" s="23" t="s">
        <v>25</v>
      </c>
      <c r="C8" s="34">
        <v>77</v>
      </c>
      <c r="D8" s="34">
        <v>104.03</v>
      </c>
      <c r="G8" s="18" t="s">
        <v>20</v>
      </c>
      <c r="H8" s="22">
        <v>0.10723000809914812</v>
      </c>
      <c r="I8" s="22">
        <v>5.8860797934116034E-2</v>
      </c>
      <c r="J8" s="22">
        <v>0.16609080603326415</v>
      </c>
    </row>
    <row r="9" spans="2:18" x14ac:dyDescent="0.25">
      <c r="B9" s="23" t="s">
        <v>23</v>
      </c>
      <c r="C9" s="34">
        <v>86</v>
      </c>
      <c r="D9" s="34">
        <v>99.519999999999982</v>
      </c>
      <c r="G9" s="18" t="s">
        <v>22</v>
      </c>
      <c r="H9" s="22">
        <v>9.6667510392159678E-2</v>
      </c>
      <c r="I9" s="22">
        <v>6.9188059629708309E-2</v>
      </c>
      <c r="J9" s="22">
        <v>0.16585557002186796</v>
      </c>
    </row>
    <row r="10" spans="2:18" x14ac:dyDescent="0.25">
      <c r="B10" s="23" t="s">
        <v>24</v>
      </c>
      <c r="C10" s="34">
        <v>77</v>
      </c>
      <c r="D10" s="34">
        <v>99.01</v>
      </c>
      <c r="G10" s="18" t="s">
        <v>21</v>
      </c>
      <c r="H10" s="22">
        <v>9.6059534750648295E-2</v>
      </c>
      <c r="I10" s="22">
        <v>6.9591321363530287E-2</v>
      </c>
      <c r="J10" s="22">
        <v>0.1656508561141786</v>
      </c>
    </row>
    <row r="11" spans="2:18" x14ac:dyDescent="0.25">
      <c r="B11" s="18" t="s">
        <v>93</v>
      </c>
      <c r="C11" s="34"/>
      <c r="D11" s="34"/>
      <c r="G11" s="18" t="s">
        <v>70</v>
      </c>
      <c r="H11" s="22">
        <v>0.5946652295585918</v>
      </c>
      <c r="I11" s="22">
        <v>0.4053347704414082</v>
      </c>
      <c r="J11" s="22">
        <v>1</v>
      </c>
    </row>
    <row r="12" spans="2:18" x14ac:dyDescent="0.25">
      <c r="B12" s="23" t="s">
        <v>21</v>
      </c>
      <c r="C12" s="34">
        <v>111</v>
      </c>
      <c r="D12" s="34">
        <v>137.57000000000002</v>
      </c>
    </row>
    <row r="13" spans="2:18" x14ac:dyDescent="0.25">
      <c r="B13" s="23" t="s">
        <v>22</v>
      </c>
      <c r="C13" s="34">
        <v>93</v>
      </c>
      <c r="D13" s="34">
        <v>142.41999999999999</v>
      </c>
    </row>
    <row r="14" spans="2:18" x14ac:dyDescent="0.25">
      <c r="B14" s="23" t="s">
        <v>20</v>
      </c>
      <c r="C14" s="34">
        <v>113</v>
      </c>
      <c r="D14" s="34">
        <v>152.66</v>
      </c>
    </row>
    <row r="15" spans="2:18" x14ac:dyDescent="0.25">
      <c r="B15" s="23" t="s">
        <v>25</v>
      </c>
      <c r="C15" s="34">
        <v>109</v>
      </c>
      <c r="D15" s="34">
        <v>139.77000000000001</v>
      </c>
    </row>
    <row r="16" spans="2:18" x14ac:dyDescent="0.25">
      <c r="B16" s="23" t="s">
        <v>23</v>
      </c>
      <c r="C16" s="34">
        <v>96</v>
      </c>
      <c r="D16" s="34">
        <v>140.88999999999996</v>
      </c>
    </row>
    <row r="17" spans="2:13" x14ac:dyDescent="0.25">
      <c r="B17" s="23" t="s">
        <v>24</v>
      </c>
      <c r="C17" s="34">
        <v>122</v>
      </c>
      <c r="D17" s="34">
        <v>139.60999999999996</v>
      </c>
    </row>
    <row r="18" spans="2:13" x14ac:dyDescent="0.25">
      <c r="B18" s="18" t="s">
        <v>70</v>
      </c>
      <c r="C18" s="34">
        <v>1092</v>
      </c>
      <c r="D18" s="34">
        <v>1442.4099999999999</v>
      </c>
    </row>
    <row r="24" spans="2:13" x14ac:dyDescent="0.25">
      <c r="G24" s="17" t="s">
        <v>91</v>
      </c>
      <c r="H24" s="17" t="s">
        <v>71</v>
      </c>
    </row>
    <row r="25" spans="2:13" x14ac:dyDescent="0.25">
      <c r="B25" s="17" t="s">
        <v>91</v>
      </c>
      <c r="C25" s="17" t="s">
        <v>71</v>
      </c>
      <c r="G25" s="17" t="s">
        <v>69</v>
      </c>
      <c r="H25" t="s">
        <v>28</v>
      </c>
      <c r="I25" t="s">
        <v>30</v>
      </c>
      <c r="J25" t="s">
        <v>27</v>
      </c>
      <c r="K25" t="s">
        <v>29</v>
      </c>
      <c r="L25" t="s">
        <v>26</v>
      </c>
      <c r="M25" t="s">
        <v>70</v>
      </c>
    </row>
    <row r="26" spans="2:13" x14ac:dyDescent="0.25">
      <c r="B26" s="17" t="s">
        <v>69</v>
      </c>
      <c r="C26" t="s">
        <v>93</v>
      </c>
      <c r="D26" t="s">
        <v>82</v>
      </c>
      <c r="E26" t="s">
        <v>70</v>
      </c>
      <c r="G26" s="18" t="s">
        <v>24</v>
      </c>
      <c r="H26" s="24">
        <v>0</v>
      </c>
      <c r="I26" s="24">
        <v>0.06</v>
      </c>
      <c r="J26" s="24">
        <v>0.02</v>
      </c>
      <c r="K26" s="24">
        <v>0.06</v>
      </c>
      <c r="L26" s="24">
        <v>0.1</v>
      </c>
      <c r="M26" s="24">
        <v>0.24</v>
      </c>
    </row>
    <row r="27" spans="2:13" x14ac:dyDescent="0.25">
      <c r="B27" s="18" t="s">
        <v>24</v>
      </c>
      <c r="C27" s="24">
        <v>0.16</v>
      </c>
      <c r="D27" s="24">
        <v>0.08</v>
      </c>
      <c r="E27" s="24">
        <v>0.24</v>
      </c>
      <c r="G27" s="18" t="s">
        <v>23</v>
      </c>
      <c r="H27" s="24">
        <v>0.04</v>
      </c>
      <c r="I27" s="24">
        <v>0.02</v>
      </c>
      <c r="J27" s="24">
        <v>0.02</v>
      </c>
      <c r="K27" s="24">
        <v>0.02</v>
      </c>
      <c r="L27" s="24">
        <v>0.04</v>
      </c>
      <c r="M27" s="24">
        <v>0.14000000000000001</v>
      </c>
    </row>
    <row r="28" spans="2:13" x14ac:dyDescent="0.25">
      <c r="B28" s="18" t="s">
        <v>23</v>
      </c>
      <c r="C28" s="24">
        <v>0.12</v>
      </c>
      <c r="D28" s="24">
        <v>0.02</v>
      </c>
      <c r="E28" s="24">
        <v>0.14000000000000001</v>
      </c>
      <c r="G28" s="18" t="s">
        <v>25</v>
      </c>
      <c r="H28" s="24">
        <v>0.04</v>
      </c>
      <c r="I28" s="24">
        <v>0.04</v>
      </c>
      <c r="J28" s="24">
        <v>0.04</v>
      </c>
      <c r="K28" s="24">
        <v>0</v>
      </c>
      <c r="L28" s="24">
        <v>0.06</v>
      </c>
      <c r="M28" s="24">
        <v>0.18</v>
      </c>
    </row>
    <row r="29" spans="2:13" x14ac:dyDescent="0.25">
      <c r="B29" s="18" t="s">
        <v>25</v>
      </c>
      <c r="C29" s="24">
        <v>0.08</v>
      </c>
      <c r="D29" s="24">
        <v>0.1</v>
      </c>
      <c r="E29" s="24">
        <v>0.18</v>
      </c>
      <c r="G29" s="18" t="s">
        <v>20</v>
      </c>
      <c r="H29" s="24">
        <v>0.02</v>
      </c>
      <c r="I29" s="24">
        <v>0</v>
      </c>
      <c r="J29" s="24">
        <v>0.06</v>
      </c>
      <c r="K29" s="24">
        <v>0.04</v>
      </c>
      <c r="L29" s="24">
        <v>0.02</v>
      </c>
      <c r="M29" s="24">
        <v>0.14000000000000001</v>
      </c>
    </row>
    <row r="30" spans="2:13" x14ac:dyDescent="0.25">
      <c r="B30" s="18" t="s">
        <v>20</v>
      </c>
      <c r="C30" s="24">
        <v>0.08</v>
      </c>
      <c r="D30" s="24">
        <v>0.06</v>
      </c>
      <c r="E30" s="24">
        <v>0.14000000000000001</v>
      </c>
      <c r="G30" s="18" t="s">
        <v>22</v>
      </c>
      <c r="H30" s="24">
        <v>0.04</v>
      </c>
      <c r="I30" s="24">
        <v>0.06</v>
      </c>
      <c r="J30" s="24">
        <v>0</v>
      </c>
      <c r="K30" s="24">
        <v>0</v>
      </c>
      <c r="L30" s="24">
        <v>0.04</v>
      </c>
      <c r="M30" s="24">
        <v>0.14000000000000001</v>
      </c>
    </row>
    <row r="31" spans="2:13" x14ac:dyDescent="0.25">
      <c r="B31" s="18" t="s">
        <v>22</v>
      </c>
      <c r="C31" s="24">
        <v>0.06</v>
      </c>
      <c r="D31" s="24">
        <v>0.08</v>
      </c>
      <c r="E31" s="24">
        <v>0.14000000000000001</v>
      </c>
      <c r="G31" s="18" t="s">
        <v>21</v>
      </c>
      <c r="H31" s="24">
        <v>0.02</v>
      </c>
      <c r="I31" s="24">
        <v>0.02</v>
      </c>
      <c r="J31" s="24">
        <v>0.04</v>
      </c>
      <c r="K31" s="24">
        <v>0.04</v>
      </c>
      <c r="L31" s="24">
        <v>0.04</v>
      </c>
      <c r="M31" s="24">
        <v>0.16</v>
      </c>
    </row>
    <row r="32" spans="2:13" x14ac:dyDescent="0.25">
      <c r="B32" s="18" t="s">
        <v>21</v>
      </c>
      <c r="C32" s="24">
        <v>0.1</v>
      </c>
      <c r="D32" s="24">
        <v>0.06</v>
      </c>
      <c r="E32" s="24">
        <v>0.16</v>
      </c>
      <c r="G32" s="18" t="s">
        <v>70</v>
      </c>
      <c r="H32" s="24">
        <v>0.16</v>
      </c>
      <c r="I32" s="24">
        <v>0.2</v>
      </c>
      <c r="J32" s="24">
        <v>0.18</v>
      </c>
      <c r="K32" s="24">
        <v>0.16</v>
      </c>
      <c r="L32" s="24">
        <v>0.3</v>
      </c>
      <c r="M32" s="24">
        <v>1</v>
      </c>
    </row>
    <row r="33" spans="2:8" x14ac:dyDescent="0.25">
      <c r="B33" s="18" t="s">
        <v>70</v>
      </c>
      <c r="C33" s="24">
        <v>0.6</v>
      </c>
      <c r="D33" s="24">
        <v>0.4</v>
      </c>
      <c r="E33" s="24">
        <v>1</v>
      </c>
    </row>
    <row r="37" spans="2:8" x14ac:dyDescent="0.25">
      <c r="G37" s="17" t="s">
        <v>69</v>
      </c>
      <c r="H37" t="s">
        <v>95</v>
      </c>
    </row>
    <row r="38" spans="2:8" x14ac:dyDescent="0.25">
      <c r="B38" s="17" t="s">
        <v>69</v>
      </c>
      <c r="C38" t="s">
        <v>88</v>
      </c>
      <c r="G38" s="18" t="s">
        <v>24</v>
      </c>
      <c r="H38" s="25">
        <v>3.9769999999999999</v>
      </c>
    </row>
    <row r="39" spans="2:8" x14ac:dyDescent="0.25">
      <c r="B39" s="18" t="s">
        <v>24</v>
      </c>
      <c r="C39" s="26">
        <v>199</v>
      </c>
      <c r="G39" s="18" t="s">
        <v>23</v>
      </c>
      <c r="H39" s="25">
        <v>4.0068333333333337</v>
      </c>
    </row>
    <row r="40" spans="2:8" x14ac:dyDescent="0.25">
      <c r="B40" s="18" t="s">
        <v>23</v>
      </c>
      <c r="C40" s="26">
        <v>182</v>
      </c>
      <c r="G40" s="18" t="s">
        <v>25</v>
      </c>
      <c r="H40" s="25">
        <v>4.0633333333333317</v>
      </c>
    </row>
    <row r="41" spans="2:8" x14ac:dyDescent="0.25">
      <c r="B41" s="18" t="s">
        <v>25</v>
      </c>
      <c r="C41" s="26">
        <v>186</v>
      </c>
      <c r="G41" s="18" t="s">
        <v>20</v>
      </c>
      <c r="H41" s="25">
        <v>3.9593333333333329</v>
      </c>
    </row>
    <row r="42" spans="2:8" x14ac:dyDescent="0.25">
      <c r="B42" s="18" t="s">
        <v>20</v>
      </c>
      <c r="C42" s="26">
        <v>177</v>
      </c>
      <c r="G42" s="18" t="s">
        <v>22</v>
      </c>
      <c r="H42" s="25">
        <v>4.0778333333333325</v>
      </c>
    </row>
    <row r="43" spans="2:8" x14ac:dyDescent="0.25">
      <c r="B43" s="18" t="s">
        <v>22</v>
      </c>
      <c r="C43" s="26">
        <v>172</v>
      </c>
      <c r="G43" s="18" t="s">
        <v>21</v>
      </c>
      <c r="H43" s="25">
        <v>3.9558333333333326</v>
      </c>
    </row>
    <row r="44" spans="2:8" x14ac:dyDescent="0.25">
      <c r="B44" s="18" t="s">
        <v>21</v>
      </c>
      <c r="C44" s="26">
        <v>176</v>
      </c>
      <c r="G44" s="18" t="s">
        <v>70</v>
      </c>
      <c r="H44" s="25">
        <v>4.0066944444444426</v>
      </c>
    </row>
    <row r="45" spans="2:8" x14ac:dyDescent="0.25">
      <c r="B45" s="18" t="s">
        <v>70</v>
      </c>
      <c r="C45" s="26">
        <v>1092</v>
      </c>
    </row>
  </sheetData>
  <conditionalFormatting pivot="1" sqref="H5:I10">
    <cfRule type="colorScale" priority="3">
      <colorScale>
        <cfvo type="min"/>
        <cfvo type="max"/>
        <color rgb="FFFCFCFF"/>
        <color rgb="FF63BE7B"/>
      </colorScale>
    </cfRule>
  </conditionalFormatting>
  <conditionalFormatting pivot="1" sqref="C5:D10 C11:D11 C12:D17">
    <cfRule type="colorScale" priority="1">
      <colorScale>
        <cfvo type="min"/>
        <cfvo type="max"/>
        <color rgb="FFFCFCFF"/>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3D75D-C4CD-4C36-931A-51063CE05742}">
  <sheetPr codeName="Sheet5">
    <tabColor theme="8" tint="-0.249977111117893"/>
  </sheetPr>
  <dimension ref="A5:J38"/>
  <sheetViews>
    <sheetView tabSelected="1" zoomScaleNormal="100" workbookViewId="0">
      <selection sqref="A1:XFD1048576"/>
    </sheetView>
  </sheetViews>
  <sheetFormatPr defaultRowHeight="15" x14ac:dyDescent="0.25"/>
  <cols>
    <col min="1" max="1" width="9.140625" style="28"/>
    <col min="2" max="2" width="13.140625" style="28" bestFit="1" customWidth="1"/>
    <col min="3" max="3" width="16.28515625" style="28" bestFit="1" customWidth="1"/>
    <col min="4" max="4" width="16" style="28" customWidth="1"/>
    <col min="5" max="14" width="12.7109375" style="28" bestFit="1" customWidth="1"/>
    <col min="15" max="15" width="14.42578125" style="28" bestFit="1" customWidth="1"/>
    <col min="16" max="16" width="20.5703125" style="28" bestFit="1" customWidth="1"/>
    <col min="17" max="17" width="12.7109375" style="28" bestFit="1" customWidth="1"/>
    <col min="18" max="18" width="20.5703125" style="28" bestFit="1" customWidth="1"/>
    <col min="19" max="19" width="12.7109375" style="28" bestFit="1" customWidth="1"/>
    <col min="20" max="20" width="20.5703125" style="28" bestFit="1" customWidth="1"/>
    <col min="21" max="21" width="12.7109375" style="28" bestFit="1" customWidth="1"/>
    <col min="22" max="22" width="20.5703125" style="28" bestFit="1" customWidth="1"/>
    <col min="23" max="23" width="12.7109375" style="28" bestFit="1" customWidth="1"/>
    <col min="24" max="24" width="20.5703125" style="28" bestFit="1" customWidth="1"/>
    <col min="25" max="25" width="12.7109375" style="28" bestFit="1" customWidth="1"/>
    <col min="26" max="26" width="20.5703125" style="28" bestFit="1" customWidth="1"/>
    <col min="27" max="27" width="15.42578125" style="28" bestFit="1" customWidth="1"/>
    <col min="28" max="28" width="25.7109375" style="28" bestFit="1" customWidth="1"/>
    <col min="29" max="362" width="10.7109375" style="28" bestFit="1" customWidth="1"/>
    <col min="363" max="363" width="14.42578125" style="28" bestFit="1" customWidth="1"/>
    <col min="364" max="16384" width="9.140625" style="28"/>
  </cols>
  <sheetData>
    <row r="5" spans="4:10" x14ac:dyDescent="0.25">
      <c r="D5" s="27">
        <f>GETPIVOTDATA("Sales_KES",'Sales &amp; Performance'!$B$5)</f>
        <v>1940973</v>
      </c>
      <c r="F5" s="33">
        <f>GETPIVOTDATA("Customer_Satisfaction_Score",'Customer Satisfaction &amp; Complai'!$G$37)</f>
        <v>4.0066944444444426</v>
      </c>
      <c r="H5" s="35">
        <f>GETPIVOTDATA("Customer_Satisfaction_Score",'Customer Satisfaction &amp; Complai'!$G$37)</f>
        <v>4.0066944444444426</v>
      </c>
      <c r="J5" s="29">
        <f>GETPIVOTDATA("Customer_Complaints",'Customer Satisfaction &amp; Complai'!$B$38)</f>
        <v>1092</v>
      </c>
    </row>
    <row r="6" spans="4:10" x14ac:dyDescent="0.25">
      <c r="D6" s="30"/>
      <c r="F6" s="30"/>
      <c r="I6" s="31"/>
    </row>
    <row r="22" spans="1:1" x14ac:dyDescent="0.25">
      <c r="A22" s="32"/>
    </row>
    <row r="23" spans="1:1" x14ac:dyDescent="0.25">
      <c r="A23" s="32"/>
    </row>
    <row r="24" spans="1:1" x14ac:dyDescent="0.25">
      <c r="A24" s="32"/>
    </row>
    <row r="38" spans="1:1" x14ac:dyDescent="0.25">
      <c r="A38" s="32"/>
    </row>
  </sheetData>
  <sheetProtection algorithmName="SHA-512" hashValue="1ChMwBHRo7i+claP5PwX6iQn1Htl5qog8BxbOuOL5hF6Aq2K5S6+0k/GMSqyi6UAighdIfUba+2pXzaKl1jVag==" saltValue="UpuhzNDZnO1+YI69I/m99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I n f o " > < 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 B r a n c h < / s t r i n g > < / k e y > < v a l u e > < i n t > 7 8 < / i n t > < / v a l u e > < / i t e m > < i t e m > < k e y > < s t r i n g > P r o d u c t _ C a t e g o r y < / s t r i n g > < / k e y > < v a l u e > < i n t > 1 4 6 < / i n t > < / v a l u e > < / i t e m > < i t e m > < k e y > < s t r i n g > S a l e s _ K E S < / s t r i n g > < / k e y > < v a l u e > < i n t > 9 7 < / i n t > < / v a l u e > < / i t e m > < i t e m > < k e y > < s t r i n g > A v e r a g e _ s a l e s < / s t r i n g > < / k e y > < v a l u e > < i n t > 1 2 5 < / i n t > < / v a l u e > < / i t e m > < i t e m > < k e y > < s t r i n g > C u s t o m e r _ C o m p l a i n t s < / s t r i n g > < / k e y > < v a l u e > < i n t > 1 7 3 < / i n t > < / v a l u e > < / i t e m > < i t e m > < k e y > < s t r i n g > S t o c k o u t _ F l a g < / s t r i n g > < / k e y > < v a l u e > < i n t > 1 2 1 < / i n t > < / v a l u e > < / i t e m > < i t e m > < k e y > < s t r i n g > S t a f f _ A t t e n d a n c e _ P c t < / s t r i n g > < / k e y > < v a l u e > < i n t > 1 6 9 < / i n t > < / v a l u e > < / i t e m > < i t e m > < k e y > < s t r i n g > C u s t o m e r _ S a t i s f a c t i o n _ S c o r e < / s t r i n g > < / k e y > < v a l u e > < i n t > 2 1 4 < / i n t > < / v a l u e > < / i t e m > < i t e m > < k e y > < s t r i n g > T r e n d < / s t r i n g > < / k e y > < v a l u e > < i n t > 7 1 < / i n t > < / v a l u e > < / i t e m > < / C o l u m n W i d t h s > < C o l u m n D i s p l a y I n d e x > < i t e m > < k e y > < s t r i n g > M o n t h < / s t r i n g > < / k e y > < v a l u e > < i n t > 0 < / i n t > < / v a l u e > < / i t e m > < i t e m > < k e y > < s t r i n g > B r a n c h < / s t r i n g > < / k e y > < v a l u e > < i n t > 1 < / i n t > < / v a l u e > < / i t e m > < i t e m > < k e y > < s t r i n g > P r o d u c t _ C a t e g o r y < / s t r i n g > < / k e y > < v a l u e > < i n t > 2 < / i n t > < / v a l u e > < / i t e m > < i t e m > < k e y > < s t r i n g > S a l e s _ K E S < / s t r i n g > < / k e y > < v a l u e > < i n t > 3 < / i n t > < / v a l u e > < / i t e m > < i t e m > < k e y > < s t r i n g > A v e r a g e _ s a l e s < / s t r i n g > < / k e y > < v a l u e > < i n t > 4 < / i n t > < / v a l u e > < / i t e m > < i t e m > < k e y > < s t r i n g > C u s t o m e r _ C o m p l a i n t s < / s t r i n g > < / k e y > < v a l u e > < i n t > 5 < / i n t > < / v a l u e > < / i t e m > < i t e m > < k e y > < s t r i n g > S t o c k o u t _ F l a g < / s t r i n g > < / k e y > < v a l u e > < i n t > 6 < / i n t > < / v a l u e > < / i t e m > < i t e m > < k e y > < s t r i n g > S t a f f _ A t t e n d a n c e _ P c t < / s t r i n g > < / k e y > < v a l u e > < i n t > 7 < / i n t > < / v a l u e > < / i t e m > < i t e m > < k e y > < s t r i n g > C u s t o m e r _ S a t i s f a c t i o n _ S c o r e < / s t r i n g > < / k e y > < v a l u e > < i n t > 8 < / i n t > < / v a l u e > < / i t e m > < i t e m > < k e y > < s t r i n g > T r e n d < / s t r i n g > < / k e y > < v a l u e > < i n t > 9 < / 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B Q D A A B Q S w M E F A A C A A g A T 5 r H 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T 5 r 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a x 1 o o i k e 4 D g A A A B E A A A A T A B w A R m 9 y b X V s Y X M v U 2 V j d G l v b j E u b S C i G A A o o B Q A A A A A A A A A A A A A A A A A A A A A A A A A A A A r T k 0 u y c z P U w i G 0 I b W A F B L A Q I t A B Q A A g A I A E + a x 1 r u L 5 y p p A A A A P Y A A A A S A A A A A A A A A A A A A A A A A A A A A A B D b 2 5 m a W c v U G F j a 2 F n Z S 5 4 b W x Q S w E C L Q A U A A I A C A B P m s d a D 8 r p q 6 Q A A A D p A A A A E w A A A A A A A A A A A A A A A A D w A A A A W 0 N v b n R l b n R f V H l w Z X N d L n h t b F B L A Q I t A B Q A A g A I A E + a x 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p s Q 0 n 1 C F Q 0 2 r v g S + g m t f 8 w A A A A A C A A A A A A A Q Z g A A A A E A A C A A A A D y 1 F s e j 5 q J 8 P H T 7 w s o k M S 9 W 5 r m r t G p o b W s 7 j e o F Z 4 g F g A A A A A O g A A A A A I A A C A A A A B r L v g d r S I s C e J N y t 4 W P f U A s Y s Y s y j 0 s p 3 W H r S 5 6 W L c 9 F A A A A A V r V O 7 v v v z U + 0 M l c 2 G V v + Q F 1 U S F F F T 1 A k R M z c 8 T J U P 6 Z P / v C O k Q G y J l G Z / V q C R 6 D 7 z q c v L N b B X b / K V s F e K i g s a b t 4 b + 9 j u J 7 n b 5 n E c G U y f 8 0 A A A A A w p N S 4 S F Y o M 2 E m o z / P a G w x l L 7 R j E / P m L A c T L a j R T n h w X E A n e O S O Q N P o J M 7 K B h 7 x 1 S 2 K K V a V 5 x a n k z L 4 U b 3 D W i X < / D a t a M a s h u p > 
</file>

<file path=customXml/item11.xml>��< ? x m l   v e r s i o n = " 1 . 0 "   e n c o d i n g = " U T F - 1 6 " ? > < G e m i n i   x m l n s = " h t t p : / / g e m i n i / p i v o t c u s t o m i z a t i o n / P o w e r P i v o t V e r s i o n " > < C u s t o m C o n t e n t > < ! [ C D A T A [ 2 0 1 5 . 1 3 0 . 1 6 0 6 . 1 ] ] > < / 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 C o l u m n s \ S a l e s _ K E S < / K e y > < / a : K e y > < a : V a l u e   i : t y p e = " T a b l e W i d g e t B a s e V i e w S t a t e " / > < / a : K e y V a l u e O f D i a g r a m O b j e c t K e y a n y T y p e z b w N T n L X > < a : K e y V a l u e O f D i a g r a m O b j e c t K e y a n y T y p e z b w N T n L X > < a : K e y > < K e y > C o l u m n s \ A v e r a g e _ s a l e s < / K e y > < / a : K e y > < a : V a l u e   i : t y p e = " T a b l e W i d g e t B a s e V i e w S t a t e " / > < / a : K e y V a l u e O f D i a g r a m O b j e c t K e y a n y T y p e z b w N T n L X > < a : K e y V a l u e O f D i a g r a m O b j e c t K e y a n y T y p e z b w N T n L X > < a : K e y > < K e y > C o l u m n s \ C u s t o m e r _ C o m p l a i n t s < / K e y > < / a : K e y > < a : V a l u e   i : t y p e = " T a b l e W i d g e t B a s e V i e w S t a t e " / > < / a : K e y V a l u e O f D i a g r a m O b j e c t K e y a n y T y p e z b w N T n L X > < a : K e y V a l u e O f D i a g r a m O b j e c t K e y a n y T y p e z b w N T n L X > < a : K e y > < K e y > C o l u m n s \ S t o c k o u t _ F l a g < / K e y > < / a : K e y > < a : V a l u e   i : t y p e = " T a b l e W i d g e t B a s e V i e w S t a t e " / > < / a : K e y V a l u e O f D i a g r a m O b j e c t K e y a n y T y p e z b w N T n L X > < a : K e y V a l u e O f D i a g r a m O b j e c t K e y a n y T y p e z b w N T n L X > < a : K e y > < K e y > C o l u m n s \ S t a f f _ A t t e n d a n c e _ P c t < / K e y > < / a : K e y > < a : V a l u e   i : t y p e = " T a b l e W i d g e t B a s e V i e w S t a t e " / > < / a : K e y V a l u e O f D i a g r a m O b j e c t K e y a n y T y p e z b w N T n L X > < a : K e y V a l u e O f D i a g r a m O b j e c t K e y a n y T y p e z b w N T n L X > < a : K e y > < K e y > C o l u m n s \ C u s t o m e r _ S a t i s f a c t i o n _ S c o r e < / K e y > < / a : K e y > < a : V a l u e   i : t y p e = " T a b l e W i d g e t B a s e V i e w S t a t e " / > < / a : K e y V a l u e O f D i a g r a m O b j e c t K e y a n y T y p e z b w N T n L X > < a : K e y V a l u e O f D i a g r a m O b j e c t K e y a n y T y p e z b w N T n L X > < a : K e y > < K e y > C o l u m n s \ T r e n d 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 C o l u m n s \ B r a n c h < / K e y > < / D i a g r a m O b j e c t K e y > < D i a g r a m O b j e c t K e y > < K e y > C o l u m n s \ P r o d u c t _ C a t e g o r y < / K e y > < / D i a g r a m O b j e c t K e y > < D i a g r a m O b j e c t K e y > < K e y > C o l u m n s \ S a l e s _ K E S < / K e y > < / D i a g r a m O b j e c t K e y > < D i a g r a m O b j e c t K e y > < K e y > C o l u m n s \ A v e r a g e _ s a l e s < / K e y > < / D i a g r a m O b j e c t K e y > < D i a g r a m O b j e c t K e y > < K e y > C o l u m n s \ C u s t o m e r _ C o m p l a i n t s < / K e y > < / D i a g r a m O b j e c t K e y > < D i a g r a m O b j e c t K e y > < K e y > C o l u m n s \ S t o c k o u t _ F l a g < / K e y > < / D i a g r a m O b j e c t K e y > < D i a g r a m O b j e c t K e y > < K e y > C o l u m n s \ S t a f f _ A t t e n d a n c e _ P c t < / K e y > < / D i a g r a m O b j e c t K e y > < D i a g r a m O b j e c t K e y > < K e y > C o l u m n s \ C u s t o m e r _ S a t i s f a c t i o n _ S c o r e < / K e y > < / D i a g r a m O b j e c t K e y > < D i a g r a m O b j e c t K e y > < K e y > C o l u m n s \ T r e n d 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 C o l u m n s \ P r o d u c t _ C a t e g o r y < / K e y > < / a : K e y > < a : V a l u e   i : t y p e = " M e a s u r e G r i d N o d e V i e w S t a t e " > < C o l u m n > 2 < / C o l u m n > < L a y e d O u t > t r u e < / L a y e d O u t > < / a : V a l u e > < / a : K e y V a l u e O f D i a g r a m O b j e c t K e y a n y T y p e z b w N T n L X > < a : K e y V a l u e O f D i a g r a m O b j e c t K e y a n y T y p e z b w N T n L X > < a : K e y > < K e y > C o l u m n s \ S a l e s _ K E S < / K e y > < / a : K e y > < a : V a l u e   i : t y p e = " M e a s u r e G r i d N o d e V i e w S t a t e " > < C o l u m n > 3 < / C o l u m n > < L a y e d O u t > t r u e < / L a y e d O u t > < / a : V a l u e > < / a : K e y V a l u e O f D i a g r a m O b j e c t K e y a n y T y p e z b w N T n L X > < a : K e y V a l u e O f D i a g r a m O b j e c t K e y a n y T y p e z b w N T n L X > < a : K e y > < K e y > C o l u m n s \ A v e r a g e _ s a l e s < / K e y > < / a : K e y > < a : V a l u e   i : t y p e = " M e a s u r e G r i d N o d e V i e w S t a t e " > < C o l u m n > 4 < / C o l u m n > < L a y e d O u t > t r u e < / L a y e d O u t > < / a : V a l u e > < / a : K e y V a l u e O f D i a g r a m O b j e c t K e y a n y T y p e z b w N T n L X > < a : K e y V a l u e O f D i a g r a m O b j e c t K e y a n y T y p e z b w N T n L X > < a : K e y > < K e y > C o l u m n s \ C u s t o m e r _ C o m p l a i n t s < / K e y > < / a : K e y > < a : V a l u e   i : t y p e = " M e a s u r e G r i d N o d e V i e w S t a t e " > < C o l u m n > 5 < / C o l u m n > < L a y e d O u t > t r u e < / L a y e d O u t > < / a : V a l u e > < / a : K e y V a l u e O f D i a g r a m O b j e c t K e y a n y T y p e z b w N T n L X > < a : K e y V a l u e O f D i a g r a m O b j e c t K e y a n y T y p e z b w N T n L X > < a : K e y > < K e y > C o l u m n s \ S t o c k o u t _ F l a g < / K e y > < / a : K e y > < a : V a l u e   i : t y p e = " M e a s u r e G r i d N o d e V i e w S t a t e " > < C o l u m n > 6 < / C o l u m n > < L a y e d O u t > t r u e < / L a y e d O u t > < / a : V a l u e > < / a : K e y V a l u e O f D i a g r a m O b j e c t K e y a n y T y p e z b w N T n L X > < a : K e y V a l u e O f D i a g r a m O b j e c t K e y a n y T y p e z b w N T n L X > < a : K e y > < K e y > C o l u m n s \ S t a f f _ A t t e n d a n c e _ P c t < / K e y > < / a : K e y > < a : V a l u e   i : t y p e = " M e a s u r e G r i d N o d e V i e w S t a t e " > < C o l u m n > 7 < / C o l u m n > < L a y e d O u t > t r u e < / L a y e d O u t > < / a : V a l u e > < / a : K e y V a l u e O f D i a g r a m O b j e c t K e y a n y T y p e z b w N T n L X > < a : K e y V a l u e O f D i a g r a m O b j e c t K e y a n y T y p e z b w N T n L X > < a : K e y > < K e y > C o l u m n s \ C u s t o m e r _ S a t i s f a c t i o n _ S c o r e < / K e y > < / a : K e y > < a : V a l u e   i : t y p e = " M e a s u r e G r i d N o d e V i e w S t a t e " > < C o l u m n > 8 < / C o l u m n > < L a y e d O u t > t r u e < / L a y e d O u t > < / a : V a l u e > < / a : K e y V a l u e O f D i a g r a m O b j e c t K e y a n y T y p e z b w N T n L X > < a : K e y V a l u e O f D i a g r a m O b j e c t K e y a n y T y p e z b w N T n L X > < a : K e y > < K e y > C o l u m n s \ T r e n d < / 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3.xml>��< ? x m l   v e r s i o n = " 1 . 0 "   e n c o d i n g = " U T F - 1 6 " ? > < G e m i n i   x m l n s = " h t t p : / / g e m i n i / p i v o t c u s t o m i z a t i o n / C l i e n t W i n d o w X M L " > < C u s t o m C o n t e n t > < ! [ C D A T A [ I n f o ] ] > < / 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 I n f o < / 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O r d e r " > < C u s t o m C o n t e n t > < ! [ C D A T A [ I n f o ] ] > < / 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 2 0 2 5 - 0 6 - 0 7 T 1 9 : 3 9 : 4 0 . 4 6 4 9 5 4 1 + 0 3 : 0 0 < / L a s t P r o c e s s e d T i m e > < / D a t a M o d e l i n g S a n d b o x . S e r i a l i z e d S a n d b o x E r r o r C a c h e > ] ] > < / C u s t o m C o n t e n t > < / G e m i n i > 
</file>

<file path=customXml/itemProps1.xml><?xml version="1.0" encoding="utf-8"?>
<ds:datastoreItem xmlns:ds="http://schemas.openxmlformats.org/officeDocument/2006/customXml" ds:itemID="{6B546734-DA0D-40A2-9E27-D7681B579326}">
  <ds:schemaRefs/>
</ds:datastoreItem>
</file>

<file path=customXml/itemProps10.xml><?xml version="1.0" encoding="utf-8"?>
<ds:datastoreItem xmlns:ds="http://schemas.openxmlformats.org/officeDocument/2006/customXml" ds:itemID="{B09AD5DB-9697-4558-849A-9BB6C1D4D1E5}">
  <ds:schemaRefs>
    <ds:schemaRef ds:uri="http://schemas.microsoft.com/DataMashup"/>
  </ds:schemaRefs>
</ds:datastoreItem>
</file>

<file path=customXml/itemProps11.xml><?xml version="1.0" encoding="utf-8"?>
<ds:datastoreItem xmlns:ds="http://schemas.openxmlformats.org/officeDocument/2006/customXml" ds:itemID="{7B285CFD-EB7E-4931-B992-093D727DB55D}">
  <ds:schemaRefs/>
</ds:datastoreItem>
</file>

<file path=customXml/itemProps12.xml><?xml version="1.0" encoding="utf-8"?>
<ds:datastoreItem xmlns:ds="http://schemas.openxmlformats.org/officeDocument/2006/customXml" ds:itemID="{FE8A2018-487A-4637-83AF-66CC50BAE198}">
  <ds:schemaRefs/>
</ds:datastoreItem>
</file>

<file path=customXml/itemProps13.xml><?xml version="1.0" encoding="utf-8"?>
<ds:datastoreItem xmlns:ds="http://schemas.openxmlformats.org/officeDocument/2006/customXml" ds:itemID="{B576BEB2-E0B8-466E-BCFC-31731DCE5464}">
  <ds:schemaRefs/>
</ds:datastoreItem>
</file>

<file path=customXml/itemProps14.xml><?xml version="1.0" encoding="utf-8"?>
<ds:datastoreItem xmlns:ds="http://schemas.openxmlformats.org/officeDocument/2006/customXml" ds:itemID="{8FE30B49-06C9-4831-93DB-D74E9E400D03}">
  <ds:schemaRefs/>
</ds:datastoreItem>
</file>

<file path=customXml/itemProps15.xml><?xml version="1.0" encoding="utf-8"?>
<ds:datastoreItem xmlns:ds="http://schemas.openxmlformats.org/officeDocument/2006/customXml" ds:itemID="{3F60B6D7-DF35-42B0-AF91-6C533A161A63}">
  <ds:schemaRefs/>
</ds:datastoreItem>
</file>

<file path=customXml/itemProps16.xml><?xml version="1.0" encoding="utf-8"?>
<ds:datastoreItem xmlns:ds="http://schemas.openxmlformats.org/officeDocument/2006/customXml" ds:itemID="{E22BFDA0-3831-4343-88B8-261BD9294477}">
  <ds:schemaRefs/>
</ds:datastoreItem>
</file>

<file path=customXml/itemProps17.xml><?xml version="1.0" encoding="utf-8"?>
<ds:datastoreItem xmlns:ds="http://schemas.openxmlformats.org/officeDocument/2006/customXml" ds:itemID="{3C4C5687-DF35-4685-A0B6-DEC475F07404}">
  <ds:schemaRefs/>
</ds:datastoreItem>
</file>

<file path=customXml/itemProps2.xml><?xml version="1.0" encoding="utf-8"?>
<ds:datastoreItem xmlns:ds="http://schemas.openxmlformats.org/officeDocument/2006/customXml" ds:itemID="{94EC01F4-5490-48CD-913B-15384C869A74}">
  <ds:schemaRefs/>
</ds:datastoreItem>
</file>

<file path=customXml/itemProps3.xml><?xml version="1.0" encoding="utf-8"?>
<ds:datastoreItem xmlns:ds="http://schemas.openxmlformats.org/officeDocument/2006/customXml" ds:itemID="{19D3E49C-A07C-43DB-9305-62C4795137C6}">
  <ds:schemaRefs/>
</ds:datastoreItem>
</file>

<file path=customXml/itemProps4.xml><?xml version="1.0" encoding="utf-8"?>
<ds:datastoreItem xmlns:ds="http://schemas.openxmlformats.org/officeDocument/2006/customXml" ds:itemID="{3E4F760D-A09B-4707-83DD-4C03D28C030D}">
  <ds:schemaRefs/>
</ds:datastoreItem>
</file>

<file path=customXml/itemProps5.xml><?xml version="1.0" encoding="utf-8"?>
<ds:datastoreItem xmlns:ds="http://schemas.openxmlformats.org/officeDocument/2006/customXml" ds:itemID="{23E5C8BA-EDB5-46FC-A880-0B9F89427029}">
  <ds:schemaRefs/>
</ds:datastoreItem>
</file>

<file path=customXml/itemProps6.xml><?xml version="1.0" encoding="utf-8"?>
<ds:datastoreItem xmlns:ds="http://schemas.openxmlformats.org/officeDocument/2006/customXml" ds:itemID="{7B1B6E81-3D3B-40AC-8253-B5E91B2D807E}">
  <ds:schemaRefs/>
</ds:datastoreItem>
</file>

<file path=customXml/itemProps7.xml><?xml version="1.0" encoding="utf-8"?>
<ds:datastoreItem xmlns:ds="http://schemas.openxmlformats.org/officeDocument/2006/customXml" ds:itemID="{5365C96D-A857-4A65-96DE-1508D93A3011}">
  <ds:schemaRefs/>
</ds:datastoreItem>
</file>

<file path=customXml/itemProps8.xml><?xml version="1.0" encoding="utf-8"?>
<ds:datastoreItem xmlns:ds="http://schemas.openxmlformats.org/officeDocument/2006/customXml" ds:itemID="{018ADB0E-368B-4D39-89C9-1A1B8759425B}">
  <ds:schemaRefs/>
</ds:datastoreItem>
</file>

<file path=customXml/itemProps9.xml><?xml version="1.0" encoding="utf-8"?>
<ds:datastoreItem xmlns:ds="http://schemas.openxmlformats.org/officeDocument/2006/customXml" ds:itemID="{E30DD656-9431-4248-8F99-B7F3EBE39A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Info</vt:lpstr>
      <vt:lpstr>Sales &amp; Performance</vt:lpstr>
      <vt:lpstr>Customer Satisfaction &amp; Complai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KEN</dc:creator>
  <cp:lastModifiedBy>Lincky weezy</cp:lastModifiedBy>
  <dcterms:created xsi:type="dcterms:W3CDTF">2025-05-30T09:44:22Z</dcterms:created>
  <dcterms:modified xsi:type="dcterms:W3CDTF">2025-06-20T10:55:40Z</dcterms:modified>
</cp:coreProperties>
</file>