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BEST\Documents\Warehouse and retail Sales Performance Analysis\Dashboard\"/>
    </mc:Choice>
  </mc:AlternateContent>
  <xr:revisionPtr revIDLastSave="0" documentId="13_ncr:1_{72A64EA5-2030-402F-92AD-A7E420E31A9E}" xr6:coauthVersionLast="47" xr6:coauthVersionMax="47" xr10:uidLastSave="{00000000-0000-0000-0000-000000000000}"/>
  <bookViews>
    <workbookView xWindow="-120" yWindow="-120" windowWidth="29040" windowHeight="15840" firstSheet="2" activeTab="7" xr2:uid="{1C6F3D8C-8C6C-4F2C-ABBE-D8E5A66DC47C}"/>
  </bookViews>
  <sheets>
    <sheet name="Raw" sheetId="1" r:id="rId1"/>
    <sheet name="info" sheetId="2" r:id="rId2"/>
    <sheet name="sales summary" sheetId="4" r:id="rId3"/>
    <sheet name="inventory" sheetId="6" r:id="rId4"/>
    <sheet name="forcasting" sheetId="7" r:id="rId5"/>
    <sheet name="Retail Sales Forcasting" sheetId="10" r:id="rId6"/>
    <sheet name="Warehouse Sales Forcasting" sheetId="11" r:id="rId7"/>
    <sheet name="Dashboard" sheetId="5" r:id="rId8"/>
    <sheet name="kpis" sheetId="12" r:id="rId9"/>
  </sheets>
  <definedNames>
    <definedName name="Slicer_Month">#N/A</definedName>
    <definedName name="Slicer_Supplier">#N/A</definedName>
    <definedName name="Slicer_Year">#N/A</definedName>
  </definedNames>
  <calcPr calcId="191029"/>
  <pivotCaches>
    <pivotCache cacheId="24"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3" i="4" l="1"/>
  <c r="C16" i="12"/>
  <c r="C15" i="12"/>
  <c r="K2" i="2"/>
  <c r="I8" i="2"/>
  <c r="I7" i="2"/>
  <c r="C5" i="11"/>
  <c r="C6" i="11"/>
  <c r="C7" i="11"/>
  <c r="C5" i="10"/>
  <c r="C6" i="10"/>
  <c r="C7" i="10"/>
  <c r="C9" i="12"/>
  <c r="C3" i="12"/>
  <c r="C5" i="12"/>
  <c r="C4" i="12"/>
  <c r="Q8" i="2" l="1"/>
  <c r="Q7" i="2"/>
  <c r="P8" i="2"/>
  <c r="R8" i="2" s="1"/>
  <c r="P7" i="2"/>
  <c r="R7" i="2" s="1"/>
  <c r="L8" i="2"/>
  <c r="K8" i="2"/>
  <c r="M8" i="2" s="1"/>
  <c r="L7" i="2"/>
  <c r="K7" i="2"/>
  <c r="M7" i="2" s="1"/>
  <c r="D7" i="11"/>
  <c r="E5" i="11"/>
  <c r="D5" i="11"/>
  <c r="E7" i="11"/>
  <c r="E6" i="11"/>
  <c r="D6" i="11"/>
  <c r="E7" i="10"/>
  <c r="E5" i="10"/>
  <c r="D7" i="10"/>
  <c r="D5" i="10"/>
  <c r="D6" i="10"/>
  <c r="E6" i="10"/>
</calcChain>
</file>

<file path=xl/sharedStrings.xml><?xml version="1.0" encoding="utf-8"?>
<sst xmlns="http://schemas.openxmlformats.org/spreadsheetml/2006/main" count="2236" uniqueCount="198">
  <si>
    <t>Year</t>
  </si>
  <si>
    <t>Month</t>
  </si>
  <si>
    <t>Supplier</t>
  </si>
  <si>
    <t>Item Code</t>
  </si>
  <si>
    <t>Item Description</t>
  </si>
  <si>
    <t>Item Type</t>
  </si>
  <si>
    <t>Retail Sales</t>
  </si>
  <si>
    <t>Warehouse Sales</t>
  </si>
  <si>
    <t>Acme Corp</t>
  </si>
  <si>
    <t>A005</t>
  </si>
  <si>
    <t>disinfectant spray</t>
  </si>
  <si>
    <t>Hygiene</t>
  </si>
  <si>
    <t>9603,</t>
  </si>
  <si>
    <t>Gamma inc</t>
  </si>
  <si>
    <t>A002</t>
  </si>
  <si>
    <t xml:space="preserve">Hand-Sanitizer </t>
  </si>
  <si>
    <t>hygiene</t>
  </si>
  <si>
    <t>A001</t>
  </si>
  <si>
    <t>toilet paper - 4rolls</t>
  </si>
  <si>
    <t>Cleaning</t>
  </si>
  <si>
    <t>NaN</t>
  </si>
  <si>
    <t>August</t>
  </si>
  <si>
    <t>Beta Ltd.</t>
  </si>
  <si>
    <t>not available</t>
  </si>
  <si>
    <t>Beta Ltd</t>
  </si>
  <si>
    <t>A006</t>
  </si>
  <si>
    <t>Laundry detergent</t>
  </si>
  <si>
    <t xml:space="preserve">Toilet paper - 4rolls </t>
  </si>
  <si>
    <t>cleaning</t>
  </si>
  <si>
    <t>laundry detergent</t>
  </si>
  <si>
    <t>hand-sanitizer</t>
  </si>
  <si>
    <t>cleanning</t>
  </si>
  <si>
    <t>Beta ltd</t>
  </si>
  <si>
    <t>A003</t>
  </si>
  <si>
    <t>LIQUID   SOAP</t>
  </si>
  <si>
    <t>HYGIENE</t>
  </si>
  <si>
    <t>4047,</t>
  </si>
  <si>
    <t>Acme Corp.</t>
  </si>
  <si>
    <t>liquid   soap</t>
  </si>
  <si>
    <t>Nov</t>
  </si>
  <si>
    <t>A004</t>
  </si>
  <si>
    <t>FLOOR CLEANER</t>
  </si>
  <si>
    <t>Jun</t>
  </si>
  <si>
    <t>Gamma Inc</t>
  </si>
  <si>
    <t>Disinfectant Spray</t>
  </si>
  <si>
    <t>Gamma Inc.</t>
  </si>
  <si>
    <t>A007</t>
  </si>
  <si>
    <t xml:space="preserve">Surface Wipes </t>
  </si>
  <si>
    <t xml:space="preserve">Disinfectant Spray </t>
  </si>
  <si>
    <t>A008</t>
  </si>
  <si>
    <t>Glass Cleaner</t>
  </si>
  <si>
    <t>Acme corp</t>
  </si>
  <si>
    <t>Surface Wipes</t>
  </si>
  <si>
    <t>hygiÃ¨ne</t>
  </si>
  <si>
    <t>Sept</t>
  </si>
  <si>
    <t>Toilet paper - 4rolls</t>
  </si>
  <si>
    <t>Liquid   Soap</t>
  </si>
  <si>
    <t>Apr</t>
  </si>
  <si>
    <t>floor cleaner</t>
  </si>
  <si>
    <t>Floor Cleaner</t>
  </si>
  <si>
    <t xml:space="preserve">Floor Cleaner </t>
  </si>
  <si>
    <t xml:space="preserve">Laundry detergent </t>
  </si>
  <si>
    <t>glass cleaner</t>
  </si>
  <si>
    <t>2200,</t>
  </si>
  <si>
    <t>2804,</t>
  </si>
  <si>
    <t>March</t>
  </si>
  <si>
    <t>Dec</t>
  </si>
  <si>
    <t>Oct</t>
  </si>
  <si>
    <t>TOILET PAPER - 4ROLLS</t>
  </si>
  <si>
    <t>GLASS CLEANER</t>
  </si>
  <si>
    <t>Feb</t>
  </si>
  <si>
    <t>LAUNDRY DETERGENT</t>
  </si>
  <si>
    <t>7504,</t>
  </si>
  <si>
    <t xml:space="preserve">Liquid   Soap </t>
  </si>
  <si>
    <t>3998,</t>
  </si>
  <si>
    <t>surface wipes</t>
  </si>
  <si>
    <t>3495,</t>
  </si>
  <si>
    <t>May</t>
  </si>
  <si>
    <t>SURFACE WIPES</t>
  </si>
  <si>
    <t>9392,</t>
  </si>
  <si>
    <t>HAND-SANITIZER</t>
  </si>
  <si>
    <t>Jul</t>
  </si>
  <si>
    <t xml:space="preserve">Glass Cleaner </t>
  </si>
  <si>
    <t>5582,</t>
  </si>
  <si>
    <t>5219,</t>
  </si>
  <si>
    <t>DISINFECTANT SPRAY</t>
  </si>
  <si>
    <t>7423,</t>
  </si>
  <si>
    <t>7279,</t>
  </si>
  <si>
    <t>jan</t>
  </si>
  <si>
    <t>5991,</t>
  </si>
  <si>
    <t>7800,</t>
  </si>
  <si>
    <t>4065,</t>
  </si>
  <si>
    <t>7442,</t>
  </si>
  <si>
    <t>9455,</t>
  </si>
  <si>
    <t>Hand-Sanitizer</t>
  </si>
  <si>
    <t>5854,</t>
  </si>
  <si>
    <t>2876,</t>
  </si>
  <si>
    <t>9404,</t>
  </si>
  <si>
    <t>4294,</t>
  </si>
  <si>
    <t>4959,</t>
  </si>
  <si>
    <t>9267,</t>
  </si>
  <si>
    <t>2616,</t>
  </si>
  <si>
    <t>7073,</t>
  </si>
  <si>
    <t>5766,</t>
  </si>
  <si>
    <t>3214,</t>
  </si>
  <si>
    <t>7268,</t>
  </si>
  <si>
    <t>5637,</t>
  </si>
  <si>
    <t>9449,</t>
  </si>
  <si>
    <t>8938,</t>
  </si>
  <si>
    <t>February</t>
  </si>
  <si>
    <t>December</t>
  </si>
  <si>
    <t>April</t>
  </si>
  <si>
    <t>June</t>
  </si>
  <si>
    <t>September</t>
  </si>
  <si>
    <t>November</t>
  </si>
  <si>
    <t>January</t>
  </si>
  <si>
    <t>October</t>
  </si>
  <si>
    <t>July</t>
  </si>
  <si>
    <t xml:space="preserve">Handsanitizer </t>
  </si>
  <si>
    <t>Toilet Paper  4Rolls</t>
  </si>
  <si>
    <t>Laundry Detergent</t>
  </si>
  <si>
    <t xml:space="preserve">Toilet Paper  4Rolls </t>
  </si>
  <si>
    <t>Handsanitizer</t>
  </si>
  <si>
    <t xml:space="preserve">Laundry Detergent </t>
  </si>
  <si>
    <t>Hygine</t>
  </si>
  <si>
    <t>Black</t>
  </si>
  <si>
    <t>Avg</t>
  </si>
  <si>
    <t>Item type</t>
  </si>
  <si>
    <t>Total Revenue</t>
  </si>
  <si>
    <t>mean</t>
  </si>
  <si>
    <t>no</t>
  </si>
  <si>
    <t>Sum of Warehouse Sales</t>
  </si>
  <si>
    <t>Sum of Retail Sales</t>
  </si>
  <si>
    <t>Row Labels</t>
  </si>
  <si>
    <t>Grand Total</t>
  </si>
  <si>
    <t>Total revenue(Retail Sales)</t>
  </si>
  <si>
    <t>Total Revenue(Warehouse Sales)</t>
  </si>
  <si>
    <t>Values</t>
  </si>
  <si>
    <t>🔧 TASKS FROM MANAGEMENT</t>
  </si>
  <si>
    <t>🧮 1. Sales Summary Reports</t>
  </si>
  <si>
    <t>"We want to understand our performance across time."</t>
  </si>
  <si>
    <r>
      <t xml:space="preserve">Generate a </t>
    </r>
    <r>
      <rPr>
        <b/>
        <sz val="11"/>
        <color theme="1"/>
        <rFont val="Calibri"/>
        <family val="2"/>
        <scheme val="minor"/>
      </rPr>
      <t>monthly and yearly summary</t>
    </r>
    <r>
      <rPr>
        <sz val="11"/>
        <color theme="1"/>
        <rFont val="Calibri"/>
        <family val="2"/>
        <scheme val="minor"/>
      </rPr>
      <t xml:space="preserve"> of total retail and warehouse sales.</t>
    </r>
  </si>
  <si>
    <r>
      <t xml:space="preserve">Compare </t>
    </r>
    <r>
      <rPr>
        <b/>
        <sz val="11"/>
        <color theme="1"/>
        <rFont val="Calibri"/>
        <family val="2"/>
        <scheme val="minor"/>
      </rPr>
      <t>year-over-year growth</t>
    </r>
    <r>
      <rPr>
        <sz val="11"/>
        <color theme="1"/>
        <rFont val="Calibri"/>
        <family val="2"/>
        <scheme val="minor"/>
      </rPr>
      <t xml:space="preserve"> in retail vs. warehouse sales.</t>
    </r>
  </si>
  <si>
    <r>
      <t xml:space="preserve">Identify the </t>
    </r>
    <r>
      <rPr>
        <b/>
        <sz val="11"/>
        <color theme="1"/>
        <rFont val="Calibri"/>
        <family val="2"/>
        <scheme val="minor"/>
      </rPr>
      <t>peak sales month(s)</t>
    </r>
    <r>
      <rPr>
        <sz val="11"/>
        <color theme="1"/>
        <rFont val="Calibri"/>
        <family val="2"/>
        <scheme val="minor"/>
      </rPr>
      <t xml:space="preserve"> and </t>
    </r>
    <r>
      <rPr>
        <b/>
        <sz val="11"/>
        <color theme="1"/>
        <rFont val="Calibri"/>
        <family val="2"/>
        <scheme val="minor"/>
      </rPr>
      <t>lowest-performing periods</t>
    </r>
    <r>
      <rPr>
        <sz val="11"/>
        <color theme="1"/>
        <rFont val="Calibri"/>
        <family val="2"/>
        <scheme val="minor"/>
      </rPr>
      <t>.</t>
    </r>
  </si>
  <si>
    <t>🧾 2. Top &amp; Bottom Performing Items</t>
  </si>
  <si>
    <t>"Which products are making or losing us money?"</t>
  </si>
  <si>
    <r>
      <t xml:space="preserve">Identify </t>
    </r>
    <r>
      <rPr>
        <b/>
        <sz val="11"/>
        <color theme="1"/>
        <rFont val="Calibri"/>
        <family val="2"/>
        <scheme val="minor"/>
      </rPr>
      <t>top 10 selling items</t>
    </r>
    <r>
      <rPr>
        <sz val="11"/>
        <color theme="1"/>
        <rFont val="Calibri"/>
        <family val="2"/>
        <scheme val="minor"/>
      </rPr>
      <t xml:space="preserve"> in terms of </t>
    </r>
    <r>
      <rPr>
        <b/>
        <sz val="11"/>
        <color theme="1"/>
        <rFont val="Calibri"/>
        <family val="2"/>
        <scheme val="minor"/>
      </rPr>
      <t>retail sales</t>
    </r>
    <r>
      <rPr>
        <sz val="11"/>
        <color theme="1"/>
        <rFont val="Calibri"/>
        <family val="2"/>
        <scheme val="minor"/>
      </rPr>
      <t xml:space="preserve"> and </t>
    </r>
    <r>
      <rPr>
        <b/>
        <sz val="11"/>
        <color theme="1"/>
        <rFont val="Calibri"/>
        <family val="2"/>
        <scheme val="minor"/>
      </rPr>
      <t>warehouse sales</t>
    </r>
    <r>
      <rPr>
        <sz val="11"/>
        <color theme="1"/>
        <rFont val="Calibri"/>
        <family val="2"/>
        <scheme val="minor"/>
      </rPr>
      <t>.</t>
    </r>
  </si>
  <si>
    <r>
      <t xml:space="preserve">Identify </t>
    </r>
    <r>
      <rPr>
        <b/>
        <sz val="11"/>
        <color theme="1"/>
        <rFont val="Calibri"/>
        <family val="2"/>
        <scheme val="minor"/>
      </rPr>
      <t>bottom 10 selling items</t>
    </r>
    <r>
      <rPr>
        <sz val="11"/>
        <color theme="1"/>
        <rFont val="Calibri"/>
        <family val="2"/>
        <scheme val="minor"/>
      </rPr>
      <t>.</t>
    </r>
  </si>
  <si>
    <r>
      <t xml:space="preserve">Analyze trends over time for </t>
    </r>
    <r>
      <rPr>
        <b/>
        <sz val="11"/>
        <color theme="1"/>
        <rFont val="Calibri"/>
        <family val="2"/>
        <scheme val="minor"/>
      </rPr>
      <t>top-selling items</t>
    </r>
    <r>
      <rPr>
        <sz val="11"/>
        <color theme="1"/>
        <rFont val="Calibri"/>
        <family val="2"/>
        <scheme val="minor"/>
      </rPr>
      <t xml:space="preserve"> – are they consistent or seasonal?</t>
    </r>
  </si>
  <si>
    <t>🔄 3. Supplier Performance</t>
  </si>
  <si>
    <t>"We want to evaluate our suppliers. Who's contributing most to our success?"</t>
  </si>
  <si>
    <t>Total sales per supplier (retail and warehouse).</t>
  </si>
  <si>
    <r>
      <t xml:space="preserve">Compare </t>
    </r>
    <r>
      <rPr>
        <b/>
        <sz val="11"/>
        <color theme="1"/>
        <rFont val="Calibri"/>
        <family val="2"/>
        <scheme val="minor"/>
      </rPr>
      <t>average sales per item</t>
    </r>
    <r>
      <rPr>
        <sz val="11"/>
        <color theme="1"/>
        <rFont val="Calibri"/>
        <family val="2"/>
        <scheme val="minor"/>
      </rPr>
      <t xml:space="preserve"> across suppliers.</t>
    </r>
  </si>
  <si>
    <r>
      <t xml:space="preserve">Highlight suppliers whose items are </t>
    </r>
    <r>
      <rPr>
        <b/>
        <sz val="11"/>
        <color theme="1"/>
        <rFont val="Calibri"/>
        <family val="2"/>
        <scheme val="minor"/>
      </rPr>
      <t>consistently underperforming</t>
    </r>
    <r>
      <rPr>
        <sz val="11"/>
        <color theme="1"/>
        <rFont val="Calibri"/>
        <family val="2"/>
        <scheme val="minor"/>
      </rPr>
      <t>.</t>
    </r>
  </si>
  <si>
    <t>📊 4. Sales Trends &amp; Seasonality</t>
  </si>
  <si>
    <t>"Help us plan inventory and promotions."</t>
  </si>
  <si>
    <r>
      <t xml:space="preserve">Create </t>
    </r>
    <r>
      <rPr>
        <b/>
        <sz val="11"/>
        <color theme="1"/>
        <rFont val="Calibri"/>
        <family val="2"/>
        <scheme val="minor"/>
      </rPr>
      <t>time-series plots</t>
    </r>
    <r>
      <rPr>
        <sz val="11"/>
        <color theme="1"/>
        <rFont val="Calibri"/>
        <family val="2"/>
        <scheme val="minor"/>
      </rPr>
      <t xml:space="preserve"> to visualize sales trends per item type.</t>
    </r>
  </si>
  <si>
    <r>
      <t xml:space="preserve">Identify </t>
    </r>
    <r>
      <rPr>
        <b/>
        <sz val="11"/>
        <color theme="1"/>
        <rFont val="Calibri"/>
        <family val="2"/>
        <scheme val="minor"/>
      </rPr>
      <t>seasonal patterns</t>
    </r>
    <r>
      <rPr>
        <sz val="11"/>
        <color theme="1"/>
        <rFont val="Calibri"/>
        <family val="2"/>
        <scheme val="minor"/>
      </rPr>
      <t xml:space="preserve"> in retail or warehouse sales (e.g., end-of-year spikes).</t>
    </r>
  </si>
  <si>
    <r>
      <t xml:space="preserve">Recommend </t>
    </r>
    <r>
      <rPr>
        <b/>
        <sz val="11"/>
        <color theme="1"/>
        <rFont val="Calibri"/>
        <family val="2"/>
        <scheme val="minor"/>
      </rPr>
      <t>when to stock more inventory</t>
    </r>
    <r>
      <rPr>
        <sz val="11"/>
        <color theme="1"/>
        <rFont val="Calibri"/>
        <family val="2"/>
        <scheme val="minor"/>
      </rPr>
      <t xml:space="preserve"> based on sales trends.</t>
    </r>
  </si>
  <si>
    <t>📦 5. Retail vs Warehouse Channel Analysis</t>
  </si>
  <si>
    <t>"Are we selling more through retail or warehouse?"</t>
  </si>
  <si>
    <r>
      <t xml:space="preserve">Compare total sales and growth in </t>
    </r>
    <r>
      <rPr>
        <b/>
        <sz val="11"/>
        <color theme="1"/>
        <rFont val="Calibri"/>
        <family val="2"/>
        <scheme val="minor"/>
      </rPr>
      <t>retail vs. warehouse</t>
    </r>
    <r>
      <rPr>
        <sz val="11"/>
        <color theme="1"/>
        <rFont val="Calibri"/>
        <family val="2"/>
        <scheme val="minor"/>
      </rPr>
      <t>.</t>
    </r>
  </si>
  <si>
    <r>
      <t xml:space="preserve">Identify items or suppliers that perform better in </t>
    </r>
    <r>
      <rPr>
        <b/>
        <sz val="11"/>
        <color theme="1"/>
        <rFont val="Calibri"/>
        <family val="2"/>
        <scheme val="minor"/>
      </rPr>
      <t>one channel</t>
    </r>
    <r>
      <rPr>
        <sz val="11"/>
        <color theme="1"/>
        <rFont val="Calibri"/>
        <family val="2"/>
        <scheme val="minor"/>
      </rPr>
      <t xml:space="preserve"> over the other.</t>
    </r>
  </si>
  <si>
    <r>
      <t xml:space="preserve">Recommend </t>
    </r>
    <r>
      <rPr>
        <b/>
        <sz val="11"/>
        <color theme="1"/>
        <rFont val="Calibri"/>
        <family val="2"/>
        <scheme val="minor"/>
      </rPr>
      <t>channel-specific promotions</t>
    </r>
    <r>
      <rPr>
        <sz val="11"/>
        <color theme="1"/>
        <rFont val="Calibri"/>
        <family val="2"/>
        <scheme val="minor"/>
      </rPr>
      <t>.</t>
    </r>
  </si>
  <si>
    <t>⚠️ 6. Anomaly &amp; Outlier Detection</t>
  </si>
  <si>
    <t>"Are there strange values or potential errors?"</t>
  </si>
  <si>
    <r>
      <t xml:space="preserve">Identify months/items/suppliers with </t>
    </r>
    <r>
      <rPr>
        <b/>
        <sz val="11"/>
        <color theme="1"/>
        <rFont val="Calibri"/>
        <family val="2"/>
        <scheme val="minor"/>
      </rPr>
      <t>unusually high or low sales</t>
    </r>
    <r>
      <rPr>
        <sz val="11"/>
        <color theme="1"/>
        <rFont val="Calibri"/>
        <family val="2"/>
        <scheme val="minor"/>
      </rPr>
      <t>.</t>
    </r>
  </si>
  <si>
    <r>
      <t xml:space="preserve">Check for </t>
    </r>
    <r>
      <rPr>
        <b/>
        <sz val="11"/>
        <color theme="1"/>
        <rFont val="Calibri"/>
        <family val="2"/>
        <scheme val="minor"/>
      </rPr>
      <t>missing values</t>
    </r>
    <r>
      <rPr>
        <sz val="11"/>
        <color theme="1"/>
        <rFont val="Calibri"/>
        <family val="2"/>
        <scheme val="minor"/>
      </rPr>
      <t>, duplicates, or inconsistent item descriptions.</t>
    </r>
  </si>
  <si>
    <t>Flag any outliers that may need investigation.</t>
  </si>
  <si>
    <t>📈 7. Forecasting (Advanced)</t>
  </si>
  <si>
    <t>"We want to anticipate next quarter’s sales."</t>
  </si>
  <si>
    <r>
      <t xml:space="preserve">Use </t>
    </r>
    <r>
      <rPr>
        <b/>
        <sz val="11"/>
        <color theme="1"/>
        <rFont val="Calibri"/>
        <family val="2"/>
        <scheme val="minor"/>
      </rPr>
      <t>moving averages</t>
    </r>
    <r>
      <rPr>
        <sz val="11"/>
        <color theme="1"/>
        <rFont val="Calibri"/>
        <family val="2"/>
        <scheme val="minor"/>
      </rPr>
      <t xml:space="preserve"> or </t>
    </r>
    <r>
      <rPr>
        <b/>
        <sz val="11"/>
        <color theme="1"/>
        <rFont val="Calibri"/>
        <family val="2"/>
        <scheme val="minor"/>
      </rPr>
      <t>basic forecasting models</t>
    </r>
    <r>
      <rPr>
        <sz val="11"/>
        <color theme="1"/>
        <rFont val="Calibri"/>
        <family val="2"/>
        <scheme val="minor"/>
      </rPr>
      <t xml:space="preserve"> (e.g., ARIMA, Prophet) to project sales.</t>
    </r>
  </si>
  <si>
    <r>
      <t xml:space="preserve">Forecast </t>
    </r>
    <r>
      <rPr>
        <b/>
        <sz val="11"/>
        <color theme="1"/>
        <rFont val="Calibri"/>
        <family val="2"/>
        <scheme val="minor"/>
      </rPr>
      <t>next 3 months’ sales</t>
    </r>
    <r>
      <rPr>
        <sz val="11"/>
        <color theme="1"/>
        <rFont val="Calibri"/>
        <family val="2"/>
        <scheme val="minor"/>
      </rPr>
      <t xml:space="preserve"> for retail and warehouse.</t>
    </r>
  </si>
  <si>
    <t>Create a dashboard or visualization showing expected trends.</t>
  </si>
  <si>
    <t>📋 8. Dashboard &amp; Reporting</t>
  </si>
  <si>
    <t>"We need a simple, visual way to consume these insights."</t>
  </si>
  <si>
    <r>
      <t xml:space="preserve">Create an </t>
    </r>
    <r>
      <rPr>
        <b/>
        <sz val="11"/>
        <color theme="1"/>
        <rFont val="Calibri"/>
        <family val="2"/>
        <scheme val="minor"/>
      </rPr>
      <t>Excel or Power BI/Google Data Studio dashboard</t>
    </r>
    <r>
      <rPr>
        <sz val="11"/>
        <color theme="1"/>
        <rFont val="Calibri"/>
        <family val="2"/>
        <scheme val="minor"/>
      </rPr>
      <t xml:space="preserve"> showing:</t>
    </r>
  </si>
  <si>
    <t>Monthly sales trends</t>
  </si>
  <si>
    <t>Top-performing suppliers and items</t>
  </si>
  <si>
    <t>Comparison between retail vs warehouse</t>
  </si>
  <si>
    <r>
      <t xml:space="preserve">Add interactive filters for </t>
    </r>
    <r>
      <rPr>
        <b/>
        <sz val="11"/>
        <color theme="1"/>
        <rFont val="Calibri"/>
        <family val="2"/>
        <scheme val="minor"/>
      </rPr>
      <t>Year, Supplier, Item Type</t>
    </r>
  </si>
  <si>
    <t>Average of Retail Sales</t>
  </si>
  <si>
    <t>Average of Warehouse Sales</t>
  </si>
  <si>
    <t>Bottom Items</t>
  </si>
  <si>
    <t>Top Items</t>
  </si>
  <si>
    <t>Sum of Total Revenue</t>
  </si>
  <si>
    <t>Forecast(Sum of Retail Sales)</t>
  </si>
  <si>
    <t>Lower Confidence Bound(Sum of Retail Sales)</t>
  </si>
  <si>
    <t>Upper Confidence Bound(Sum of Retail Sales)</t>
  </si>
  <si>
    <t>Forecast(Sum of Warehouse Sales)</t>
  </si>
  <si>
    <t>Lower Confidence Bound(Sum of Warehouse Sales)</t>
  </si>
  <si>
    <t>Upper Confidence Bound(Sum of Warehouse Sales)</t>
  </si>
  <si>
    <t xml:space="preserve">Retail </t>
  </si>
  <si>
    <t>Warehoues</t>
  </si>
  <si>
    <t>Monthly Growth KPIs</t>
  </si>
  <si>
    <t>Total Sales KPIs</t>
  </si>
  <si>
    <t xml:space="preserve">Top Supplier </t>
  </si>
  <si>
    <t>Top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</si>
</sst>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71" formatCode="0.0%"/>
    <numFmt numFmtId="173" formatCode="[$-409]d\-mmm;@"/>
    <numFmt numFmtId="175" formatCode="mmm"/>
    <numFmt numFmtId="176" formatCode="0.000%"/>
    <numFmt numFmtId="177" formatCode="_([$KES]\ * #,##0.00_);_([$KES]\ * \(#,##0.00\);_([$KES]\ * &quot;-&quot;??_);_(@_)"/>
  </numFmts>
  <fonts count="7"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13.5"/>
      <color theme="1"/>
      <name val="Calibri"/>
      <family val="2"/>
      <scheme val="minor"/>
    </font>
  </fonts>
  <fills count="3">
    <fill>
      <patternFill patternType="none"/>
    </fill>
    <fill>
      <patternFill patternType="gray125"/>
    </fill>
    <fill>
      <patternFill patternType="solid">
        <fgColor rgb="FF14172B"/>
        <bgColor indexed="64"/>
      </patternFill>
    </fill>
  </fills>
  <borders count="2">
    <border>
      <left/>
      <right/>
      <top/>
      <bottom/>
      <diagonal/>
    </border>
    <border>
      <left/>
      <right/>
      <top style="thin">
        <color theme="9"/>
      </top>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0" fontId="0" fillId="0" borderId="1" xfId="0" applyBorder="1"/>
    <xf numFmtId="49" fontId="0" fillId="0" borderId="0" xfId="0" applyNumberFormat="1"/>
    <xf numFmtId="44" fontId="0" fillId="0" borderId="0" xfId="0" applyNumberFormat="1"/>
    <xf numFmtId="44" fontId="0" fillId="0" borderId="0" xfId="1" applyFont="1" applyAlignment="1">
      <alignment horizontal="left" vertical="top"/>
    </xf>
    <xf numFmtId="0" fontId="0" fillId="0" borderId="0" xfId="0" applyAlignment="1">
      <alignment horizontal="right"/>
    </xf>
    <xf numFmtId="0" fontId="0" fillId="0" borderId="0" xfId="0" pivotButton="1"/>
    <xf numFmtId="0" fontId="0" fillId="0" borderId="0" xfId="0" applyAlignment="1">
      <alignment horizontal="left"/>
    </xf>
    <xf numFmtId="0" fontId="5" fillId="0" borderId="0" xfId="0" applyFont="1" applyAlignment="1">
      <alignment vertical="center"/>
    </xf>
    <xf numFmtId="0" fontId="6" fillId="0" borderId="0" xfId="0" applyFont="1"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0" fillId="2" borderId="0" xfId="0" applyFill="1"/>
    <xf numFmtId="0" fontId="4" fillId="2" borderId="0" xfId="0" applyFont="1" applyFill="1"/>
    <xf numFmtId="49" fontId="0" fillId="0" borderId="0" xfId="0" applyNumberFormat="1" applyAlignment="1">
      <alignment horizontal="left"/>
    </xf>
    <xf numFmtId="171" fontId="0" fillId="0" borderId="0" xfId="0" applyNumberFormat="1"/>
    <xf numFmtId="14" fontId="0" fillId="0" borderId="0" xfId="0" pivotButton="1" applyNumberFormat="1"/>
    <xf numFmtId="173" fontId="0" fillId="0" borderId="0" xfId="0" applyNumberFormat="1"/>
    <xf numFmtId="175" fontId="0" fillId="0" borderId="0" xfId="0" applyNumberFormat="1"/>
    <xf numFmtId="17" fontId="0" fillId="0" borderId="0" xfId="0" applyNumberFormat="1" applyAlignment="1">
      <alignment horizontal="left"/>
    </xf>
    <xf numFmtId="10" fontId="0" fillId="0" borderId="0" xfId="0" applyNumberFormat="1"/>
    <xf numFmtId="176" fontId="0" fillId="0" borderId="0" xfId="0" applyNumberFormat="1"/>
    <xf numFmtId="177" fontId="0" fillId="0" borderId="0" xfId="0" applyNumberFormat="1"/>
  </cellXfs>
  <cellStyles count="2">
    <cellStyle name="Currency" xfId="1" builtinId="4"/>
    <cellStyle name="Normal" xfId="0" builtinId="0"/>
  </cellStyles>
  <dxfs count="16">
    <dxf>
      <font>
        <color theme="0"/>
      </font>
    </dxf>
    <dxf>
      <fill>
        <patternFill>
          <bgColor rgb="FF14172B"/>
        </patternFill>
      </fill>
    </dxf>
    <dxf>
      <numFmt numFmtId="22" formatCode="mmm\-yy"/>
    </dxf>
    <dxf>
      <numFmt numFmtId="175" formatCode="mmm"/>
    </dxf>
    <dxf>
      <numFmt numFmtId="19" formatCode="m/d/yyyy"/>
    </dxf>
    <dxf>
      <numFmt numFmtId="30" formatCode="@"/>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0" formatCode="@"/>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0" formatCode="@"/>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left" vertical="top" textRotation="0" wrapText="0" indent="0" justifyLastLine="0" shrinkToFit="0" readingOrder="0"/>
    </dxf>
    <dxf>
      <numFmt numFmtId="34" formatCode="_(&quot;$&quot;* #,##0.00_);_(&quot;$&quot;* \(#,##0.00\);_(&quot;$&quot;* &quot;-&quot;??_);_(@_)"/>
      <alignment horizontal="left" vertical="top" textRotation="0" wrapText="0" indent="0" justifyLastLine="0" shrinkToFit="0" readingOrder="0"/>
    </dxf>
  </dxfs>
  <tableStyles count="1" defaultTableStyle="TableStyleMedium2" defaultPivotStyle="PivotStyleLight16">
    <tableStyle name="Slicer Style 1" pivot="0" table="0" count="5" xr9:uid="{B728C7D4-71CC-40E1-B860-DA5B4936537F}">
      <tableStyleElement type="wholeTable" dxfId="1"/>
      <tableStyleElement type="headerRow" dxfId="0"/>
    </tableStyle>
  </tableStyles>
  <colors>
    <mruColors>
      <color rgb="FF91CEF3"/>
      <color rgb="FF14172B"/>
      <color rgb="FF18C3D9"/>
      <color rgb="FF2FE4FF"/>
      <color rgb="FFE07DFF"/>
      <color rgb="FF9C4AFF"/>
      <color rgb="FFD65AFF"/>
      <color rgb="FF9D63F3"/>
      <color rgb="FFAF6FAF"/>
      <color rgb="FF473AFF"/>
    </mruColors>
  </colors>
  <extLst>
    <ext xmlns:x14="http://schemas.microsoft.com/office/spreadsheetml/2009/9/main" uri="{46F421CA-312F-682f-3DD2-61675219B42D}">
      <x14:dxfs count="3">
        <dxf>
          <font>
            <color rgb="FF7030A0"/>
          </font>
        </dxf>
        <dxf>
          <font>
            <color rgb="FF7030A0"/>
          </font>
        </dxf>
        <dxf>
          <font>
            <color rgb="FF91CEF3"/>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Performance.xlsx]sales summary!Revenue P.M</c:name>
    <c:fmtId val="5"/>
  </c:pivotSource>
  <c:chart>
    <c:title>
      <c:tx>
        <c:rich>
          <a:bodyPr rot="0" spcFirstLastPara="1" vertOverflow="ellipsis" vert="horz" wrap="square" anchor="ctr" anchorCtr="1"/>
          <a:lstStyle/>
          <a:p>
            <a:pPr algn="ctr" rtl="0">
              <a:defRPr lang="en-US" sz="1600" b="1" i="0" u="sng" strike="noStrike" kern="1200" spc="0" baseline="0">
                <a:solidFill>
                  <a:sysClr val="window" lastClr="FFFFFF"/>
                </a:solidFill>
                <a:latin typeface="Bell MT" panose="02020503060305020303" pitchFamily="18" charset="0"/>
                <a:ea typeface="+mn-ea"/>
                <a:cs typeface="+mn-cs"/>
              </a:defRPr>
            </a:pPr>
            <a:r>
              <a:rPr lang="en-US" sz="1600" b="1" i="0" u="sng" strike="noStrike" kern="1200" spc="0" baseline="0">
                <a:solidFill>
                  <a:sysClr val="window" lastClr="FFFFFF"/>
                </a:solidFill>
                <a:latin typeface="Bell MT" panose="02020503060305020303" pitchFamily="18" charset="0"/>
                <a:ea typeface="+mn-ea"/>
                <a:cs typeface="+mn-cs"/>
              </a:rPr>
              <a:t>Revenue P.M</a:t>
            </a:r>
          </a:p>
        </c:rich>
      </c:tx>
      <c:overlay val="0"/>
      <c:spPr>
        <a:noFill/>
        <a:ln>
          <a:noFill/>
        </a:ln>
        <a:effectLst/>
      </c:spPr>
      <c:txPr>
        <a:bodyPr rot="0" spcFirstLastPara="1" vertOverflow="ellipsis" vert="horz" wrap="square" anchor="ctr" anchorCtr="1"/>
        <a:lstStyle/>
        <a:p>
          <a:pPr algn="ctr" rtl="0">
            <a:defRPr lang="en-US" sz="1600" b="1" i="0" u="sng" strike="noStrike" kern="1200" spc="0" baseline="0">
              <a:solidFill>
                <a:sysClr val="window" lastClr="FFFFFF"/>
              </a:solidFill>
              <a:latin typeface="Bell MT" panose="02020503060305020303"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rgbClr val="D65AFF"/>
            </a:solidFill>
            <a:round/>
          </a:ln>
          <a:effectLst/>
        </c:spPr>
        <c:marker>
          <c:symbol val="circle"/>
          <c:size val="5"/>
          <c:spPr>
            <a:solidFill>
              <a:schemeClr val="bg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rgbClr val="473AFF"/>
            </a:solidFill>
            <a:round/>
          </a:ln>
          <a:effectLst/>
        </c:spPr>
        <c:marker>
          <c:symbol val="circle"/>
          <c:size val="5"/>
          <c:spPr>
            <a:solidFill>
              <a:schemeClr val="bg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34461104940319"/>
          <c:y val="0.22998491704374058"/>
          <c:w val="0.79174405841357609"/>
          <c:h val="0.42320447500623509"/>
        </c:manualLayout>
      </c:layout>
      <c:lineChart>
        <c:grouping val="stacked"/>
        <c:varyColors val="0"/>
        <c:ser>
          <c:idx val="0"/>
          <c:order val="0"/>
          <c:tx>
            <c:strRef>
              <c:f>'sales summary'!$B$14</c:f>
              <c:strCache>
                <c:ptCount val="1"/>
                <c:pt idx="0">
                  <c:v>Total revenue(Retail Sales)</c:v>
                </c:pt>
              </c:strCache>
            </c:strRef>
          </c:tx>
          <c:spPr>
            <a:ln w="28575" cap="rnd">
              <a:solidFill>
                <a:srgbClr val="D65AFF"/>
              </a:solidFill>
              <a:round/>
            </a:ln>
            <a:effectLst/>
          </c:spPr>
          <c:marker>
            <c:symbol val="circle"/>
            <c:size val="5"/>
            <c:spPr>
              <a:solidFill>
                <a:schemeClr val="bg1"/>
              </a:solidFill>
              <a:ln w="9525">
                <a:noFill/>
              </a:ln>
              <a:effectLst/>
            </c:spPr>
          </c:marker>
          <c:cat>
            <c:strRef>
              <c:f>'sales summary'!$A$15:$A$27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summary'!$B$15:$B$27</c:f>
              <c:numCache>
                <c:formatCode>_("$"* #,##0.00_);_("$"* \(#,##0.00\);_("$"* "-"??_);_(@_)</c:formatCode>
                <c:ptCount val="12"/>
                <c:pt idx="0">
                  <c:v>60384</c:v>
                </c:pt>
                <c:pt idx="1">
                  <c:v>116572.69318181818</c:v>
                </c:pt>
                <c:pt idx="2">
                  <c:v>87443.693181818177</c:v>
                </c:pt>
                <c:pt idx="3">
                  <c:v>133023.38636363635</c:v>
                </c:pt>
                <c:pt idx="4">
                  <c:v>84155</c:v>
                </c:pt>
                <c:pt idx="5">
                  <c:v>141615.46590909088</c:v>
                </c:pt>
                <c:pt idx="6">
                  <c:v>82511.079545454559</c:v>
                </c:pt>
                <c:pt idx="7">
                  <c:v>105990.77272727272</c:v>
                </c:pt>
                <c:pt idx="8">
                  <c:v>64617.386363636368</c:v>
                </c:pt>
                <c:pt idx="9">
                  <c:v>132732.77272727271</c:v>
                </c:pt>
                <c:pt idx="10">
                  <c:v>93208.386363636368</c:v>
                </c:pt>
                <c:pt idx="11">
                  <c:v>94632.693181818177</c:v>
                </c:pt>
              </c:numCache>
            </c:numRef>
          </c:val>
          <c:smooth val="1"/>
          <c:extLst>
            <c:ext xmlns:c16="http://schemas.microsoft.com/office/drawing/2014/chart" uri="{C3380CC4-5D6E-409C-BE32-E72D297353CC}">
              <c16:uniqueId val="{00000000-FC9F-4E6D-8BBB-01E2EC43AD0B}"/>
            </c:ext>
          </c:extLst>
        </c:ser>
        <c:ser>
          <c:idx val="1"/>
          <c:order val="1"/>
          <c:tx>
            <c:strRef>
              <c:f>'sales summary'!$C$14</c:f>
              <c:strCache>
                <c:ptCount val="1"/>
                <c:pt idx="0">
                  <c:v>Total Revenue(Warehouse Sales)</c:v>
                </c:pt>
              </c:strCache>
            </c:strRef>
          </c:tx>
          <c:spPr>
            <a:ln w="28575" cap="rnd">
              <a:solidFill>
                <a:srgbClr val="473AFF"/>
              </a:solidFill>
              <a:round/>
            </a:ln>
            <a:effectLst/>
          </c:spPr>
          <c:marker>
            <c:symbol val="circle"/>
            <c:size val="5"/>
            <c:spPr>
              <a:solidFill>
                <a:schemeClr val="bg1"/>
              </a:solidFill>
              <a:ln w="9525">
                <a:noFill/>
              </a:ln>
              <a:effectLst/>
            </c:spPr>
          </c:marker>
          <c:cat>
            <c:strRef>
              <c:f>'sales summary'!$A$15:$A$27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summary'!$C$15:$C$27</c:f>
              <c:numCache>
                <c:formatCode>_("$"* #,##0.00_);_("$"* \(#,##0.00\);_("$"* "-"??_);_(@_)</c:formatCode>
                <c:ptCount val="12"/>
                <c:pt idx="0">
                  <c:v>51269.938064516129</c:v>
                </c:pt>
                <c:pt idx="1">
                  <c:v>93754.387096774182</c:v>
                </c:pt>
                <c:pt idx="2">
                  <c:v>81549.730780984712</c:v>
                </c:pt>
                <c:pt idx="3">
                  <c:v>121633.72709677418</c:v>
                </c:pt>
                <c:pt idx="4">
                  <c:v>78321.332529711362</c:v>
                </c:pt>
                <c:pt idx="5">
                  <c:v>122806.18865874362</c:v>
                </c:pt>
                <c:pt idx="6">
                  <c:v>78719.114193548376</c:v>
                </c:pt>
                <c:pt idx="7">
                  <c:v>96000.285432937191</c:v>
                </c:pt>
                <c:pt idx="8">
                  <c:v>71921.961748726637</c:v>
                </c:pt>
                <c:pt idx="9">
                  <c:v>118868.61059422749</c:v>
                </c:pt>
                <c:pt idx="10">
                  <c:v>98003.199813242769</c:v>
                </c:pt>
                <c:pt idx="11">
                  <c:v>86115.005161290304</c:v>
                </c:pt>
              </c:numCache>
            </c:numRef>
          </c:val>
          <c:smooth val="1"/>
          <c:extLst>
            <c:ext xmlns:c16="http://schemas.microsoft.com/office/drawing/2014/chart" uri="{C3380CC4-5D6E-409C-BE32-E72D297353CC}">
              <c16:uniqueId val="{00000001-FC9F-4E6D-8BBB-01E2EC43AD0B}"/>
            </c:ext>
          </c:extLst>
        </c:ser>
        <c:dLbls>
          <c:showLegendKey val="0"/>
          <c:showVal val="0"/>
          <c:showCatName val="0"/>
          <c:showSerName val="0"/>
          <c:showPercent val="0"/>
          <c:showBubbleSize val="0"/>
        </c:dLbls>
        <c:marker val="1"/>
        <c:smooth val="0"/>
        <c:axId val="385092191"/>
        <c:axId val="385092671"/>
      </c:lineChart>
      <c:catAx>
        <c:axId val="38509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crossAx val="385092671"/>
        <c:crosses val="autoZero"/>
        <c:auto val="1"/>
        <c:lblAlgn val="ctr"/>
        <c:lblOffset val="100"/>
        <c:noMultiLvlLbl val="0"/>
      </c:catAx>
      <c:valAx>
        <c:axId val="385092671"/>
        <c:scaling>
          <c:orientation val="minMax"/>
        </c:scaling>
        <c:delete val="0"/>
        <c:axPos val="l"/>
        <c:majorGridlines>
          <c:spPr>
            <a:ln w="9525" cap="flat" cmpd="sng" algn="ctr">
              <a:solidFill>
                <a:schemeClr val="tx1">
                  <a:lumMod val="15000"/>
                  <a:lumOff val="85000"/>
                </a:schemeClr>
              </a:solidFill>
              <a:round/>
            </a:ln>
            <a:effectLst/>
          </c:spPr>
        </c:majorGridlines>
        <c:numFmt formatCode="_([$KES]\ * #,##0\k_);_([$KES]\ * \(#,##0\);_([$KES]\ *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crossAx val="3850921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endParaRPr lang="en-US"/>
              </a:p>
            </c:txPr>
          </c:dispUnitsLbl>
        </c:dispUnits>
      </c:valAx>
      <c:spPr>
        <a:noFill/>
        <a:ln>
          <a:noFill/>
        </a:ln>
        <a:effectLst/>
      </c:spPr>
    </c:plotArea>
    <c:legend>
      <c:legendPos val="b"/>
      <c:layout>
        <c:manualLayout>
          <c:xMode val="edge"/>
          <c:yMode val="edge"/>
          <c:x val="3.0758283084080882E-3"/>
          <c:y val="0.88486930083965765"/>
          <c:w val="0.99692417169159186"/>
          <c:h val="7.893160413771806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Performance.xlsx]sales summary!Revenue P.A</c:name>
    <c:fmtId val="2"/>
  </c:pivotSource>
  <c:chart>
    <c:title>
      <c:tx>
        <c:rich>
          <a:bodyPr rot="0" spcFirstLastPara="1" vertOverflow="ellipsis" vert="horz" wrap="square" anchor="ctr" anchorCtr="1"/>
          <a:lstStyle/>
          <a:p>
            <a:pPr>
              <a:defRPr sz="1600" b="1" i="0" u="sng" strike="noStrike" kern="1200" baseline="0">
                <a:solidFill>
                  <a:schemeClr val="bg1"/>
                </a:solidFill>
                <a:latin typeface="Bell MT" panose="02020503060305020303" pitchFamily="18" charset="0"/>
                <a:ea typeface="+mn-ea"/>
                <a:cs typeface="+mn-cs"/>
              </a:defRPr>
            </a:pPr>
            <a:r>
              <a:rPr lang="en-US" u="sng">
                <a:solidFill>
                  <a:schemeClr val="bg1"/>
                </a:solidFill>
                <a:latin typeface="Bell MT" panose="02020503060305020303" pitchFamily="18" charset="0"/>
              </a:rPr>
              <a:t>Revenue P.A</a:t>
            </a:r>
          </a:p>
        </c:rich>
      </c:tx>
      <c:overlay val="0"/>
      <c:spPr>
        <a:noFill/>
        <a:ln>
          <a:noFill/>
        </a:ln>
        <a:effectLst/>
      </c:spPr>
      <c:txPr>
        <a:bodyPr rot="0" spcFirstLastPara="1" vertOverflow="ellipsis" vert="horz" wrap="square" anchor="ctr" anchorCtr="1"/>
        <a:lstStyle/>
        <a:p>
          <a:pPr>
            <a:defRPr sz="1600" b="1" i="0" u="sng" strike="noStrike" kern="1200" baseline="0">
              <a:solidFill>
                <a:schemeClr val="bg1"/>
              </a:solidFill>
              <a:latin typeface="Bell MT" panose="020205030603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100000">
                <a:srgbClr val="A3ACED"/>
              </a:gs>
              <a:gs pos="0">
                <a:srgbClr val="473AFF"/>
              </a:gs>
            </a:gsLst>
            <a:lin ang="5400000" scaled="1"/>
          </a:gradFill>
          <a:ln>
            <a:noFill/>
          </a:ln>
          <a:effectLst>
            <a:outerShdw blurRad="57150" dist="19050" dir="5400000" algn="ctr" rotWithShape="0">
              <a:srgbClr val="000000">
                <a:alpha val="63000"/>
              </a:srgbClr>
            </a:outerShdw>
          </a:effectLst>
        </c:spPr>
        <c:marker>
          <c:symbol val="none"/>
        </c:marker>
        <c:dLbl>
          <c:idx val="0"/>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100000">
                <a:srgbClr val="BADFF8"/>
              </a:gs>
              <a:gs pos="0">
                <a:srgbClr val="00B0F0"/>
              </a:gs>
            </a:gsLst>
            <a:lin ang="5400000" scaled="1"/>
          </a:gradFill>
          <a:ln>
            <a:noFill/>
          </a:ln>
          <a:effectLst>
            <a:outerShdw blurRad="57150" dist="19050" dir="5400000" algn="ctr" rotWithShape="0">
              <a:srgbClr val="000000">
                <a:alpha val="63000"/>
              </a:srgbClr>
            </a:outerShdw>
          </a:effectLst>
        </c:spPr>
        <c:marker>
          <c:symbol val="none"/>
        </c:marker>
        <c:dLbl>
          <c:idx val="0"/>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summary'!$B$3</c:f>
              <c:strCache>
                <c:ptCount val="1"/>
                <c:pt idx="0">
                  <c:v>Total revenue(Retail Sales)</c:v>
                </c:pt>
              </c:strCache>
            </c:strRef>
          </c:tx>
          <c:spPr>
            <a:gradFill rotWithShape="1">
              <a:gsLst>
                <a:gs pos="100000">
                  <a:srgbClr val="A3ACED"/>
                </a:gs>
                <a:gs pos="0">
                  <a:srgbClr val="473AFF"/>
                </a:gs>
              </a:gsLst>
              <a:lin ang="5400000" scaled="1"/>
            </a:gradFill>
            <a:ln>
              <a:noFill/>
            </a:ln>
            <a:effectLst>
              <a:outerShdw blurRad="57150" dist="19050" dir="5400000" algn="ctr" rotWithShape="0">
                <a:srgbClr val="000000">
                  <a:alpha val="63000"/>
                </a:srgbClr>
              </a:outerShdw>
            </a:effectLst>
          </c:spPr>
          <c:invertIfNegative val="0"/>
          <c:dLbls>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summary'!$A$4:$A$7</c:f>
              <c:strCache>
                <c:ptCount val="3"/>
                <c:pt idx="0">
                  <c:v>Acme Corp</c:v>
                </c:pt>
                <c:pt idx="1">
                  <c:v>Beta Ltd</c:v>
                </c:pt>
                <c:pt idx="2">
                  <c:v>Gamma Inc</c:v>
                </c:pt>
              </c:strCache>
            </c:strRef>
          </c:cat>
          <c:val>
            <c:numRef>
              <c:f>'sales summary'!$B$4:$B$7</c:f>
              <c:numCache>
                <c:formatCode>_("$"* #,##0.00_);_("$"* \(#,##0.00\);_("$"* "-"??_);_(@_)</c:formatCode>
                <c:ptCount val="3"/>
                <c:pt idx="0">
                  <c:v>358766.15909090906</c:v>
                </c:pt>
                <c:pt idx="1">
                  <c:v>412123.15909090906</c:v>
                </c:pt>
                <c:pt idx="2">
                  <c:v>425998.01136363629</c:v>
                </c:pt>
              </c:numCache>
            </c:numRef>
          </c:val>
          <c:extLst>
            <c:ext xmlns:c16="http://schemas.microsoft.com/office/drawing/2014/chart" uri="{C3380CC4-5D6E-409C-BE32-E72D297353CC}">
              <c16:uniqueId val="{00000000-936A-46DC-9824-CE290FF0A857}"/>
            </c:ext>
          </c:extLst>
        </c:ser>
        <c:ser>
          <c:idx val="1"/>
          <c:order val="1"/>
          <c:tx>
            <c:strRef>
              <c:f>'sales summary'!$C$3</c:f>
              <c:strCache>
                <c:ptCount val="1"/>
                <c:pt idx="0">
                  <c:v>Total Revenue(Warehouse Sales)</c:v>
                </c:pt>
              </c:strCache>
            </c:strRef>
          </c:tx>
          <c:spPr>
            <a:gradFill rotWithShape="1">
              <a:gsLst>
                <a:gs pos="100000">
                  <a:srgbClr val="BADFF8"/>
                </a:gs>
                <a:gs pos="0">
                  <a:srgbClr val="00B0F0"/>
                </a:gs>
              </a:gsLst>
              <a:lin ang="5400000" scaled="1"/>
            </a:gradFill>
            <a:ln>
              <a:noFill/>
            </a:ln>
            <a:effectLst>
              <a:outerShdw blurRad="57150" dist="19050" dir="5400000" algn="ctr" rotWithShape="0">
                <a:srgbClr val="000000">
                  <a:alpha val="63000"/>
                </a:srgbClr>
              </a:outerShdw>
            </a:effectLst>
          </c:spPr>
          <c:invertIfNegative val="0"/>
          <c:dLbls>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summary'!$A$4:$A$7</c:f>
              <c:strCache>
                <c:ptCount val="3"/>
                <c:pt idx="0">
                  <c:v>Acme Corp</c:v>
                </c:pt>
                <c:pt idx="1">
                  <c:v>Beta Ltd</c:v>
                </c:pt>
                <c:pt idx="2">
                  <c:v>Gamma Inc</c:v>
                </c:pt>
              </c:strCache>
            </c:strRef>
          </c:cat>
          <c:val>
            <c:numRef>
              <c:f>'sales summary'!$C$4:$C$7</c:f>
              <c:numCache>
                <c:formatCode>_("$"* #,##0.00_);_("$"* \(#,##0.00\);_("$"* "-"??_);_(@_)</c:formatCode>
                <c:ptCount val="3"/>
                <c:pt idx="0">
                  <c:v>332490.09952461795</c:v>
                </c:pt>
                <c:pt idx="1">
                  <c:v>384252.96432937175</c:v>
                </c:pt>
                <c:pt idx="2">
                  <c:v>382220.41731748724</c:v>
                </c:pt>
              </c:numCache>
            </c:numRef>
          </c:val>
          <c:extLst>
            <c:ext xmlns:c16="http://schemas.microsoft.com/office/drawing/2014/chart" uri="{C3380CC4-5D6E-409C-BE32-E72D297353CC}">
              <c16:uniqueId val="{00000001-936A-46DC-9824-CE290FF0A857}"/>
            </c:ext>
          </c:extLst>
        </c:ser>
        <c:dLbls>
          <c:showLegendKey val="0"/>
          <c:showVal val="0"/>
          <c:showCatName val="0"/>
          <c:showSerName val="0"/>
          <c:showPercent val="0"/>
          <c:showBubbleSize val="0"/>
        </c:dLbls>
        <c:gapWidth val="49"/>
        <c:overlap val="-52"/>
        <c:axId val="2135763791"/>
        <c:axId val="2135764751"/>
      </c:barChart>
      <c:catAx>
        <c:axId val="2135763791"/>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crossAx val="2135764751"/>
        <c:crosses val="autoZero"/>
        <c:auto val="1"/>
        <c:lblAlgn val="ctr"/>
        <c:lblOffset val="100"/>
        <c:noMultiLvlLbl val="0"/>
      </c:catAx>
      <c:valAx>
        <c:axId val="2135764751"/>
        <c:scaling>
          <c:orientation val="minMax"/>
        </c:scaling>
        <c:delete val="1"/>
        <c:axPos val="l"/>
        <c:numFmt formatCode="_([$KES]\ * #,##0_);_([$KES]\ * \(#,##0\);_([$KES]\ * &quot;-&quot;_);_(@_)" sourceLinked="0"/>
        <c:majorTickMark val="out"/>
        <c:minorTickMark val="none"/>
        <c:tickLblPos val="nextTo"/>
        <c:crossAx val="21357637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Performance.xlsx]sales summary!Total Market Cap P.A</c:name>
    <c:fmtId val="15"/>
  </c:pivotSource>
  <c:chart>
    <c:title>
      <c:tx>
        <c:rich>
          <a:bodyPr rot="0" spcFirstLastPara="1" vertOverflow="ellipsis" vert="horz" wrap="square" anchor="ctr" anchorCtr="1"/>
          <a:lstStyle/>
          <a:p>
            <a:pPr>
              <a:defRPr sz="1600" b="1" i="0" u="sng" strike="noStrike" kern="1200" spc="0" baseline="0">
                <a:solidFill>
                  <a:schemeClr val="bg1"/>
                </a:solidFill>
                <a:latin typeface="Bell MT" panose="02020503060305020303" pitchFamily="18" charset="0"/>
                <a:ea typeface="+mn-ea"/>
                <a:cs typeface="+mn-cs"/>
              </a:defRPr>
            </a:pPr>
            <a:r>
              <a:rPr lang="en-US" sz="1600" b="1" u="sng">
                <a:latin typeface="Bell MT" panose="02020503060305020303" pitchFamily="18" charset="0"/>
              </a:rPr>
              <a:t>Total Market Cap P.A</a:t>
            </a:r>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bg1"/>
              </a:solidFill>
              <a:latin typeface="Bell MT" panose="0202050306030502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200" b="0" i="0" u="none" strike="noStrike" kern="1200" baseline="0">
                  <a:solidFill>
                    <a:sysClr val="window" lastClr="FFFFFF"/>
                  </a:solidFill>
                  <a:latin typeface="Franklin Gothic Heavy" panose="020B0903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91CEF3"/>
          </a:solidFill>
          <a:ln w="19050">
            <a:noFill/>
          </a:ln>
          <a:effectLst/>
        </c:spPr>
        <c:dLbl>
          <c:idx val="0"/>
          <c:layout>
            <c:manualLayout>
              <c:x val="0.14141414141414141"/>
              <c:y val="-0.11669365923613807"/>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200" b="0" i="0" u="none" strike="noStrike" kern="1200" baseline="0">
                  <a:solidFill>
                    <a:sysClr val="window" lastClr="FFFFFF"/>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D74C9"/>
          </a:solidFill>
          <a:ln w="19050">
            <a:noFill/>
          </a:ln>
          <a:effectLst/>
        </c:spPr>
        <c:dLbl>
          <c:idx val="0"/>
          <c:layout>
            <c:manualLayout>
              <c:x val="0.26527483796993084"/>
              <c:y val="1.262903154054879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200" b="0" i="0" u="none" strike="noStrike" kern="1200" baseline="0">
                  <a:solidFill>
                    <a:sysClr val="window" lastClr="FFFFFF"/>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2FE4FF"/>
          </a:solidFill>
          <a:ln w="19050">
            <a:noFill/>
          </a:ln>
          <a:effectLst/>
        </c:spPr>
        <c:dLbl>
          <c:idx val="0"/>
          <c:layout>
            <c:manualLayout>
              <c:x val="-0.14511930261954126"/>
              <c:y val="-0.13299274878775746"/>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200" b="0" i="0" u="none" strike="noStrike" kern="1200" baseline="0">
                  <a:solidFill>
                    <a:sysClr val="window" lastClr="FFFFFF"/>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5089711030772271"/>
          <c:y val="0.14471996085235109"/>
          <c:w val="0.58800421361246868"/>
          <c:h val="0.74316722274122504"/>
        </c:manualLayout>
      </c:layout>
      <c:doughnutChart>
        <c:varyColors val="1"/>
        <c:ser>
          <c:idx val="0"/>
          <c:order val="0"/>
          <c:tx>
            <c:strRef>
              <c:f>'sales summary'!$G$9</c:f>
              <c:strCache>
                <c:ptCount val="1"/>
                <c:pt idx="0">
                  <c:v>Total</c:v>
                </c:pt>
              </c:strCache>
            </c:strRef>
          </c:tx>
          <c:spPr>
            <a:ln>
              <a:noFill/>
            </a:ln>
          </c:spPr>
          <c:explosion val="5"/>
          <c:dPt>
            <c:idx val="0"/>
            <c:bubble3D val="0"/>
            <c:spPr>
              <a:solidFill>
                <a:srgbClr val="91CEF3"/>
              </a:solidFill>
              <a:ln w="19050">
                <a:noFill/>
              </a:ln>
              <a:effectLst/>
            </c:spPr>
            <c:extLst>
              <c:ext xmlns:c16="http://schemas.microsoft.com/office/drawing/2014/chart" uri="{C3380CC4-5D6E-409C-BE32-E72D297353CC}">
                <c16:uniqueId val="{00000001-A296-4D50-9FA3-C236F3B68499}"/>
              </c:ext>
            </c:extLst>
          </c:dPt>
          <c:dPt>
            <c:idx val="1"/>
            <c:bubble3D val="0"/>
            <c:spPr>
              <a:solidFill>
                <a:srgbClr val="0D74C9"/>
              </a:solidFill>
              <a:ln w="19050">
                <a:noFill/>
              </a:ln>
              <a:effectLst/>
            </c:spPr>
            <c:extLst>
              <c:ext xmlns:c16="http://schemas.microsoft.com/office/drawing/2014/chart" uri="{C3380CC4-5D6E-409C-BE32-E72D297353CC}">
                <c16:uniqueId val="{00000003-A296-4D50-9FA3-C236F3B68499}"/>
              </c:ext>
            </c:extLst>
          </c:dPt>
          <c:dPt>
            <c:idx val="2"/>
            <c:bubble3D val="0"/>
            <c:spPr>
              <a:solidFill>
                <a:srgbClr val="2FE4FF"/>
              </a:solidFill>
              <a:ln w="19050">
                <a:noFill/>
              </a:ln>
              <a:effectLst/>
            </c:spPr>
            <c:extLst>
              <c:ext xmlns:c16="http://schemas.microsoft.com/office/drawing/2014/chart" uri="{C3380CC4-5D6E-409C-BE32-E72D297353CC}">
                <c16:uniqueId val="{00000005-A296-4D50-9FA3-C236F3B68499}"/>
              </c:ext>
            </c:extLst>
          </c:dPt>
          <c:dLbls>
            <c:dLbl>
              <c:idx val="0"/>
              <c:layout>
                <c:manualLayout>
                  <c:x val="0.14141414141414141"/>
                  <c:y val="-0.1166936592361380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296-4D50-9FA3-C236F3B68499}"/>
                </c:ext>
              </c:extLst>
            </c:dLbl>
            <c:dLbl>
              <c:idx val="1"/>
              <c:layout>
                <c:manualLayout>
                  <c:x val="0.26527483796993084"/>
                  <c:y val="1.26290315405487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296-4D50-9FA3-C236F3B68499}"/>
                </c:ext>
              </c:extLst>
            </c:dLbl>
            <c:dLbl>
              <c:idx val="2"/>
              <c:layout>
                <c:manualLayout>
                  <c:x val="-0.14511930261954126"/>
                  <c:y val="-0.1329927487877574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296-4D50-9FA3-C236F3B68499}"/>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200" b="0" i="0" u="none" strike="noStrike" kern="1200" baseline="0">
                    <a:solidFill>
                      <a:sysClr val="window" lastClr="FFFFFF"/>
                    </a:solidFill>
                    <a:latin typeface="Franklin Gothic Heavy" panose="020B0903020102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summary'!$F$10:$F$13</c:f>
              <c:strCache>
                <c:ptCount val="3"/>
                <c:pt idx="0">
                  <c:v>Acme Corp</c:v>
                </c:pt>
                <c:pt idx="1">
                  <c:v>Beta Ltd</c:v>
                </c:pt>
                <c:pt idx="2">
                  <c:v>Gamma Inc</c:v>
                </c:pt>
              </c:strCache>
            </c:strRef>
          </c:cat>
          <c:val>
            <c:numRef>
              <c:f>'sales summary'!$G$10:$G$13</c:f>
              <c:numCache>
                <c:formatCode>_("$"* #,##0.00_);_("$"* \(#,##0.00\);_("$"* "-"??_);_(@_)</c:formatCode>
                <c:ptCount val="3"/>
                <c:pt idx="0">
                  <c:v>691256.25861552707</c:v>
                </c:pt>
                <c:pt idx="1">
                  <c:v>796376.12342028087</c:v>
                </c:pt>
                <c:pt idx="2">
                  <c:v>808218.42868112354</c:v>
                </c:pt>
              </c:numCache>
            </c:numRef>
          </c:val>
          <c:extLst>
            <c:ext xmlns:c16="http://schemas.microsoft.com/office/drawing/2014/chart" uri="{C3380CC4-5D6E-409C-BE32-E72D297353CC}">
              <c16:uniqueId val="{00000006-A296-4D50-9FA3-C236F3B68499}"/>
            </c:ext>
          </c:extLst>
        </c:ser>
        <c:dLbls>
          <c:showLegendKey val="0"/>
          <c:showVal val="0"/>
          <c:showCatName val="0"/>
          <c:showSerName val="0"/>
          <c:showPercent val="0"/>
          <c:showBubbleSize val="0"/>
          <c:showLeaderLines val="0"/>
        </c:dLbls>
        <c:firstSliceAng val="0"/>
        <c:holeSize val="54"/>
      </c:doughnutChart>
      <c:spPr>
        <a:noFill/>
        <a:ln>
          <a:noFill/>
        </a:ln>
        <a:effectLst/>
      </c:spPr>
    </c:plotArea>
    <c:legend>
      <c:legendPos val="b"/>
      <c:layout>
        <c:manualLayout>
          <c:xMode val="edge"/>
          <c:yMode val="edge"/>
          <c:x val="0"/>
          <c:y val="0.92372827972774585"/>
          <c:w val="1"/>
          <c:h val="5.81926242270563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Performance.xlsx]inventory!BOTTOM 3 ITEMS</c:name>
    <c:fmtId val="26"/>
  </c:pivotSource>
  <c:chart>
    <c:title>
      <c:tx>
        <c:rich>
          <a:bodyPr rot="0" spcFirstLastPara="1" vertOverflow="ellipsis" vert="horz" wrap="square" anchor="ctr" anchorCtr="1"/>
          <a:lstStyle/>
          <a:p>
            <a:pPr>
              <a:defRPr sz="1600" b="1" i="0" u="sng" strike="noStrike" kern="1200" cap="all" spc="50" baseline="0">
                <a:solidFill>
                  <a:schemeClr val="bg1"/>
                </a:solidFill>
                <a:latin typeface="Bell MT" panose="02020503060305020303" pitchFamily="18" charset="0"/>
                <a:ea typeface="+mn-ea"/>
                <a:cs typeface="+mn-cs"/>
              </a:defRPr>
            </a:pPr>
            <a:r>
              <a:rPr lang="en-US" sz="1600" u="sng">
                <a:latin typeface="Bell MT" panose="02020503060305020303" pitchFamily="18" charset="0"/>
              </a:rPr>
              <a:t>BOTTOM 3 ITEMS</a:t>
            </a:r>
          </a:p>
        </c:rich>
      </c:tx>
      <c:overlay val="0"/>
      <c:spPr>
        <a:noFill/>
        <a:ln>
          <a:noFill/>
        </a:ln>
        <a:effectLst/>
      </c:spPr>
      <c:txPr>
        <a:bodyPr rot="0" spcFirstLastPara="1" vertOverflow="ellipsis" vert="horz" wrap="square" anchor="ctr" anchorCtr="1"/>
        <a:lstStyle/>
        <a:p>
          <a:pPr>
            <a:defRPr sz="1600" b="1" i="0" u="sng" strike="noStrike" kern="1200" cap="all" spc="50" baseline="0">
              <a:solidFill>
                <a:schemeClr val="bg1"/>
              </a:solidFill>
              <a:latin typeface="Bell MT" panose="020205030603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D65AFF"/>
              </a:gs>
              <a:gs pos="100000">
                <a:schemeClr val="bg1">
                  <a:lumMod val="85000"/>
                </a:schemeClr>
              </a:gs>
            </a:gsLst>
            <a:lin ang="5400000" scaled="1"/>
          </a:gradFill>
          <a:ln>
            <a:noFill/>
          </a:ln>
          <a:effectLst/>
        </c:spPr>
        <c:marker>
          <c:symbol val="none"/>
        </c:marker>
        <c:dLbl>
          <c:idx val="0"/>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flip="none" rotWithShape="1">
            <a:gsLst>
              <a:gs pos="0">
                <a:srgbClr val="2FE4FF"/>
              </a:gs>
              <a:gs pos="100000">
                <a:schemeClr val="bg1">
                  <a:lumMod val="85000"/>
                </a:schemeClr>
              </a:gs>
            </a:gsLst>
            <a:lin ang="5400000" scaled="1"/>
          </a:gradFill>
          <a:ln>
            <a:noFill/>
          </a:ln>
          <a:effectLst/>
        </c:spPr>
        <c:marker>
          <c:symbol val="none"/>
        </c:marker>
        <c:dLbl>
          <c:idx val="0"/>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flip="none" rotWithShape="1">
            <a:gsLst>
              <a:gs pos="0">
                <a:srgbClr val="D65AFF"/>
              </a:gs>
              <a:gs pos="100000">
                <a:schemeClr val="bg1">
                  <a:lumMod val="85000"/>
                </a:schemeClr>
              </a:gs>
            </a:gsLst>
            <a:lin ang="5400000" scaled="1"/>
          </a:gradFill>
          <a:ln>
            <a:noFill/>
          </a:ln>
          <a:effectLst/>
        </c:spPr>
        <c:dLbl>
          <c:idx val="0"/>
          <c:layout>
            <c:manualLayout>
              <c:x val="-1.8315023597537894E-2"/>
              <c:y val="-7.8175895765472347E-2"/>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flip="none" rotWithShape="1">
            <a:gsLst>
              <a:gs pos="0">
                <a:srgbClr val="D65AFF"/>
              </a:gs>
              <a:gs pos="100000">
                <a:schemeClr val="bg1">
                  <a:lumMod val="85000"/>
                </a:schemeClr>
              </a:gs>
            </a:gsLst>
            <a:lin ang="5400000" scaled="1"/>
          </a:gradFill>
          <a:ln>
            <a:noFill/>
          </a:ln>
          <a:effectLst/>
        </c:spPr>
        <c:dLbl>
          <c:idx val="0"/>
          <c:layout>
            <c:manualLayout>
              <c:x val="-3.2967042475568191E-2"/>
              <c:y val="-0.18241042345276873"/>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flip="none" rotWithShape="1">
            <a:gsLst>
              <a:gs pos="0">
                <a:srgbClr val="D65AFF"/>
              </a:gs>
              <a:gs pos="100000">
                <a:schemeClr val="bg1">
                  <a:lumMod val="85000"/>
                </a:schemeClr>
              </a:gs>
            </a:gsLst>
            <a:lin ang="5400000" scaled="1"/>
          </a:gradFill>
          <a:ln>
            <a:noFill/>
          </a:ln>
          <a:effectLst/>
        </c:spPr>
        <c:dLbl>
          <c:idx val="0"/>
          <c:layout>
            <c:manualLayout>
              <c:x val="-4.3956056634090919E-2"/>
              <c:y val="-2.6058631921824123E-2"/>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flip="none" rotWithShape="1">
            <a:gsLst>
              <a:gs pos="0">
                <a:srgbClr val="2FE4FF"/>
              </a:gs>
              <a:gs pos="100000">
                <a:schemeClr val="bg1">
                  <a:lumMod val="85000"/>
                </a:schemeClr>
              </a:gs>
            </a:gsLst>
            <a:lin ang="5400000" scaled="1"/>
          </a:gradFill>
          <a:ln>
            <a:noFill/>
          </a:ln>
          <a:effectLst/>
        </c:spPr>
        <c:dLbl>
          <c:idx val="0"/>
          <c:layout>
            <c:manualLayout>
              <c:x val="2.9304037756060615E-2"/>
              <c:y val="-5.2117263843648211E-2"/>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flip="none" rotWithShape="1">
            <a:gsLst>
              <a:gs pos="0">
                <a:srgbClr val="2FE4FF"/>
              </a:gs>
              <a:gs pos="100000">
                <a:schemeClr val="bg1">
                  <a:lumMod val="85000"/>
                </a:schemeClr>
              </a:gs>
            </a:gsLst>
            <a:lin ang="5400000" scaled="1"/>
          </a:gradFill>
          <a:ln>
            <a:noFill/>
          </a:ln>
          <a:effectLst/>
        </c:spPr>
        <c:dLbl>
          <c:idx val="0"/>
          <c:layout>
            <c:manualLayout>
              <c:x val="3.6630047195075769E-3"/>
              <c:y val="-3.9087947882736195E-2"/>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flip="none" rotWithShape="1">
            <a:gsLst>
              <a:gs pos="0">
                <a:srgbClr val="2FE4FF"/>
              </a:gs>
              <a:gs pos="100000">
                <a:schemeClr val="bg1">
                  <a:lumMod val="85000"/>
                </a:schemeClr>
              </a:gs>
            </a:gsLst>
            <a:lin ang="5400000" scaled="1"/>
          </a:gradFill>
          <a:ln>
            <a:noFill/>
          </a:ln>
          <a:effectLst/>
        </c:spPr>
        <c:dLbl>
          <c:idx val="0"/>
          <c:layout>
            <c:manualLayout>
              <c:x val="2.9304037756060615E-2"/>
              <c:y val="-5.2117263843648211E-2"/>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inventory!$G$16</c:f>
              <c:strCache>
                <c:ptCount val="1"/>
                <c:pt idx="0">
                  <c:v>Average of Retail Sales</c:v>
                </c:pt>
              </c:strCache>
            </c:strRef>
          </c:tx>
          <c:spPr>
            <a:gradFill flip="none" rotWithShape="1">
              <a:gsLst>
                <a:gs pos="0">
                  <a:srgbClr val="D65AFF"/>
                </a:gs>
                <a:gs pos="100000">
                  <a:schemeClr val="bg1">
                    <a:lumMod val="85000"/>
                  </a:schemeClr>
                </a:gs>
              </a:gsLst>
              <a:lin ang="5400000" scaled="1"/>
            </a:gradFill>
            <a:ln>
              <a:noFill/>
            </a:ln>
            <a:effectLst/>
          </c:spPr>
          <c:invertIfNegative val="0"/>
          <c:dPt>
            <c:idx val="0"/>
            <c:invertIfNegative val="0"/>
            <c:bubble3D val="0"/>
            <c:spPr>
              <a:gradFill flip="none" rotWithShape="1">
                <a:gsLst>
                  <a:gs pos="0">
                    <a:srgbClr val="D65AFF"/>
                  </a:gs>
                  <a:gs pos="100000">
                    <a:schemeClr val="bg1">
                      <a:lumMod val="85000"/>
                    </a:schemeClr>
                  </a:gs>
                </a:gsLst>
                <a:lin ang="5400000" scaled="1"/>
              </a:gradFill>
              <a:ln>
                <a:noFill/>
              </a:ln>
              <a:effectLst/>
            </c:spPr>
            <c:extLst>
              <c:ext xmlns:c16="http://schemas.microsoft.com/office/drawing/2014/chart" uri="{C3380CC4-5D6E-409C-BE32-E72D297353CC}">
                <c16:uniqueId val="{00000002-C847-423A-BFDA-5CAE578241C9}"/>
              </c:ext>
            </c:extLst>
          </c:dPt>
          <c:dPt>
            <c:idx val="1"/>
            <c:invertIfNegative val="0"/>
            <c:bubble3D val="0"/>
            <c:spPr>
              <a:gradFill flip="none" rotWithShape="1">
                <a:gsLst>
                  <a:gs pos="0">
                    <a:srgbClr val="D65AFF"/>
                  </a:gs>
                  <a:gs pos="100000">
                    <a:schemeClr val="bg1">
                      <a:lumMod val="85000"/>
                    </a:schemeClr>
                  </a:gs>
                </a:gsLst>
                <a:lin ang="5400000" scaled="1"/>
              </a:gradFill>
              <a:ln>
                <a:noFill/>
              </a:ln>
              <a:effectLst/>
            </c:spPr>
            <c:extLst>
              <c:ext xmlns:c16="http://schemas.microsoft.com/office/drawing/2014/chart" uri="{C3380CC4-5D6E-409C-BE32-E72D297353CC}">
                <c16:uniqueId val="{00000003-C847-423A-BFDA-5CAE578241C9}"/>
              </c:ext>
            </c:extLst>
          </c:dPt>
          <c:dPt>
            <c:idx val="2"/>
            <c:invertIfNegative val="0"/>
            <c:bubble3D val="0"/>
            <c:spPr>
              <a:gradFill flip="none" rotWithShape="1">
                <a:gsLst>
                  <a:gs pos="0">
                    <a:srgbClr val="D65AFF"/>
                  </a:gs>
                  <a:gs pos="100000">
                    <a:schemeClr val="bg1">
                      <a:lumMod val="85000"/>
                    </a:schemeClr>
                  </a:gs>
                </a:gsLst>
                <a:lin ang="5400000" scaled="1"/>
              </a:gradFill>
              <a:ln>
                <a:noFill/>
              </a:ln>
              <a:effectLst/>
            </c:spPr>
            <c:extLst>
              <c:ext xmlns:c16="http://schemas.microsoft.com/office/drawing/2014/chart" uri="{C3380CC4-5D6E-409C-BE32-E72D297353CC}">
                <c16:uniqueId val="{00000004-C847-423A-BFDA-5CAE578241C9}"/>
              </c:ext>
            </c:extLst>
          </c:dPt>
          <c:dLbls>
            <c:dLbl>
              <c:idx val="0"/>
              <c:layout>
                <c:manualLayout>
                  <c:x val="-1.8315023597537894E-2"/>
                  <c:y val="-7.81758957654723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47-423A-BFDA-5CAE578241C9}"/>
                </c:ext>
              </c:extLst>
            </c:dLbl>
            <c:dLbl>
              <c:idx val="1"/>
              <c:layout>
                <c:manualLayout>
                  <c:x val="-3.2967042475568191E-2"/>
                  <c:y val="-0.182410423452768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47-423A-BFDA-5CAE578241C9}"/>
                </c:ext>
              </c:extLst>
            </c:dLbl>
            <c:dLbl>
              <c:idx val="2"/>
              <c:layout>
                <c:manualLayout>
                  <c:x val="-4.3956056634090919E-2"/>
                  <c:y val="-2.60586319218241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47-423A-BFDA-5CAE578241C9}"/>
                </c:ext>
              </c:extLst>
            </c:dLbl>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inventory!$F$17:$F$19</c:f>
              <c:strCache>
                <c:ptCount val="3"/>
                <c:pt idx="0">
                  <c:v>Disinfectant Spray </c:v>
                </c:pt>
                <c:pt idx="1">
                  <c:v>Glass Cleaner </c:v>
                </c:pt>
                <c:pt idx="2">
                  <c:v>Handsanitizer </c:v>
                </c:pt>
              </c:strCache>
            </c:strRef>
          </c:cat>
          <c:val>
            <c:numRef>
              <c:f>inventory!$G$17:$G$19</c:f>
              <c:numCache>
                <c:formatCode>_("$"* #,##0.00_);_("$"* \(#,##0.00\);_("$"* "-"??_);_(@_)</c:formatCode>
                <c:ptCount val="3"/>
                <c:pt idx="0">
                  <c:v>5670.8888888888887</c:v>
                </c:pt>
                <c:pt idx="1">
                  <c:v>4937.7095959595963</c:v>
                </c:pt>
                <c:pt idx="2">
                  <c:v>7209.666666666667</c:v>
                </c:pt>
              </c:numCache>
            </c:numRef>
          </c:val>
          <c:extLst>
            <c:ext xmlns:c16="http://schemas.microsoft.com/office/drawing/2014/chart" uri="{C3380CC4-5D6E-409C-BE32-E72D297353CC}">
              <c16:uniqueId val="{00000000-C847-423A-BFDA-5CAE578241C9}"/>
            </c:ext>
          </c:extLst>
        </c:ser>
        <c:ser>
          <c:idx val="1"/>
          <c:order val="1"/>
          <c:tx>
            <c:strRef>
              <c:f>inventory!$H$16</c:f>
              <c:strCache>
                <c:ptCount val="1"/>
                <c:pt idx="0">
                  <c:v>Average of Warehouse Sales</c:v>
                </c:pt>
              </c:strCache>
            </c:strRef>
          </c:tx>
          <c:spPr>
            <a:gradFill flip="none" rotWithShape="1">
              <a:gsLst>
                <a:gs pos="0">
                  <a:srgbClr val="2FE4FF"/>
                </a:gs>
                <a:gs pos="100000">
                  <a:schemeClr val="bg1">
                    <a:lumMod val="85000"/>
                  </a:schemeClr>
                </a:gs>
              </a:gsLst>
              <a:lin ang="5400000" scaled="1"/>
            </a:gradFill>
            <a:ln>
              <a:noFill/>
            </a:ln>
            <a:effectLst/>
          </c:spPr>
          <c:invertIfNegative val="0"/>
          <c:dPt>
            <c:idx val="0"/>
            <c:invertIfNegative val="0"/>
            <c:bubble3D val="0"/>
            <c:spPr>
              <a:gradFill flip="none" rotWithShape="1">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5-C847-423A-BFDA-5CAE578241C9}"/>
              </c:ext>
            </c:extLst>
          </c:dPt>
          <c:dPt>
            <c:idx val="1"/>
            <c:invertIfNegative val="0"/>
            <c:bubble3D val="0"/>
            <c:spPr>
              <a:gradFill flip="none" rotWithShape="1">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6-C847-423A-BFDA-5CAE578241C9}"/>
              </c:ext>
            </c:extLst>
          </c:dPt>
          <c:dPt>
            <c:idx val="2"/>
            <c:invertIfNegative val="0"/>
            <c:bubble3D val="0"/>
            <c:spPr>
              <a:gradFill flip="none" rotWithShape="1">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7-C847-423A-BFDA-5CAE578241C9}"/>
              </c:ext>
            </c:extLst>
          </c:dPt>
          <c:dLbls>
            <c:dLbl>
              <c:idx val="0"/>
              <c:layout>
                <c:manualLayout>
                  <c:x val="2.9304037756060615E-2"/>
                  <c:y val="-5.21172638436482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47-423A-BFDA-5CAE578241C9}"/>
                </c:ext>
              </c:extLst>
            </c:dLbl>
            <c:dLbl>
              <c:idx val="1"/>
              <c:layout>
                <c:manualLayout>
                  <c:x val="3.6630047195075769E-3"/>
                  <c:y val="-3.90879478827361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47-423A-BFDA-5CAE578241C9}"/>
                </c:ext>
              </c:extLst>
            </c:dLbl>
            <c:dLbl>
              <c:idx val="2"/>
              <c:layout>
                <c:manualLayout>
                  <c:x val="2.9304037756060615E-2"/>
                  <c:y val="-5.21172638436482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47-423A-BFDA-5CAE578241C9}"/>
                </c:ext>
              </c:extLst>
            </c:dLbl>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inventory!$F$17:$F$19</c:f>
              <c:strCache>
                <c:ptCount val="3"/>
                <c:pt idx="0">
                  <c:v>Disinfectant Spray </c:v>
                </c:pt>
                <c:pt idx="1">
                  <c:v>Glass Cleaner </c:v>
                </c:pt>
                <c:pt idx="2">
                  <c:v>Handsanitizer </c:v>
                </c:pt>
              </c:strCache>
            </c:strRef>
          </c:cat>
          <c:val>
            <c:numRef>
              <c:f>inventory!$H$17:$H$19</c:f>
              <c:numCache>
                <c:formatCode>_("$"* #,##0.00_);_("$"* \(#,##0.00\);_("$"* "-"??_);_(@_)</c:formatCode>
                <c:ptCount val="3"/>
                <c:pt idx="0">
                  <c:v>5296.1632258064519</c:v>
                </c:pt>
                <c:pt idx="1">
                  <c:v>5057.2014129409545</c:v>
                </c:pt>
                <c:pt idx="2">
                  <c:v>5122.9466666666667</c:v>
                </c:pt>
              </c:numCache>
            </c:numRef>
          </c:val>
          <c:extLst>
            <c:ext xmlns:c16="http://schemas.microsoft.com/office/drawing/2014/chart" uri="{C3380CC4-5D6E-409C-BE32-E72D297353CC}">
              <c16:uniqueId val="{00000001-C847-423A-BFDA-5CAE578241C9}"/>
            </c:ext>
          </c:extLst>
        </c:ser>
        <c:dLbls>
          <c:showLegendKey val="0"/>
          <c:showVal val="0"/>
          <c:showCatName val="0"/>
          <c:showSerName val="0"/>
          <c:showPercent val="0"/>
          <c:showBubbleSize val="0"/>
        </c:dLbls>
        <c:gapWidth val="153"/>
        <c:overlap val="-70"/>
        <c:axId val="330932639"/>
        <c:axId val="330958559"/>
      </c:barChart>
      <c:catAx>
        <c:axId val="33093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0958559"/>
        <c:crosses val="autoZero"/>
        <c:auto val="1"/>
        <c:lblAlgn val="ctr"/>
        <c:lblOffset val="100"/>
        <c:noMultiLvlLbl val="0"/>
      </c:catAx>
      <c:valAx>
        <c:axId val="330958559"/>
        <c:scaling>
          <c:orientation val="minMax"/>
        </c:scaling>
        <c:delete val="1"/>
        <c:axPos val="l"/>
        <c:numFmt formatCode="_([$KES]\ * #,##0.0\k_);_([$KES]\ * \(#,##0.0\);_([$KES]\ * &quot;-&quot;?_);_(@_)" sourceLinked="0"/>
        <c:majorTickMark val="none"/>
        <c:minorTickMark val="none"/>
        <c:tickLblPos val="nextTo"/>
        <c:crossAx val="330932639"/>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Performance.xlsx]inventory!TOP 3 ITEMS</c:name>
    <c:fmtId val="28"/>
  </c:pivotSource>
  <c:chart>
    <c:title>
      <c:tx>
        <c:rich>
          <a:bodyPr rot="0" spcFirstLastPara="1" vertOverflow="ellipsis" vert="horz" wrap="square" anchor="ctr" anchorCtr="1"/>
          <a:lstStyle/>
          <a:p>
            <a:pPr>
              <a:defRPr sz="1600" b="1" i="0" u="sng" strike="noStrike" kern="1200" spc="0" baseline="0">
                <a:solidFill>
                  <a:schemeClr val="bg1"/>
                </a:solidFill>
                <a:latin typeface="Bell MT" panose="02020503060305020303" pitchFamily="18" charset="0"/>
                <a:ea typeface="+mn-ea"/>
                <a:cs typeface="+mn-cs"/>
              </a:defRPr>
            </a:pPr>
            <a:r>
              <a:rPr lang="en-US" sz="1600" b="1" u="sng">
                <a:latin typeface="Bell MT" panose="02020503060305020303" pitchFamily="18" charset="0"/>
              </a:rPr>
              <a:t>TOP 3 ITEMS</a:t>
            </a:r>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bg1"/>
              </a:solidFill>
              <a:latin typeface="Bell MT" panose="020205030603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D65AFF"/>
              </a:gs>
              <a:gs pos="100000">
                <a:schemeClr val="bg1">
                  <a:lumMod val="85000"/>
                </a:schemeClr>
              </a:gs>
            </a:gsLst>
            <a:lin ang="5400000" scaled="1"/>
          </a:gradFill>
          <a:ln>
            <a:noFill/>
          </a:ln>
          <a:effectLst/>
        </c:spPr>
        <c:marker>
          <c:symbol val="none"/>
        </c:marker>
        <c:dLbl>
          <c:idx val="0"/>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a:gsLst>
              <a:gs pos="0">
                <a:srgbClr val="2FE4FF"/>
              </a:gs>
              <a:gs pos="100000">
                <a:schemeClr val="bg1">
                  <a:lumMod val="85000"/>
                </a:schemeClr>
              </a:gs>
            </a:gsLst>
            <a:lin ang="5400000" scaled="1"/>
          </a:gradFill>
          <a:ln>
            <a:noFill/>
          </a:ln>
          <a:effectLst/>
        </c:spPr>
        <c:marker>
          <c:symbol val="none"/>
        </c:marker>
        <c:dLbl>
          <c:idx val="0"/>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a:gsLst>
              <a:gs pos="0">
                <a:srgbClr val="D65AFF"/>
              </a:gs>
              <a:gs pos="100000">
                <a:schemeClr val="bg1">
                  <a:lumMod val="85000"/>
                </a:schemeClr>
              </a:gs>
            </a:gsLst>
            <a:lin ang="5400000" scaled="1"/>
          </a:gradFill>
          <a:ln>
            <a:noFill/>
          </a:ln>
          <a:effectLst/>
        </c:spPr>
        <c:dLbl>
          <c:idx val="0"/>
          <c:layout>
            <c:manualLayout>
              <c:x val="-1.4654773419303588E-17"/>
              <c:y val="-6.5789496404716263E-2"/>
            </c:manualLayout>
          </c:layout>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a:gsLst>
              <a:gs pos="0">
                <a:srgbClr val="2FE4FF"/>
              </a:gs>
              <a:gs pos="100000">
                <a:schemeClr val="bg1">
                  <a:lumMod val="85000"/>
                </a:schemeClr>
              </a:gs>
            </a:gsLst>
            <a:lin ang="5400000" scaled="1"/>
          </a:gradFill>
          <a:ln>
            <a:noFill/>
          </a:ln>
          <a:effectLst/>
        </c:spPr>
        <c:dLbl>
          <c:idx val="0"/>
          <c:layout>
            <c:manualLayout>
              <c:x val="1.9184652278177429E-2"/>
              <c:y val="-6.5789496404716305E-2"/>
            </c:manualLayout>
          </c:layout>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a:gsLst>
              <a:gs pos="0">
                <a:srgbClr val="2FE4FF"/>
              </a:gs>
              <a:gs pos="100000">
                <a:schemeClr val="bg1">
                  <a:lumMod val="85000"/>
                </a:schemeClr>
              </a:gs>
            </a:gsLst>
            <a:lin ang="5400000" scaled="1"/>
          </a:gradFill>
          <a:ln>
            <a:noFill/>
          </a:ln>
          <a:effectLst/>
        </c:spPr>
        <c:dLbl>
          <c:idx val="0"/>
          <c:layout>
            <c:manualLayout>
              <c:x val="3.8369304556354913E-2"/>
              <c:y val="-5.263159712377305E-2"/>
            </c:manualLayout>
          </c:layout>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a:gsLst>
              <a:gs pos="0">
                <a:srgbClr val="D65AFF"/>
              </a:gs>
              <a:gs pos="100000">
                <a:schemeClr val="bg1">
                  <a:lumMod val="85000"/>
                </a:schemeClr>
              </a:gs>
            </a:gsLst>
            <a:lin ang="5400000" scaled="1"/>
          </a:gradFill>
          <a:ln>
            <a:noFill/>
          </a:ln>
          <a:effectLst/>
        </c:spPr>
        <c:dLbl>
          <c:idx val="0"/>
          <c:layout>
            <c:manualLayout>
              <c:x val="-2.2382094324540368E-2"/>
              <c:y val="-0.1096491606745271"/>
            </c:manualLayout>
          </c:layout>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a:gsLst>
              <a:gs pos="0">
                <a:srgbClr val="2FE4FF"/>
              </a:gs>
              <a:gs pos="100000">
                <a:schemeClr val="bg1">
                  <a:lumMod val="85000"/>
                </a:schemeClr>
              </a:gs>
            </a:gsLst>
            <a:lin ang="5400000" scaled="1"/>
          </a:gradFill>
          <a:ln>
            <a:noFill/>
          </a:ln>
          <a:effectLst/>
        </c:spPr>
        <c:dLbl>
          <c:idx val="0"/>
          <c:layout>
            <c:manualLayout>
              <c:x val="4.7961630695443645E-2"/>
              <c:y val="-5.2631597123773008E-2"/>
            </c:manualLayout>
          </c:layout>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inventory!$C$16</c:f>
              <c:strCache>
                <c:ptCount val="1"/>
                <c:pt idx="0">
                  <c:v>Average of Retail Sales</c:v>
                </c:pt>
              </c:strCache>
            </c:strRef>
          </c:tx>
          <c:spPr>
            <a:gradFill>
              <a:gsLst>
                <a:gs pos="0">
                  <a:srgbClr val="D65AFF"/>
                </a:gs>
                <a:gs pos="100000">
                  <a:schemeClr val="bg1">
                    <a:lumMod val="85000"/>
                  </a:schemeClr>
                </a:gs>
              </a:gsLst>
              <a:lin ang="5400000" scaled="1"/>
            </a:gradFill>
            <a:ln>
              <a:noFill/>
            </a:ln>
            <a:effectLst/>
          </c:spPr>
          <c:invertIfNegative val="0"/>
          <c:dPt>
            <c:idx val="0"/>
            <c:invertIfNegative val="0"/>
            <c:bubble3D val="0"/>
            <c:spPr>
              <a:gradFill>
                <a:gsLst>
                  <a:gs pos="0">
                    <a:srgbClr val="D65AFF"/>
                  </a:gs>
                  <a:gs pos="100000">
                    <a:schemeClr val="bg1">
                      <a:lumMod val="85000"/>
                    </a:schemeClr>
                  </a:gs>
                </a:gsLst>
                <a:lin ang="5400000" scaled="1"/>
              </a:gradFill>
              <a:ln>
                <a:noFill/>
              </a:ln>
              <a:effectLst/>
            </c:spPr>
            <c:extLst>
              <c:ext xmlns:c16="http://schemas.microsoft.com/office/drawing/2014/chart" uri="{C3380CC4-5D6E-409C-BE32-E72D297353CC}">
                <c16:uniqueId val="{00000002-3249-4DD6-933A-BD78571532BA}"/>
              </c:ext>
            </c:extLst>
          </c:dPt>
          <c:dPt>
            <c:idx val="2"/>
            <c:invertIfNegative val="0"/>
            <c:bubble3D val="0"/>
            <c:spPr>
              <a:gradFill>
                <a:gsLst>
                  <a:gs pos="0">
                    <a:srgbClr val="D65AFF"/>
                  </a:gs>
                  <a:gs pos="100000">
                    <a:schemeClr val="bg1">
                      <a:lumMod val="85000"/>
                    </a:schemeClr>
                  </a:gs>
                </a:gsLst>
                <a:lin ang="5400000" scaled="1"/>
              </a:gradFill>
              <a:ln>
                <a:noFill/>
              </a:ln>
              <a:effectLst/>
            </c:spPr>
            <c:extLst>
              <c:ext xmlns:c16="http://schemas.microsoft.com/office/drawing/2014/chart" uri="{C3380CC4-5D6E-409C-BE32-E72D297353CC}">
                <c16:uniqueId val="{00000005-3249-4DD6-933A-BD78571532BA}"/>
              </c:ext>
            </c:extLst>
          </c:dPt>
          <c:dLbls>
            <c:dLbl>
              <c:idx val="0"/>
              <c:layout>
                <c:manualLayout>
                  <c:x val="-1.4654773419303588E-17"/>
                  <c:y val="-6.57894964047162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49-4DD6-933A-BD78571532BA}"/>
                </c:ext>
              </c:extLst>
            </c:dLbl>
            <c:dLbl>
              <c:idx val="2"/>
              <c:layout>
                <c:manualLayout>
                  <c:x val="-2.2382094324540368E-2"/>
                  <c:y val="-0.1096491606745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249-4DD6-933A-BD78571532BA}"/>
                </c:ext>
              </c:extLst>
            </c:dLbl>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inventory!$B$17:$B$19</c:f>
              <c:strCache>
                <c:ptCount val="3"/>
                <c:pt idx="0">
                  <c:v>Handsanitizer </c:v>
                </c:pt>
                <c:pt idx="1">
                  <c:v>Liquid   Soap </c:v>
                </c:pt>
                <c:pt idx="2">
                  <c:v>Toilet Paper  4Rolls </c:v>
                </c:pt>
              </c:strCache>
            </c:strRef>
          </c:cat>
          <c:val>
            <c:numRef>
              <c:f>inventory!$C$17:$C$19</c:f>
              <c:numCache>
                <c:formatCode>_("$"* #,##0.00_);_("$"* \(#,##0.00\);_("$"* "-"??_);_(@_)</c:formatCode>
                <c:ptCount val="3"/>
                <c:pt idx="0">
                  <c:v>7209.666666666667</c:v>
                </c:pt>
                <c:pt idx="1">
                  <c:v>8319.7999999999993</c:v>
                </c:pt>
                <c:pt idx="2">
                  <c:v>6394.8547979797977</c:v>
                </c:pt>
              </c:numCache>
            </c:numRef>
          </c:val>
          <c:extLst>
            <c:ext xmlns:c16="http://schemas.microsoft.com/office/drawing/2014/chart" uri="{C3380CC4-5D6E-409C-BE32-E72D297353CC}">
              <c16:uniqueId val="{00000000-3249-4DD6-933A-BD78571532BA}"/>
            </c:ext>
          </c:extLst>
        </c:ser>
        <c:ser>
          <c:idx val="1"/>
          <c:order val="1"/>
          <c:tx>
            <c:strRef>
              <c:f>inventory!$D$16</c:f>
              <c:strCache>
                <c:ptCount val="1"/>
                <c:pt idx="0">
                  <c:v>Average of Warehouse Sales</c:v>
                </c:pt>
              </c:strCache>
            </c:strRef>
          </c:tx>
          <c:spPr>
            <a:gradFill>
              <a:gsLst>
                <a:gs pos="0">
                  <a:srgbClr val="2FE4FF"/>
                </a:gs>
                <a:gs pos="100000">
                  <a:schemeClr val="bg1">
                    <a:lumMod val="85000"/>
                  </a:schemeClr>
                </a:gs>
              </a:gsLst>
              <a:lin ang="5400000" scaled="1"/>
            </a:gradFill>
            <a:ln>
              <a:noFill/>
            </a:ln>
            <a:effectLst/>
          </c:spPr>
          <c:invertIfNegative val="0"/>
          <c:dPt>
            <c:idx val="0"/>
            <c:invertIfNegative val="0"/>
            <c:bubble3D val="0"/>
            <c:spPr>
              <a:gradFill>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3-3249-4DD6-933A-BD78571532BA}"/>
              </c:ext>
            </c:extLst>
          </c:dPt>
          <c:dPt>
            <c:idx val="1"/>
            <c:invertIfNegative val="0"/>
            <c:bubble3D val="0"/>
            <c:spPr>
              <a:gradFill>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4-3249-4DD6-933A-BD78571532BA}"/>
              </c:ext>
            </c:extLst>
          </c:dPt>
          <c:dPt>
            <c:idx val="2"/>
            <c:invertIfNegative val="0"/>
            <c:bubble3D val="0"/>
            <c:spPr>
              <a:gradFill>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6-3249-4DD6-933A-BD78571532BA}"/>
              </c:ext>
            </c:extLst>
          </c:dPt>
          <c:dLbls>
            <c:dLbl>
              <c:idx val="0"/>
              <c:layout>
                <c:manualLayout>
                  <c:x val="1.9184652278177429E-2"/>
                  <c:y val="-6.57894964047163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249-4DD6-933A-BD78571532BA}"/>
                </c:ext>
              </c:extLst>
            </c:dLbl>
            <c:dLbl>
              <c:idx val="1"/>
              <c:layout>
                <c:manualLayout>
                  <c:x val="3.8369304556354913E-2"/>
                  <c:y val="-5.2631597123773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249-4DD6-933A-BD78571532BA}"/>
                </c:ext>
              </c:extLst>
            </c:dLbl>
            <c:dLbl>
              <c:idx val="2"/>
              <c:layout>
                <c:manualLayout>
                  <c:x val="4.7961630695443645E-2"/>
                  <c:y val="-5.26315971237730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249-4DD6-933A-BD78571532BA}"/>
                </c:ext>
              </c:extLst>
            </c:dLbl>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inventory!$B$17:$B$19</c:f>
              <c:strCache>
                <c:ptCount val="3"/>
                <c:pt idx="0">
                  <c:v>Handsanitizer </c:v>
                </c:pt>
                <c:pt idx="1">
                  <c:v>Liquid   Soap </c:v>
                </c:pt>
                <c:pt idx="2">
                  <c:v>Toilet Paper  4Rolls </c:v>
                </c:pt>
              </c:strCache>
            </c:strRef>
          </c:cat>
          <c:val>
            <c:numRef>
              <c:f>inventory!$D$17:$D$19</c:f>
              <c:numCache>
                <c:formatCode>_("$"* #,##0.00_);_("$"* \(#,##0.00\);_("$"* "-"??_);_(@_)</c:formatCode>
                <c:ptCount val="3"/>
                <c:pt idx="0">
                  <c:v>5122.9466666666667</c:v>
                </c:pt>
                <c:pt idx="1">
                  <c:v>5306.3032258064504</c:v>
                </c:pt>
                <c:pt idx="2">
                  <c:v>5905.9318996415768</c:v>
                </c:pt>
              </c:numCache>
            </c:numRef>
          </c:val>
          <c:extLst>
            <c:ext xmlns:c16="http://schemas.microsoft.com/office/drawing/2014/chart" uri="{C3380CC4-5D6E-409C-BE32-E72D297353CC}">
              <c16:uniqueId val="{00000001-3249-4DD6-933A-BD78571532BA}"/>
            </c:ext>
          </c:extLst>
        </c:ser>
        <c:dLbls>
          <c:showLegendKey val="0"/>
          <c:showVal val="0"/>
          <c:showCatName val="0"/>
          <c:showSerName val="0"/>
          <c:showPercent val="0"/>
          <c:showBubbleSize val="0"/>
        </c:dLbls>
        <c:gapWidth val="219"/>
        <c:overlap val="-27"/>
        <c:axId val="554078143"/>
        <c:axId val="554077183"/>
      </c:barChart>
      <c:catAx>
        <c:axId val="55407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4077183"/>
        <c:crosses val="autoZero"/>
        <c:auto val="1"/>
        <c:lblAlgn val="ctr"/>
        <c:lblOffset val="100"/>
        <c:noMultiLvlLbl val="0"/>
      </c:catAx>
      <c:valAx>
        <c:axId val="554077183"/>
        <c:scaling>
          <c:orientation val="minMax"/>
        </c:scaling>
        <c:delete val="1"/>
        <c:axPos val="l"/>
        <c:numFmt formatCode="_([$KES]\ * #,##0.0\k_);_([$KES]\ * \(#,##0.0\);_([$KES]\ * &quot;-&quot;?_);_(@_)" sourceLinked="0"/>
        <c:majorTickMark val="none"/>
        <c:minorTickMark val="none"/>
        <c:tickLblPos val="nextTo"/>
        <c:crossAx val="55407814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bg1"/>
                </a:solidFill>
                <a:latin typeface="Bell MT" panose="02020503060305020303" pitchFamily="18" charset="0"/>
                <a:ea typeface="+mn-ea"/>
                <a:cs typeface="+mn-cs"/>
              </a:defRPr>
            </a:pPr>
            <a:r>
              <a:rPr lang="en-US" b="1" u="sng">
                <a:latin typeface="Bell MT" panose="02020503060305020303" pitchFamily="18" charset="0"/>
              </a:rPr>
              <a:t>Retail</a:t>
            </a:r>
            <a:r>
              <a:rPr lang="en-US" b="1" u="sng" baseline="0">
                <a:latin typeface="Bell MT" panose="02020503060305020303" pitchFamily="18" charset="0"/>
              </a:rPr>
              <a:t> </a:t>
            </a:r>
            <a:r>
              <a:rPr lang="en-US" b="1" u="sng">
                <a:latin typeface="Bell MT" panose="02020503060305020303" pitchFamily="18" charset="0"/>
              </a:rPr>
              <a:t>Sales Forcasting</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bg1"/>
              </a:solidFill>
              <a:latin typeface="Bell MT" panose="02020503060305020303" pitchFamily="18" charset="0"/>
              <a:ea typeface="+mn-ea"/>
              <a:cs typeface="+mn-cs"/>
            </a:defRPr>
          </a:pPr>
          <a:endParaRPr lang="en-US"/>
        </a:p>
      </c:txPr>
    </c:title>
    <c:autoTitleDeleted val="0"/>
    <c:plotArea>
      <c:layout>
        <c:manualLayout>
          <c:layoutTarget val="inner"/>
          <c:xMode val="edge"/>
          <c:yMode val="edge"/>
          <c:x val="2.4882704969980806E-2"/>
          <c:y val="0.13756144799556808"/>
          <c:w val="0.94808307652115842"/>
          <c:h val="0.5798284406131935"/>
        </c:manualLayout>
      </c:layout>
      <c:lineChart>
        <c:grouping val="standard"/>
        <c:varyColors val="0"/>
        <c:ser>
          <c:idx val="0"/>
          <c:order val="0"/>
          <c:tx>
            <c:strRef>
              <c:f>'Retail Sales Forcasting'!$B$1</c:f>
              <c:strCache>
                <c:ptCount val="1"/>
                <c:pt idx="0">
                  <c:v>Sum of Retail Sales</c:v>
                </c:pt>
              </c:strCache>
            </c:strRef>
          </c:tx>
          <c:spPr>
            <a:ln w="28575" cap="rnd">
              <a:solidFill>
                <a:srgbClr val="D65AFF"/>
              </a:solidFill>
              <a:round/>
            </a:ln>
            <a:effectLst/>
          </c:spPr>
          <c:marker>
            <c:symbol val="diamond"/>
            <c:size val="13"/>
            <c:spPr>
              <a:solidFill>
                <a:schemeClr val="bg1"/>
              </a:solidFill>
              <a:ln w="9525">
                <a:solidFill>
                  <a:schemeClr val="bg1"/>
                </a:solidFill>
              </a:ln>
              <a:effectLst/>
            </c:spPr>
          </c:marker>
          <c:dLbls>
            <c:dLbl>
              <c:idx val="2"/>
              <c:layout>
                <c:manualLayout>
                  <c:x val="-0.10158112442610345"/>
                  <c:y val="-9.7578313081796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27-499D-84A0-19D5EF110224}"/>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'Retail Sales Forcasting'!$B$2:$B$7</c:f>
              <c:numCache>
                <c:formatCode>_("$"* #,##0.00_);_("$"* \(#,##0.00\);_("$"* "-"??_);_(@_)</c:formatCode>
                <c:ptCount val="6"/>
                <c:pt idx="0">
                  <c:v>368454.07954545453</c:v>
                </c:pt>
                <c:pt idx="1">
                  <c:v>430733.93181818177</c:v>
                </c:pt>
                <c:pt idx="2">
                  <c:v>397699.31818181812</c:v>
                </c:pt>
              </c:numCache>
            </c:numRef>
          </c:val>
          <c:smooth val="0"/>
          <c:extLst>
            <c:ext xmlns:c16="http://schemas.microsoft.com/office/drawing/2014/chart" uri="{C3380CC4-5D6E-409C-BE32-E72D297353CC}">
              <c16:uniqueId val="{00000000-DB27-499D-84A0-19D5EF110224}"/>
            </c:ext>
          </c:extLst>
        </c:ser>
        <c:ser>
          <c:idx val="1"/>
          <c:order val="1"/>
          <c:tx>
            <c:strRef>
              <c:f>'Retail Sales Forcasting'!$C$1</c:f>
              <c:strCache>
                <c:ptCount val="1"/>
                <c:pt idx="0">
                  <c:v>Forecast(Sum of Retail Sales)</c:v>
                </c:pt>
              </c:strCache>
            </c:strRef>
          </c:tx>
          <c:spPr>
            <a:ln w="25400" cap="rnd">
              <a:solidFill>
                <a:srgbClr val="91CEF3"/>
              </a:solidFill>
              <a:round/>
            </a:ln>
            <a:effectLst/>
          </c:spPr>
          <c:marker>
            <c:symbol val="diamond"/>
            <c:size val="13"/>
            <c:spPr>
              <a:solidFill>
                <a:schemeClr val="bg1"/>
              </a:solidFill>
              <a:ln w="9525">
                <a:solidFill>
                  <a:schemeClr val="bg1"/>
                </a:solidFill>
              </a:ln>
              <a:effectLst/>
            </c:spPr>
          </c:marker>
          <c:dLbls>
            <c:dLbl>
              <c:idx val="2"/>
              <c:layout>
                <c:manualLayout>
                  <c:x val="-2.7851437583756248E-2"/>
                  <c:y val="9.76334166751013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B27-499D-84A0-19D5EF110224}"/>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'Retail Sales Forcasting'!$A$2:$A$7</c:f>
              <c:numCache>
                <c:formatCode>@</c:formatCode>
                <c:ptCount val="6"/>
                <c:pt idx="0">
                  <c:v>2020</c:v>
                </c:pt>
                <c:pt idx="1">
                  <c:v>2021</c:v>
                </c:pt>
                <c:pt idx="2">
                  <c:v>2022</c:v>
                </c:pt>
                <c:pt idx="3">
                  <c:v>2023</c:v>
                </c:pt>
                <c:pt idx="4">
                  <c:v>2024</c:v>
                </c:pt>
                <c:pt idx="5">
                  <c:v>2025</c:v>
                </c:pt>
              </c:numCache>
            </c:numRef>
          </c:cat>
          <c:val>
            <c:numRef>
              <c:f>'Retail Sales Forcasting'!$C$2:$C$7</c:f>
              <c:numCache>
                <c:formatCode>General</c:formatCode>
                <c:ptCount val="6"/>
                <c:pt idx="2" formatCode="_(&quot;$&quot;* #,##0.00_);_(&quot;$&quot;* \(#,##0.00\);_(&quot;$&quot;* &quot;-&quot;??_);_(@_)">
                  <c:v>397699.31818181812</c:v>
                </c:pt>
                <c:pt idx="3" formatCode="_(&quot;$&quot;* #,##0.00_);_(&quot;$&quot;* \(#,##0.00\);_(&quot;$&quot;* &quot;-&quot;??_);_(@_)">
                  <c:v>424636.51883822144</c:v>
                </c:pt>
                <c:pt idx="4" formatCode="_(&quot;$&quot;* #,##0.00_);_(&quot;$&quot;* \(#,##0.00\);_(&quot;$&quot;* &quot;-&quot;??_);_(@_)">
                  <c:v>443038.30907246575</c:v>
                </c:pt>
                <c:pt idx="5" formatCode="_(&quot;$&quot;* #,##0.00_);_(&quot;$&quot;* \(#,##0.00\);_(&quot;$&quot;* &quot;-&quot;??_);_(@_)">
                  <c:v>461440.09930671001</c:v>
                </c:pt>
              </c:numCache>
            </c:numRef>
          </c:val>
          <c:smooth val="0"/>
          <c:extLst>
            <c:ext xmlns:c16="http://schemas.microsoft.com/office/drawing/2014/chart" uri="{C3380CC4-5D6E-409C-BE32-E72D297353CC}">
              <c16:uniqueId val="{00000001-DB27-499D-84A0-19D5EF110224}"/>
            </c:ext>
          </c:extLst>
        </c:ser>
        <c:ser>
          <c:idx val="2"/>
          <c:order val="2"/>
          <c:tx>
            <c:strRef>
              <c:f>'Retail Sales Forcasting'!$D$1</c:f>
              <c:strCache>
                <c:ptCount val="1"/>
                <c:pt idx="0">
                  <c:v>Lower Confidence Bound(Sum of Retail Sales)</c:v>
                </c:pt>
              </c:strCache>
            </c:strRef>
          </c:tx>
          <c:spPr>
            <a:ln w="12700" cap="rnd">
              <a:solidFill>
                <a:srgbClr val="92D050"/>
              </a:solidFill>
              <a:prstDash val="solid"/>
              <a:round/>
            </a:ln>
            <a:effectLst/>
          </c:spPr>
          <c:marker>
            <c:symbol val="diamond"/>
            <c:size val="13"/>
            <c:spPr>
              <a:solidFill>
                <a:schemeClr val="bg1"/>
              </a:solidFill>
              <a:ln w="9525">
                <a:solidFill>
                  <a:schemeClr val="bg1"/>
                </a:solidFill>
              </a:ln>
              <a:effectLst/>
            </c:spPr>
          </c:marker>
          <c:dLbls>
            <c:dLbl>
              <c:idx val="2"/>
              <c:layout>
                <c:manualLayout>
                  <c:x val="-1.8020812671443294E-2"/>
                  <c:y val="-0.1417771952909049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27-499D-84A0-19D5EF110224}"/>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'Retail Sales Forcasting'!$A$2:$A$7</c:f>
              <c:numCache>
                <c:formatCode>@</c:formatCode>
                <c:ptCount val="6"/>
                <c:pt idx="0">
                  <c:v>2020</c:v>
                </c:pt>
                <c:pt idx="1">
                  <c:v>2021</c:v>
                </c:pt>
                <c:pt idx="2">
                  <c:v>2022</c:v>
                </c:pt>
                <c:pt idx="3">
                  <c:v>2023</c:v>
                </c:pt>
                <c:pt idx="4">
                  <c:v>2024</c:v>
                </c:pt>
                <c:pt idx="5">
                  <c:v>2025</c:v>
                </c:pt>
              </c:numCache>
            </c:numRef>
          </c:cat>
          <c:val>
            <c:numRef>
              <c:f>'Retail Sales Forcasting'!$D$2:$D$7</c:f>
              <c:numCache>
                <c:formatCode>General</c:formatCode>
                <c:ptCount val="6"/>
                <c:pt idx="2" formatCode="_(&quot;$&quot;* #,##0.00_);_(&quot;$&quot;* \(#,##0.00\);_(&quot;$&quot;* &quot;-&quot;??_);_(@_)">
                  <c:v>397699.31818181812</c:v>
                </c:pt>
                <c:pt idx="3" formatCode="_(&quot;$&quot;* #,##0.00_);_(&quot;$&quot;* \(#,##0.00\);_(&quot;$&quot;* &quot;-&quot;??_);_(@_)">
                  <c:v>369650.83495533234</c:v>
                </c:pt>
                <c:pt idx="4" formatCode="_(&quot;$&quot;* #,##0.00_);_(&quot;$&quot;* \(#,##0.00\);_(&quot;$&quot;* &quot;-&quot;??_);_(@_)">
                  <c:v>386974.4517078108</c:v>
                </c:pt>
                <c:pt idx="5" formatCode="_(&quot;$&quot;* #,##0.00_);_(&quot;$&quot;* \(#,##0.00\);_(&quot;$&quot;* &quot;-&quot;??_);_(@_)">
                  <c:v>403030.78177368426</c:v>
                </c:pt>
              </c:numCache>
            </c:numRef>
          </c:val>
          <c:smooth val="0"/>
          <c:extLst>
            <c:ext xmlns:c16="http://schemas.microsoft.com/office/drawing/2014/chart" uri="{C3380CC4-5D6E-409C-BE32-E72D297353CC}">
              <c16:uniqueId val="{00000002-DB27-499D-84A0-19D5EF110224}"/>
            </c:ext>
          </c:extLst>
        </c:ser>
        <c:ser>
          <c:idx val="3"/>
          <c:order val="3"/>
          <c:tx>
            <c:strRef>
              <c:f>'Retail Sales Forcasting'!$E$1</c:f>
              <c:strCache>
                <c:ptCount val="1"/>
                <c:pt idx="0">
                  <c:v>Upper Confidence Bound(Sum of Retail Sales)</c:v>
                </c:pt>
              </c:strCache>
            </c:strRef>
          </c:tx>
          <c:spPr>
            <a:ln w="12700" cap="rnd">
              <a:solidFill>
                <a:srgbClr val="0F9FC7"/>
              </a:solidFill>
              <a:prstDash val="solid"/>
              <a:round/>
            </a:ln>
            <a:effectLst/>
          </c:spPr>
          <c:marker>
            <c:symbol val="diamond"/>
            <c:size val="13"/>
            <c:spPr>
              <a:solidFill>
                <a:schemeClr val="bg1"/>
              </a:solidFill>
              <a:ln w="9525">
                <a:solidFill>
                  <a:schemeClr val="bg1"/>
                </a:solidFill>
              </a:ln>
              <a:effectLst/>
            </c:spPr>
          </c:marker>
          <c:dLbls>
            <c:dLbl>
              <c:idx val="2"/>
              <c:layout>
                <c:manualLayout>
                  <c:x val="-0.1777684674965288"/>
                  <c:y val="7.18507353864544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27-499D-84A0-19D5EF110224}"/>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'Retail Sales Forcasting'!$A$2:$A$7</c:f>
              <c:numCache>
                <c:formatCode>@</c:formatCode>
                <c:ptCount val="6"/>
                <c:pt idx="0">
                  <c:v>2020</c:v>
                </c:pt>
                <c:pt idx="1">
                  <c:v>2021</c:v>
                </c:pt>
                <c:pt idx="2">
                  <c:v>2022</c:v>
                </c:pt>
                <c:pt idx="3">
                  <c:v>2023</c:v>
                </c:pt>
                <c:pt idx="4">
                  <c:v>2024</c:v>
                </c:pt>
                <c:pt idx="5">
                  <c:v>2025</c:v>
                </c:pt>
              </c:numCache>
            </c:numRef>
          </c:cat>
          <c:val>
            <c:numRef>
              <c:f>'Retail Sales Forcasting'!$E$2:$E$7</c:f>
              <c:numCache>
                <c:formatCode>General</c:formatCode>
                <c:ptCount val="6"/>
                <c:pt idx="2" formatCode="_(&quot;$&quot;* #,##0.00_);_(&quot;$&quot;* \(#,##0.00\);_(&quot;$&quot;* &quot;-&quot;??_);_(@_)">
                  <c:v>397699.31818181812</c:v>
                </c:pt>
                <c:pt idx="3" formatCode="_(&quot;$&quot;* #,##0.00_);_(&quot;$&quot;* \(#,##0.00\);_(&quot;$&quot;* &quot;-&quot;??_);_(@_)">
                  <c:v>479622.20272111055</c:v>
                </c:pt>
                <c:pt idx="4" formatCode="_(&quot;$&quot;* #,##0.00_);_(&quot;$&quot;* \(#,##0.00\);_(&quot;$&quot;* &quot;-&quot;??_);_(@_)">
                  <c:v>499102.1664371207</c:v>
                </c:pt>
                <c:pt idx="5" formatCode="_(&quot;$&quot;* #,##0.00_);_(&quot;$&quot;* \(#,##0.00\);_(&quot;$&quot;* &quot;-&quot;??_);_(@_)">
                  <c:v>519849.41683973576</c:v>
                </c:pt>
              </c:numCache>
            </c:numRef>
          </c:val>
          <c:smooth val="0"/>
          <c:extLst>
            <c:ext xmlns:c16="http://schemas.microsoft.com/office/drawing/2014/chart" uri="{C3380CC4-5D6E-409C-BE32-E72D297353CC}">
              <c16:uniqueId val="{00000003-DB27-499D-84A0-19D5EF110224}"/>
            </c:ext>
          </c:extLst>
        </c:ser>
        <c:dLbls>
          <c:dLblPos val="t"/>
          <c:showLegendKey val="0"/>
          <c:showVal val="1"/>
          <c:showCatName val="0"/>
          <c:showSerName val="0"/>
          <c:showPercent val="0"/>
          <c:showBubbleSize val="0"/>
        </c:dLbls>
        <c:marker val="1"/>
        <c:smooth val="0"/>
        <c:axId val="12385952"/>
        <c:axId val="12386432"/>
      </c:lineChart>
      <c:catAx>
        <c:axId val="123859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86432"/>
        <c:crosses val="autoZero"/>
        <c:auto val="1"/>
        <c:lblAlgn val="ctr"/>
        <c:lblOffset val="100"/>
        <c:noMultiLvlLbl val="0"/>
      </c:catAx>
      <c:valAx>
        <c:axId val="12386432"/>
        <c:scaling>
          <c:orientation val="minMax"/>
          <c:min val="300000"/>
        </c:scaling>
        <c:delete val="1"/>
        <c:axPos val="l"/>
        <c:numFmt formatCode="_([$KES]\ * #,##0\k_);_([$KES]\ * \(#,##0\);_([$KES]\ * &quot;-&quot;_);_(@_)" sourceLinked="0"/>
        <c:majorTickMark val="none"/>
        <c:minorTickMark val="none"/>
        <c:tickLblPos val="nextTo"/>
        <c:crossAx val="1238595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endParaRPr lang="en-US"/>
              </a:p>
            </c:txPr>
          </c:dispUnitsLbl>
        </c:dispUnits>
      </c:valAx>
      <c:spPr>
        <a:noFill/>
        <a:ln>
          <a:noFill/>
        </a:ln>
        <a:effectLst/>
      </c:spPr>
    </c:plotArea>
    <c:legend>
      <c:legendPos val="b"/>
      <c:layout>
        <c:manualLayout>
          <c:xMode val="edge"/>
          <c:yMode val="edge"/>
          <c:x val="7.9119114082660466E-2"/>
          <c:y val="0.81084662072163827"/>
          <c:w val="0.87616876551153577"/>
          <c:h val="0.1669002466826916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Performance.xlsx]sales summary!Market Cap</c:name>
    <c:fmtId val="8"/>
  </c:pivotSource>
  <c:chart>
    <c:title>
      <c:tx>
        <c:rich>
          <a:bodyPr rot="0" spcFirstLastPara="1" vertOverflow="ellipsis" vert="horz" wrap="square" anchor="ctr" anchorCtr="1"/>
          <a:lstStyle/>
          <a:p>
            <a:pPr algn="ctr" rtl="0">
              <a:defRPr lang="en-US" sz="1600" b="1" i="0" u="sng" strike="noStrike" kern="1200" spc="0" baseline="0">
                <a:solidFill>
                  <a:schemeClr val="bg1"/>
                </a:solidFill>
                <a:latin typeface="Bell MT" panose="02020503060305020303" pitchFamily="18" charset="0"/>
                <a:ea typeface="+mn-ea"/>
                <a:cs typeface="+mn-cs"/>
              </a:defRPr>
            </a:pPr>
            <a:r>
              <a:rPr lang="en-US" u="sng">
                <a:latin typeface="Bell MT" panose="02020503060305020303" pitchFamily="18" charset="0"/>
              </a:rPr>
              <a:t>Market Cap</a:t>
            </a:r>
          </a:p>
        </c:rich>
      </c:tx>
      <c:overlay val="0"/>
      <c:spPr>
        <a:noFill/>
        <a:ln>
          <a:noFill/>
        </a:ln>
        <a:effectLst/>
      </c:spPr>
      <c:txPr>
        <a:bodyPr rot="0" spcFirstLastPara="1" vertOverflow="ellipsis" vert="horz" wrap="square" anchor="ctr" anchorCtr="1"/>
        <a:lstStyle/>
        <a:p>
          <a:pPr algn="ctr" rtl="0">
            <a:defRPr lang="en-US" sz="1600" b="1" i="0" u="sng" strike="noStrike" kern="1200" spc="0" baseline="0">
              <a:solidFill>
                <a:schemeClr val="bg1"/>
              </a:solidFill>
              <a:latin typeface="Bell MT" panose="0202050306030502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668061366806125"/>
              <c:y val="-0.22222222222222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2.5104602510460258E-2"/>
              <c:y val="-0.38888888888888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473AFF"/>
          </a:solidFill>
          <a:ln w="3175">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2FE4FF"/>
          </a:solidFill>
          <a:ln w="3175">
            <a:noFill/>
          </a:ln>
          <a:effectLst/>
        </c:spPr>
        <c:dLbl>
          <c:idx val="0"/>
          <c:layout>
            <c:manualLayout>
              <c:x val="0.13668061366806125"/>
              <c:y val="-0.22222222222222221"/>
            </c:manualLayout>
          </c:layout>
          <c:spPr>
            <a:solidFill>
              <a:srgbClr val="2F3457"/>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en-US" sz="1800" b="0" i="0" u="none" strike="noStrike" kern="1200" baseline="0">
                  <a:solidFill>
                    <a:schemeClr val="bg1"/>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D65AFF"/>
          </a:solidFill>
          <a:ln w="3175">
            <a:noFill/>
          </a:ln>
          <a:effectLst/>
        </c:spPr>
        <c:dLbl>
          <c:idx val="0"/>
          <c:layout>
            <c:manualLayout>
              <c:x val="-7.8103207810320777E-2"/>
              <c:y val="-0.24074074074074078"/>
            </c:manualLayout>
          </c:layout>
          <c:spPr>
            <a:solidFill>
              <a:srgbClr val="2F3457"/>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en-US" sz="1800" b="0" i="0" u="none" strike="noStrike" kern="1200" baseline="0">
                  <a:solidFill>
                    <a:schemeClr val="bg1"/>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7671419072615924"/>
          <c:y val="0.14383446102247929"/>
          <c:w val="0.58612689413823271"/>
          <c:h val="0.74507629518170904"/>
        </c:manualLayout>
      </c:layout>
      <c:doughnutChart>
        <c:varyColors val="1"/>
        <c:ser>
          <c:idx val="0"/>
          <c:order val="0"/>
          <c:tx>
            <c:strRef>
              <c:f>'sales summary'!$G$3</c:f>
              <c:strCache>
                <c:ptCount val="1"/>
                <c:pt idx="0">
                  <c:v>Total</c:v>
                </c:pt>
              </c:strCache>
            </c:strRef>
          </c:tx>
          <c:spPr>
            <a:solidFill>
              <a:srgbClr val="473AFF"/>
            </a:solidFill>
            <a:ln w="3175">
              <a:noFill/>
            </a:ln>
          </c:spPr>
          <c:explosion val="3"/>
          <c:dPt>
            <c:idx val="0"/>
            <c:bubble3D val="0"/>
            <c:spPr>
              <a:solidFill>
                <a:srgbClr val="2FE4FF"/>
              </a:solidFill>
              <a:ln w="3175">
                <a:noFill/>
              </a:ln>
              <a:effectLst/>
            </c:spPr>
            <c:extLst>
              <c:ext xmlns:c16="http://schemas.microsoft.com/office/drawing/2014/chart" uri="{C3380CC4-5D6E-409C-BE32-E72D297353CC}">
                <c16:uniqueId val="{00000001-A982-4133-BF97-C44840987BCF}"/>
              </c:ext>
            </c:extLst>
          </c:dPt>
          <c:dPt>
            <c:idx val="1"/>
            <c:bubble3D val="0"/>
            <c:spPr>
              <a:solidFill>
                <a:srgbClr val="D65AFF"/>
              </a:solidFill>
              <a:ln w="3175">
                <a:noFill/>
              </a:ln>
              <a:effectLst/>
            </c:spPr>
            <c:extLst>
              <c:ext xmlns:c16="http://schemas.microsoft.com/office/drawing/2014/chart" uri="{C3380CC4-5D6E-409C-BE32-E72D297353CC}">
                <c16:uniqueId val="{00000003-A982-4133-BF97-C44840987BCF}"/>
              </c:ext>
            </c:extLst>
          </c:dPt>
          <c:dLbls>
            <c:dLbl>
              <c:idx val="0"/>
              <c:layout>
                <c:manualLayout>
                  <c:x val="0.13668061366806125"/>
                  <c:y val="-0.22222222222222221"/>
                </c:manualLayout>
              </c:layout>
              <c:spPr>
                <a:solidFill>
                  <a:srgbClr val="2F3457"/>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en-US" sz="1800" b="0" i="0" u="none" strike="noStrike" kern="1200" baseline="0">
                      <a:solidFill>
                        <a:schemeClr val="bg1"/>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A982-4133-BF97-C44840987BCF}"/>
                </c:ext>
              </c:extLst>
            </c:dLbl>
            <c:dLbl>
              <c:idx val="1"/>
              <c:layout>
                <c:manualLayout>
                  <c:x val="-7.8103207810320777E-2"/>
                  <c:y val="-0.24074074074074078"/>
                </c:manualLayout>
              </c:layout>
              <c:spPr>
                <a:solidFill>
                  <a:srgbClr val="2F3457"/>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en-US" sz="1800" b="0" i="0" u="none" strike="noStrike" kern="1200" baseline="0">
                      <a:solidFill>
                        <a:schemeClr val="bg1"/>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A982-4133-BF97-C44840987BC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summary'!$F$4:$F$5</c:f>
              <c:strCache>
                <c:ptCount val="2"/>
                <c:pt idx="0">
                  <c:v>Total revenue(Retail Sales)</c:v>
                </c:pt>
                <c:pt idx="1">
                  <c:v>Total Revenue(Warehouse Sales)</c:v>
                </c:pt>
              </c:strCache>
            </c:strRef>
          </c:cat>
          <c:val>
            <c:numRef>
              <c:f>'sales summary'!$G$4:$G$5</c:f>
              <c:numCache>
                <c:formatCode>_("$"* #,##0.00_);_("$"* \(#,##0.00\);_("$"* "-"??_);_(@_)</c:formatCode>
                <c:ptCount val="2"/>
                <c:pt idx="0">
                  <c:v>1196887.3295454548</c:v>
                </c:pt>
                <c:pt idx="1">
                  <c:v>1098963.4811714769</c:v>
                </c:pt>
              </c:numCache>
            </c:numRef>
          </c:val>
          <c:extLst>
            <c:ext xmlns:c16="http://schemas.microsoft.com/office/drawing/2014/chart" uri="{C3380CC4-5D6E-409C-BE32-E72D297353CC}">
              <c16:uniqueId val="{00000004-A982-4133-BF97-C44840987BCF}"/>
            </c:ext>
          </c:extLst>
        </c:ser>
        <c:dLbls>
          <c:showLegendKey val="0"/>
          <c:showVal val="0"/>
          <c:showCatName val="0"/>
          <c:showSerName val="0"/>
          <c:showPercent val="0"/>
          <c:showBubbleSize val="0"/>
          <c:showLeaderLines val="0"/>
        </c:dLbls>
        <c:firstSliceAng val="0"/>
        <c:holeSize val="54"/>
      </c:doughnutChart>
      <c:spPr>
        <a:noFill/>
        <a:ln>
          <a:noFill/>
        </a:ln>
        <a:effectLst/>
      </c:spPr>
    </c:plotArea>
    <c:legend>
      <c:legendPos val="b"/>
      <c:layout>
        <c:manualLayout>
          <c:xMode val="edge"/>
          <c:yMode val="edge"/>
          <c:x val="1.2374453193350833E-3"/>
          <c:y val="0.85824356662002166"/>
          <c:w val="0.96578211723534557"/>
          <c:h val="0.11526665233625968"/>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bg1"/>
                </a:solidFill>
                <a:latin typeface="Bell MT" panose="02020503060305020303" pitchFamily="18" charset="0"/>
                <a:ea typeface="+mn-ea"/>
                <a:cs typeface="+mn-cs"/>
              </a:defRPr>
            </a:pPr>
            <a:r>
              <a:rPr lang="en-US" b="1" u="sng">
                <a:latin typeface="Bell MT" panose="02020503060305020303" pitchFamily="18" charset="0"/>
              </a:rPr>
              <a:t>Warehouse Sales Forcating</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bg1"/>
              </a:solidFill>
              <a:latin typeface="Bell MT" panose="02020503060305020303" pitchFamily="18" charset="0"/>
              <a:ea typeface="+mn-ea"/>
              <a:cs typeface="+mn-cs"/>
            </a:defRPr>
          </a:pPr>
          <a:endParaRPr lang="en-US"/>
        </a:p>
      </c:txPr>
    </c:title>
    <c:autoTitleDeleted val="0"/>
    <c:plotArea>
      <c:layout>
        <c:manualLayout>
          <c:layoutTarget val="inner"/>
          <c:xMode val="edge"/>
          <c:yMode val="edge"/>
          <c:x val="1.9840212281157173E-2"/>
          <c:y val="0.13661141804788213"/>
          <c:w val="0.95329776085681595"/>
          <c:h val="0.59126839808007436"/>
        </c:manualLayout>
      </c:layout>
      <c:lineChart>
        <c:grouping val="standard"/>
        <c:varyColors val="0"/>
        <c:ser>
          <c:idx val="0"/>
          <c:order val="0"/>
          <c:tx>
            <c:strRef>
              <c:f>'Warehouse Sales Forcasting'!$B$1</c:f>
              <c:strCache>
                <c:ptCount val="1"/>
                <c:pt idx="0">
                  <c:v>Sum of Warehouse Sales</c:v>
                </c:pt>
              </c:strCache>
            </c:strRef>
          </c:tx>
          <c:spPr>
            <a:ln w="28575" cap="rnd">
              <a:solidFill>
                <a:srgbClr val="2FE4FF"/>
              </a:solidFill>
              <a:round/>
            </a:ln>
            <a:effectLst/>
          </c:spPr>
          <c:marker>
            <c:symbol val="diamond"/>
            <c:size val="13"/>
            <c:spPr>
              <a:solidFill>
                <a:schemeClr val="bg1"/>
              </a:solidFill>
              <a:ln w="9525">
                <a:solidFill>
                  <a:schemeClr val="bg1"/>
                </a:solidFill>
              </a:ln>
              <a:effectLst/>
            </c:spPr>
          </c:marker>
          <c:dLbls>
            <c:dLbl>
              <c:idx val="2"/>
              <c:layout>
                <c:manualLayout>
                  <c:x val="-2.2790035860902003E-2"/>
                  <c:y val="-6.8112411362944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4C-49EB-8DE4-DEA7012CB0A2}"/>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'Warehouse Sales Forcasting'!$B$2:$B$7</c:f>
              <c:numCache>
                <c:formatCode>_("$"* #,##0.00_);_("$"* \(#,##0.00\);_("$"* "-"??_);_(@_)</c:formatCode>
                <c:ptCount val="6"/>
                <c:pt idx="0">
                  <c:v>356427.76073005085</c:v>
                </c:pt>
                <c:pt idx="1">
                  <c:v>393780.23003395577</c:v>
                </c:pt>
                <c:pt idx="2">
                  <c:v>348755.49040747026</c:v>
                </c:pt>
              </c:numCache>
            </c:numRef>
          </c:val>
          <c:smooth val="0"/>
          <c:extLst>
            <c:ext xmlns:c16="http://schemas.microsoft.com/office/drawing/2014/chart" uri="{C3380CC4-5D6E-409C-BE32-E72D297353CC}">
              <c16:uniqueId val="{00000000-E24C-49EB-8DE4-DEA7012CB0A2}"/>
            </c:ext>
          </c:extLst>
        </c:ser>
        <c:ser>
          <c:idx val="1"/>
          <c:order val="1"/>
          <c:tx>
            <c:strRef>
              <c:f>'Warehouse Sales Forcasting'!$C$1</c:f>
              <c:strCache>
                <c:ptCount val="1"/>
                <c:pt idx="0">
                  <c:v>Forecast(Sum of Warehouse Sales)</c:v>
                </c:pt>
              </c:strCache>
            </c:strRef>
          </c:tx>
          <c:spPr>
            <a:ln w="25400" cap="rnd">
              <a:solidFill>
                <a:srgbClr val="9D63F3"/>
              </a:solidFill>
              <a:round/>
            </a:ln>
            <a:effectLst/>
          </c:spPr>
          <c:marker>
            <c:symbol val="diamond"/>
            <c:size val="13"/>
            <c:spPr>
              <a:solidFill>
                <a:schemeClr val="bg1"/>
              </a:solidFill>
              <a:ln w="9525">
                <a:solidFill>
                  <a:schemeClr val="bg1"/>
                </a:solidFill>
              </a:ln>
              <a:effectLst/>
            </c:spPr>
          </c:marker>
          <c:dLbls>
            <c:dLbl>
              <c:idx val="2"/>
              <c:layout>
                <c:manualLayout>
                  <c:x val="-3.7442050512916658E-2"/>
                  <c:y val="9.76334449906468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24C-49EB-8DE4-DEA7012CB0A2}"/>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'Warehouse Sales Forcasting'!$A$2:$A$7</c:f>
              <c:numCache>
                <c:formatCode>@</c:formatCode>
                <c:ptCount val="6"/>
                <c:pt idx="0">
                  <c:v>2020</c:v>
                </c:pt>
                <c:pt idx="1">
                  <c:v>2021</c:v>
                </c:pt>
                <c:pt idx="2">
                  <c:v>2022</c:v>
                </c:pt>
                <c:pt idx="3">
                  <c:v>2023</c:v>
                </c:pt>
                <c:pt idx="4">
                  <c:v>2024</c:v>
                </c:pt>
                <c:pt idx="5">
                  <c:v>2025</c:v>
                </c:pt>
              </c:numCache>
            </c:numRef>
          </c:cat>
          <c:val>
            <c:numRef>
              <c:f>'Warehouse Sales Forcasting'!$C$2:$C$7</c:f>
              <c:numCache>
                <c:formatCode>General</c:formatCode>
                <c:ptCount val="6"/>
                <c:pt idx="2" formatCode="_(&quot;$&quot;* #,##0.00_);_(&quot;$&quot;* \(#,##0.00\);_(&quot;$&quot;* &quot;-&quot;??_);_(@_)">
                  <c:v>348755.49040747026</c:v>
                </c:pt>
                <c:pt idx="3" formatCode="_(&quot;$&quot;* #,##0.00_);_(&quot;$&quot;* \(#,##0.00\);_(&quot;$&quot;* &quot;-&quot;??_);_(@_)">
                  <c:v>344919.35524617997</c:v>
                </c:pt>
                <c:pt idx="4" formatCode="_(&quot;$&quot;* #,##0.00_);_(&quot;$&quot;* \(#,##0.00\);_(&quot;$&quot;* &quot;-&quot;??_);_(@_)">
                  <c:v>341083.22008488968</c:v>
                </c:pt>
                <c:pt idx="5" formatCode="_(&quot;$&quot;* #,##0.00_);_(&quot;$&quot;* \(#,##0.00\);_(&quot;$&quot;* &quot;-&quot;??_);_(@_)">
                  <c:v>337247.08492359938</c:v>
                </c:pt>
              </c:numCache>
            </c:numRef>
          </c:val>
          <c:smooth val="0"/>
          <c:extLst>
            <c:ext xmlns:c16="http://schemas.microsoft.com/office/drawing/2014/chart" uri="{C3380CC4-5D6E-409C-BE32-E72D297353CC}">
              <c16:uniqueId val="{00000001-E24C-49EB-8DE4-DEA7012CB0A2}"/>
            </c:ext>
          </c:extLst>
        </c:ser>
        <c:ser>
          <c:idx val="2"/>
          <c:order val="2"/>
          <c:tx>
            <c:strRef>
              <c:f>'Warehouse Sales Forcasting'!$D$1</c:f>
              <c:strCache>
                <c:ptCount val="1"/>
                <c:pt idx="0">
                  <c:v>Lower Confidence Bound(Sum of Warehouse Sales)</c:v>
                </c:pt>
              </c:strCache>
            </c:strRef>
          </c:tx>
          <c:spPr>
            <a:ln w="12700" cap="rnd">
              <a:solidFill>
                <a:srgbClr val="AF6FAF"/>
              </a:solidFill>
              <a:prstDash val="solid"/>
              <a:round/>
            </a:ln>
            <a:effectLst/>
          </c:spPr>
          <c:marker>
            <c:symbol val="diamond"/>
            <c:size val="13"/>
            <c:spPr>
              <a:solidFill>
                <a:schemeClr val="bg1"/>
              </a:solidFill>
              <a:ln w="9525">
                <a:solidFill>
                  <a:schemeClr val="bg1"/>
                </a:solidFill>
              </a:ln>
              <a:effectLst/>
            </c:spPr>
          </c:marker>
          <c:dLbls>
            <c:dLbl>
              <c:idx val="2"/>
              <c:layout>
                <c:manualLayout>
                  <c:x val="-0.16931018238104853"/>
                  <c:y val="5.34345499630225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4C-49EB-8DE4-DEA7012CB0A2}"/>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'Warehouse Sales Forcasting'!$A$2:$A$7</c:f>
              <c:numCache>
                <c:formatCode>@</c:formatCode>
                <c:ptCount val="6"/>
                <c:pt idx="0">
                  <c:v>2020</c:v>
                </c:pt>
                <c:pt idx="1">
                  <c:v>2021</c:v>
                </c:pt>
                <c:pt idx="2">
                  <c:v>2022</c:v>
                </c:pt>
                <c:pt idx="3">
                  <c:v>2023</c:v>
                </c:pt>
                <c:pt idx="4">
                  <c:v>2024</c:v>
                </c:pt>
                <c:pt idx="5">
                  <c:v>2025</c:v>
                </c:pt>
              </c:numCache>
            </c:numRef>
          </c:cat>
          <c:val>
            <c:numRef>
              <c:f>'Warehouse Sales Forcasting'!$D$2:$D$7</c:f>
              <c:numCache>
                <c:formatCode>General</c:formatCode>
                <c:ptCount val="6"/>
                <c:pt idx="2" formatCode="_(&quot;$&quot;* #,##0.00_);_(&quot;$&quot;* \(#,##0.00\);_(&quot;$&quot;* &quot;-&quot;??_);_(@_)">
                  <c:v>348755.49040747026</c:v>
                </c:pt>
                <c:pt idx="3" formatCode="_(&quot;$&quot;* #,##0.00_);_(&quot;$&quot;* \(#,##0.00\);_(&quot;$&quot;* &quot;-&quot;??_);_(@_)">
                  <c:v>297397.00775989844</c:v>
                </c:pt>
                <c:pt idx="4" formatCode="_(&quot;$&quot;* #,##0.00_);_(&quot;$&quot;* \(#,##0.00\);_(&quot;$&quot;* &quot;-&quot;??_);_(@_)">
                  <c:v>293319.09988165979</c:v>
                </c:pt>
                <c:pt idx="5" formatCode="_(&quot;$&quot;* #,##0.00_);_(&quot;$&quot;* \(#,##0.00\);_(&quot;$&quot;* &quot;-&quot;??_);_(@_)">
                  <c:v>289237.63484558923</c:v>
                </c:pt>
              </c:numCache>
            </c:numRef>
          </c:val>
          <c:smooth val="0"/>
          <c:extLst>
            <c:ext xmlns:c16="http://schemas.microsoft.com/office/drawing/2014/chart" uri="{C3380CC4-5D6E-409C-BE32-E72D297353CC}">
              <c16:uniqueId val="{00000002-E24C-49EB-8DE4-DEA7012CB0A2}"/>
            </c:ext>
          </c:extLst>
        </c:ser>
        <c:ser>
          <c:idx val="3"/>
          <c:order val="3"/>
          <c:tx>
            <c:strRef>
              <c:f>'Warehouse Sales Forcasting'!$E$1</c:f>
              <c:strCache>
                <c:ptCount val="1"/>
                <c:pt idx="0">
                  <c:v>Upper Confidence Bound(Sum of Warehouse Sales)</c:v>
                </c:pt>
              </c:strCache>
            </c:strRef>
          </c:tx>
          <c:spPr>
            <a:ln w="12700" cap="rnd">
              <a:solidFill>
                <a:srgbClr val="D65AFF"/>
              </a:solidFill>
              <a:prstDash val="solid"/>
              <a:round/>
            </a:ln>
            <a:effectLst/>
          </c:spPr>
          <c:marker>
            <c:symbol val="diamond"/>
            <c:size val="13"/>
            <c:spPr>
              <a:solidFill>
                <a:schemeClr val="bg1"/>
              </a:solidFill>
              <a:ln w="9525">
                <a:solidFill>
                  <a:schemeClr val="bg1"/>
                </a:solidFill>
              </a:ln>
              <a:effectLst/>
            </c:spPr>
          </c:marker>
          <c:dLbls>
            <c:dLbl>
              <c:idx val="2"/>
              <c:layout>
                <c:manualLayout>
                  <c:x val="-9.3608106678972819E-2"/>
                  <c:y val="-0.1233610301474746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4C-49EB-8DE4-DEA7012CB0A2}"/>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'Warehouse Sales Forcasting'!$A$2:$A$7</c:f>
              <c:numCache>
                <c:formatCode>@</c:formatCode>
                <c:ptCount val="6"/>
                <c:pt idx="0">
                  <c:v>2020</c:v>
                </c:pt>
                <c:pt idx="1">
                  <c:v>2021</c:v>
                </c:pt>
                <c:pt idx="2">
                  <c:v>2022</c:v>
                </c:pt>
                <c:pt idx="3">
                  <c:v>2023</c:v>
                </c:pt>
                <c:pt idx="4">
                  <c:v>2024</c:v>
                </c:pt>
                <c:pt idx="5">
                  <c:v>2025</c:v>
                </c:pt>
              </c:numCache>
            </c:numRef>
          </c:cat>
          <c:val>
            <c:numRef>
              <c:f>'Warehouse Sales Forcasting'!$E$2:$E$7</c:f>
              <c:numCache>
                <c:formatCode>General</c:formatCode>
                <c:ptCount val="6"/>
                <c:pt idx="2" formatCode="_(&quot;$&quot;* #,##0.00_);_(&quot;$&quot;* \(#,##0.00\);_(&quot;$&quot;* &quot;-&quot;??_);_(@_)">
                  <c:v>348755.49040747026</c:v>
                </c:pt>
                <c:pt idx="3" formatCode="_(&quot;$&quot;* #,##0.00_);_(&quot;$&quot;* \(#,##0.00\);_(&quot;$&quot;* &quot;-&quot;??_);_(@_)">
                  <c:v>392441.7027324615</c:v>
                </c:pt>
                <c:pt idx="4" formatCode="_(&quot;$&quot;* #,##0.00_);_(&quot;$&quot;* \(#,##0.00\);_(&quot;$&quot;* &quot;-&quot;??_);_(@_)">
                  <c:v>388847.34028811957</c:v>
                </c:pt>
                <c:pt idx="5" formatCode="_(&quot;$&quot;* #,##0.00_);_(&quot;$&quot;* \(#,##0.00\);_(&quot;$&quot;* &quot;-&quot;??_);_(@_)">
                  <c:v>385256.53500160953</c:v>
                </c:pt>
              </c:numCache>
            </c:numRef>
          </c:val>
          <c:smooth val="0"/>
          <c:extLst>
            <c:ext xmlns:c16="http://schemas.microsoft.com/office/drawing/2014/chart" uri="{C3380CC4-5D6E-409C-BE32-E72D297353CC}">
              <c16:uniqueId val="{00000003-E24C-49EB-8DE4-DEA7012CB0A2}"/>
            </c:ext>
          </c:extLst>
        </c:ser>
        <c:dLbls>
          <c:dLblPos val="t"/>
          <c:showLegendKey val="0"/>
          <c:showVal val="1"/>
          <c:showCatName val="0"/>
          <c:showSerName val="0"/>
          <c:showPercent val="0"/>
          <c:showBubbleSize val="0"/>
        </c:dLbls>
        <c:marker val="1"/>
        <c:smooth val="0"/>
        <c:axId val="183602240"/>
        <c:axId val="183600320"/>
      </c:lineChart>
      <c:catAx>
        <c:axId val="18360224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600320"/>
        <c:crosses val="autoZero"/>
        <c:auto val="1"/>
        <c:lblAlgn val="ctr"/>
        <c:lblOffset val="100"/>
        <c:noMultiLvlLbl val="0"/>
      </c:catAx>
      <c:valAx>
        <c:axId val="183600320"/>
        <c:scaling>
          <c:orientation val="minMax"/>
          <c:min val="200000"/>
        </c:scaling>
        <c:delete val="1"/>
        <c:axPos val="l"/>
        <c:numFmt formatCode="_([$KES]\ * #,##0\k_);_([$KES]\ * \(#,##0\);_([$KES]\ * &quot;-&quot;_);_(@_)" sourceLinked="0"/>
        <c:majorTickMark val="out"/>
        <c:minorTickMark val="none"/>
        <c:tickLblPos val="nextTo"/>
        <c:crossAx val="18360224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endParaRPr lang="en-US"/>
              </a:p>
            </c:txPr>
          </c:dispUnitsLbl>
        </c:dispUnits>
      </c:valAx>
      <c:spPr>
        <a:noFill/>
        <a:ln>
          <a:noFill/>
        </a:ln>
        <a:effectLst/>
      </c:spPr>
    </c:plotArea>
    <c:legend>
      <c:legendPos val="b"/>
      <c:layout>
        <c:manualLayout>
          <c:xMode val="edge"/>
          <c:yMode val="edge"/>
          <c:x val="2.1311374539721012E-2"/>
          <c:y val="0.80227490900653997"/>
          <c:w val="0.94760904886889141"/>
          <c:h val="0.17562564347964793"/>
        </c:manualLayout>
      </c:layout>
      <c:overlay val="0"/>
      <c:spPr>
        <a:noFill/>
        <a:ln>
          <a:noFill/>
        </a:ln>
        <a:effectLst/>
      </c:spPr>
      <c:txPr>
        <a:bodyPr rot="0" spcFirstLastPara="1" vertOverflow="ellipsis" vert="horz" wrap="square" anchor="ctr" anchorCtr="1"/>
        <a:lstStyle/>
        <a:p>
          <a:pPr>
            <a:defRPr lang="en-US" sz="1100" b="0" i="0" u="none" strike="noStrike" kern="1200" baseline="0">
              <a:solidFill>
                <a:schemeClr val="bg1"/>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3.xml"/><Relationship Id="rId21" Type="http://schemas.openxmlformats.org/officeDocument/2006/relationships/image" Target="../media/image13.png"/><Relationship Id="rId7" Type="http://schemas.openxmlformats.org/officeDocument/2006/relationships/chart" Target="../charts/chart7.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2.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6.svg"/><Relationship Id="rId22"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xdr:col>
      <xdr:colOff>114300</xdr:colOff>
      <xdr:row>47</xdr:row>
      <xdr:rowOff>180975</xdr:rowOff>
    </xdr:to>
    <xdr:sp macro="" textlink="">
      <xdr:nvSpPr>
        <xdr:cNvPr id="4" name="Rectangle 3">
          <a:extLst>
            <a:ext uri="{FF2B5EF4-FFF2-40B4-BE49-F238E27FC236}">
              <a16:creationId xmlns:a16="http://schemas.microsoft.com/office/drawing/2014/main" id="{BE4785FB-FF8C-4796-5B09-92929B43855F}"/>
            </a:ext>
          </a:extLst>
        </xdr:cNvPr>
        <xdr:cNvSpPr/>
      </xdr:nvSpPr>
      <xdr:spPr>
        <a:xfrm>
          <a:off x="0" y="1"/>
          <a:ext cx="1333500" cy="9134474"/>
        </a:xfrm>
        <a:prstGeom prst="rect">
          <a:avLst/>
        </a:prstGeom>
        <a:solidFill>
          <a:srgbClr val="2F34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47625</xdr:colOff>
      <xdr:row>2</xdr:row>
      <xdr:rowOff>142875</xdr:rowOff>
    </xdr:from>
    <xdr:to>
      <xdr:col>2</xdr:col>
      <xdr:colOff>38100</xdr:colOff>
      <xdr:row>13</xdr:row>
      <xdr:rowOff>57150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9281ABF8-B7BA-4A66-9FD9-A9ED8AE2E3A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7625" y="523875"/>
              <a:ext cx="1209675"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13</xdr:row>
      <xdr:rowOff>104775</xdr:rowOff>
    </xdr:from>
    <xdr:to>
      <xdr:col>2</xdr:col>
      <xdr:colOff>47625</xdr:colOff>
      <xdr:row>19</xdr:row>
      <xdr:rowOff>142874</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AEFE55E-C6CA-4DDF-A0FC-44DD99B9839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7625" y="2581275"/>
              <a:ext cx="12192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314326</xdr:colOff>
      <xdr:row>0</xdr:row>
      <xdr:rowOff>66675</xdr:rowOff>
    </xdr:from>
    <xdr:to>
      <xdr:col>29</xdr:col>
      <xdr:colOff>19048</xdr:colOff>
      <xdr:row>11</xdr:row>
      <xdr:rowOff>142875</xdr:rowOff>
    </xdr:to>
    <xdr:graphicFrame macro="">
      <xdr:nvGraphicFramePr>
        <xdr:cNvPr id="6" name="Revenue P.M">
          <a:extLst>
            <a:ext uri="{FF2B5EF4-FFF2-40B4-BE49-F238E27FC236}">
              <a16:creationId xmlns:a16="http://schemas.microsoft.com/office/drawing/2014/main" id="{4A856DD1-2166-258A-EFFE-983A9FC4E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19</xdr:row>
      <xdr:rowOff>180975</xdr:rowOff>
    </xdr:from>
    <xdr:to>
      <xdr:col>2</xdr:col>
      <xdr:colOff>28575</xdr:colOff>
      <xdr:row>26</xdr:row>
      <xdr:rowOff>95250</xdr:rowOff>
    </xdr:to>
    <mc:AlternateContent xmlns:mc="http://schemas.openxmlformats.org/markup-compatibility/2006" xmlns:a14="http://schemas.microsoft.com/office/drawing/2010/main">
      <mc:Choice Requires="a14">
        <xdr:graphicFrame macro="">
          <xdr:nvGraphicFramePr>
            <xdr:cNvPr id="7" name="Supplier">
              <a:extLst>
                <a:ext uri="{FF2B5EF4-FFF2-40B4-BE49-F238E27FC236}">
                  <a16:creationId xmlns:a16="http://schemas.microsoft.com/office/drawing/2014/main" id="{B5359DB2-7D8D-404E-A6A7-59DA0D0C659B}"/>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mlns="">
        <xdr:sp macro="" textlink="">
          <xdr:nvSpPr>
            <xdr:cNvPr id="0" name=""/>
            <xdr:cNvSpPr>
              <a:spLocks noTextEdit="1"/>
            </xdr:cNvSpPr>
          </xdr:nvSpPr>
          <xdr:spPr>
            <a:xfrm>
              <a:off x="38100" y="3800475"/>
              <a:ext cx="1209675"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190499</xdr:colOff>
      <xdr:row>7</xdr:row>
      <xdr:rowOff>66675</xdr:rowOff>
    </xdr:from>
    <xdr:to>
      <xdr:col>11</xdr:col>
      <xdr:colOff>457200</xdr:colOff>
      <xdr:row>30</xdr:row>
      <xdr:rowOff>152400</xdr:rowOff>
    </xdr:to>
    <xdr:graphicFrame macro="">
      <xdr:nvGraphicFramePr>
        <xdr:cNvPr id="3" name="Revenue P.A">
          <a:extLst>
            <a:ext uri="{FF2B5EF4-FFF2-40B4-BE49-F238E27FC236}">
              <a16:creationId xmlns:a16="http://schemas.microsoft.com/office/drawing/2014/main" id="{6D85F919-B1C4-3387-BFAC-3D949807E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xdr:colOff>
      <xdr:row>31</xdr:row>
      <xdr:rowOff>38099</xdr:rowOff>
    </xdr:from>
    <xdr:to>
      <xdr:col>11</xdr:col>
      <xdr:colOff>531922</xdr:colOff>
      <xdr:row>45</xdr:row>
      <xdr:rowOff>180974</xdr:rowOff>
    </xdr:to>
    <xdr:graphicFrame macro="">
      <xdr:nvGraphicFramePr>
        <xdr:cNvPr id="11" name="Total Market Cap P.A">
          <a:extLst>
            <a:ext uri="{FF2B5EF4-FFF2-40B4-BE49-F238E27FC236}">
              <a16:creationId xmlns:a16="http://schemas.microsoft.com/office/drawing/2014/main" id="{4407E3AD-0D63-C1A6-F9D0-6A67CBE4F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533399</xdr:colOff>
      <xdr:row>30</xdr:row>
      <xdr:rowOff>171450</xdr:rowOff>
    </xdr:from>
    <xdr:to>
      <xdr:col>29</xdr:col>
      <xdr:colOff>47624</xdr:colOff>
      <xdr:row>45</xdr:row>
      <xdr:rowOff>161925</xdr:rowOff>
    </xdr:to>
    <xdr:graphicFrame macro="">
      <xdr:nvGraphicFramePr>
        <xdr:cNvPr id="13" name="BOTTOM 3 ITEMS">
          <a:extLst>
            <a:ext uri="{FF2B5EF4-FFF2-40B4-BE49-F238E27FC236}">
              <a16:creationId xmlns:a16="http://schemas.microsoft.com/office/drawing/2014/main" id="{9BE9EC29-D14C-2CE9-3640-E73A576DD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38100</xdr:colOff>
      <xdr:row>30</xdr:row>
      <xdr:rowOff>180975</xdr:rowOff>
    </xdr:from>
    <xdr:to>
      <xdr:col>20</xdr:col>
      <xdr:colOff>400050</xdr:colOff>
      <xdr:row>45</xdr:row>
      <xdr:rowOff>180975</xdr:rowOff>
    </xdr:to>
    <xdr:graphicFrame macro="">
      <xdr:nvGraphicFramePr>
        <xdr:cNvPr id="14" name="TOP 3 ITEMS">
          <a:extLst>
            <a:ext uri="{FF2B5EF4-FFF2-40B4-BE49-F238E27FC236}">
              <a16:creationId xmlns:a16="http://schemas.microsoft.com/office/drawing/2014/main" id="{BF373D8F-AFF5-1F3F-A97C-241E6EEDA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542925</xdr:colOff>
      <xdr:row>12</xdr:row>
      <xdr:rowOff>47624</xdr:rowOff>
    </xdr:from>
    <xdr:to>
      <xdr:col>20</xdr:col>
      <xdr:colOff>224050</xdr:colOff>
      <xdr:row>30</xdr:row>
      <xdr:rowOff>66675</xdr:rowOff>
    </xdr:to>
    <xdr:graphicFrame macro="">
      <xdr:nvGraphicFramePr>
        <xdr:cNvPr id="8" name="Chart 1">
          <a:extLst>
            <a:ext uri="{FF2B5EF4-FFF2-40B4-BE49-F238E27FC236}">
              <a16:creationId xmlns:a16="http://schemas.microsoft.com/office/drawing/2014/main" id="{406CEE97-64F2-E2AB-89B1-DB57A0E04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66675</xdr:colOff>
      <xdr:row>0</xdr:row>
      <xdr:rowOff>104776</xdr:rowOff>
    </xdr:from>
    <xdr:to>
      <xdr:col>2</xdr:col>
      <xdr:colOff>38100</xdr:colOff>
      <xdr:row>2</xdr:row>
      <xdr:rowOff>9526</xdr:rowOff>
    </xdr:to>
    <xdr:sp macro="" textlink="">
      <xdr:nvSpPr>
        <xdr:cNvPr id="9" name="TextBox 8">
          <a:extLst>
            <a:ext uri="{FF2B5EF4-FFF2-40B4-BE49-F238E27FC236}">
              <a16:creationId xmlns:a16="http://schemas.microsoft.com/office/drawing/2014/main" id="{EB9EDC11-1B04-3B81-601C-98C7D55EA86F}"/>
            </a:ext>
          </a:extLst>
        </xdr:cNvPr>
        <xdr:cNvSpPr txBox="1"/>
      </xdr:nvSpPr>
      <xdr:spPr>
        <a:xfrm>
          <a:off x="66675" y="104776"/>
          <a:ext cx="1190625" cy="285750"/>
        </a:xfrm>
        <a:prstGeom prst="rect">
          <a:avLst/>
        </a:prstGeom>
        <a:gradFill>
          <a:gsLst>
            <a:gs pos="0">
              <a:schemeClr val="accent5">
                <a:lumMod val="50000"/>
              </a:schemeClr>
            </a:gs>
            <a:gs pos="50000">
              <a:schemeClr val="accent5"/>
            </a:gs>
            <a:gs pos="100000">
              <a:schemeClr val="accent5">
                <a:lumMod val="60000"/>
                <a:lumOff val="40000"/>
              </a:schemeClr>
            </a:gs>
          </a:gsLst>
          <a:lin ang="5400000" scaled="0"/>
        </a:gra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0" cap="none" spc="0">
              <a:ln w="0"/>
              <a:solidFill>
                <a:schemeClr val="bg1"/>
              </a:solidFill>
              <a:effectLst>
                <a:reflection blurRad="6350" stA="53000" endA="300" endPos="35500" dir="5400000" sy="-90000" algn="bl" rotWithShape="0"/>
              </a:effectLst>
              <a:latin typeface="Bell MT" panose="02020503060305020303" pitchFamily="18" charset="0"/>
            </a:rPr>
            <a:t>CRM Dashboard</a:t>
          </a:r>
        </a:p>
      </xdr:txBody>
    </xdr:sp>
    <xdr:clientData/>
  </xdr:twoCellAnchor>
  <xdr:twoCellAnchor>
    <xdr:from>
      <xdr:col>0</xdr:col>
      <xdr:colOff>0</xdr:colOff>
      <xdr:row>31</xdr:row>
      <xdr:rowOff>28575</xdr:rowOff>
    </xdr:from>
    <xdr:to>
      <xdr:col>5</xdr:col>
      <xdr:colOff>523875</xdr:colOff>
      <xdr:row>45</xdr:row>
      <xdr:rowOff>171451</xdr:rowOff>
    </xdr:to>
    <xdr:graphicFrame macro="">
      <xdr:nvGraphicFramePr>
        <xdr:cNvPr id="12" name="Market Cap">
          <a:extLst>
            <a:ext uri="{FF2B5EF4-FFF2-40B4-BE49-F238E27FC236}">
              <a16:creationId xmlns:a16="http://schemas.microsoft.com/office/drawing/2014/main" id="{B2B70CE7-8CE2-35A5-016A-74000492F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323850</xdr:colOff>
      <xdr:row>12</xdr:row>
      <xdr:rowOff>47625</xdr:rowOff>
    </xdr:from>
    <xdr:to>
      <xdr:col>29</xdr:col>
      <xdr:colOff>38100</xdr:colOff>
      <xdr:row>30</xdr:row>
      <xdr:rowOff>66675</xdr:rowOff>
    </xdr:to>
    <xdr:graphicFrame macro="">
      <xdr:nvGraphicFramePr>
        <xdr:cNvPr id="10" name="Chart 1">
          <a:extLst>
            <a:ext uri="{FF2B5EF4-FFF2-40B4-BE49-F238E27FC236}">
              <a16:creationId xmlns:a16="http://schemas.microsoft.com/office/drawing/2014/main" id="{3D329119-8526-E585-6B8E-1BEB94369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190499</xdr:colOff>
      <xdr:row>0</xdr:row>
      <xdr:rowOff>76201</xdr:rowOff>
    </xdr:from>
    <xdr:to>
      <xdr:col>7</xdr:col>
      <xdr:colOff>503034</xdr:colOff>
      <xdr:row>6</xdr:row>
      <xdr:rowOff>152401</xdr:rowOff>
    </xdr:to>
    <xdr:sp macro="" textlink="kpis!C3">
      <xdr:nvSpPr>
        <xdr:cNvPr id="15" name="Rectangle: Rounded Corners 14">
          <a:extLst>
            <a:ext uri="{FF2B5EF4-FFF2-40B4-BE49-F238E27FC236}">
              <a16:creationId xmlns:a16="http://schemas.microsoft.com/office/drawing/2014/main" id="{BE5A11F3-DBB0-1109-2A69-38F6EA5911C0}"/>
            </a:ext>
          </a:extLst>
        </xdr:cNvPr>
        <xdr:cNvSpPr/>
      </xdr:nvSpPr>
      <xdr:spPr>
        <a:xfrm>
          <a:off x="1409699" y="76201"/>
          <a:ext cx="3360535" cy="1219200"/>
        </a:xfrm>
        <a:prstGeom prst="roundRect">
          <a:avLst/>
        </a:prstGeom>
        <a:gradFill flip="none" rotWithShape="1">
          <a:gsLst>
            <a:gs pos="83000">
              <a:srgbClr val="F0BEFF"/>
            </a:gs>
            <a:gs pos="16000">
              <a:srgbClr val="E07DFF"/>
            </a:gs>
            <a:gs pos="100000">
              <a:schemeClr val="bg1"/>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C1E3AA16-349E-4009-A95A-B7CBC85181BE}" type="TxLink">
            <a:rPr lang="en-US" sz="1400" b="0" i="0" u="none" strike="noStrike">
              <a:solidFill>
                <a:srgbClr val="000000"/>
              </a:solidFill>
              <a:latin typeface="Aptos Display" panose="020B0004020202020204" pitchFamily="34" charset="0"/>
              <a:cs typeface="Calibri"/>
            </a:rPr>
            <a:pPr algn="r"/>
            <a:t> KES 2,295,850.81 </a:t>
          </a:fld>
          <a:endParaRPr lang="en-US" sz="2000">
            <a:solidFill>
              <a:schemeClr val="bg1"/>
            </a:solidFill>
            <a:latin typeface="Aptos Display" panose="020B0004020202020204" pitchFamily="34" charset="0"/>
          </a:endParaRPr>
        </a:p>
      </xdr:txBody>
    </xdr:sp>
    <xdr:clientData/>
  </xdr:twoCellAnchor>
  <xdr:twoCellAnchor>
    <xdr:from>
      <xdr:col>8</xdr:col>
      <xdr:colOff>19049</xdr:colOff>
      <xdr:row>0</xdr:row>
      <xdr:rowOff>76200</xdr:rowOff>
    </xdr:from>
    <xdr:to>
      <xdr:col>13</xdr:col>
      <xdr:colOff>361950</xdr:colOff>
      <xdr:row>6</xdr:row>
      <xdr:rowOff>161925</xdr:rowOff>
    </xdr:to>
    <xdr:sp macro="" textlink="kpis!C9">
      <xdr:nvSpPr>
        <xdr:cNvPr id="16" name="Rectangle: Rounded Corners 15">
          <a:extLst>
            <a:ext uri="{FF2B5EF4-FFF2-40B4-BE49-F238E27FC236}">
              <a16:creationId xmlns:a16="http://schemas.microsoft.com/office/drawing/2014/main" id="{98AE90F1-0D00-2A6C-906E-77D7703935AE}"/>
            </a:ext>
          </a:extLst>
        </xdr:cNvPr>
        <xdr:cNvSpPr/>
      </xdr:nvSpPr>
      <xdr:spPr>
        <a:xfrm>
          <a:off x="4895849" y="76200"/>
          <a:ext cx="3390901" cy="1228725"/>
        </a:xfrm>
        <a:prstGeom prst="roundRect">
          <a:avLst/>
        </a:prstGeom>
        <a:gradFill flip="none" rotWithShape="1">
          <a:gsLst>
            <a:gs pos="0">
              <a:srgbClr val="2FE4FF"/>
            </a:gs>
            <a:gs pos="98000">
              <a:schemeClr val="bg1"/>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r"/>
          <a:fld id="{5B4AE2AD-356A-40EE-804C-E57E2A5730F9}" type="TxLink">
            <a:rPr lang="en-US" sz="1800" b="0" i="0" u="none" strike="noStrike">
              <a:solidFill>
                <a:srgbClr val="000000"/>
              </a:solidFill>
              <a:latin typeface="Aptos Display" panose="020B0004020202020204" pitchFamily="34" charset="0"/>
              <a:ea typeface="+mn-ea"/>
              <a:cs typeface="Calibri"/>
            </a:rPr>
            <a:pPr marL="0" indent="0" algn="r"/>
            <a:t>-5.472%</a:t>
          </a:fld>
          <a:endParaRPr lang="en-US" sz="2800" b="0" i="0" u="none" strike="noStrike">
            <a:solidFill>
              <a:schemeClr val="bg1"/>
            </a:solidFill>
            <a:latin typeface="Aptos Display" panose="020B0004020202020204" pitchFamily="34" charset="0"/>
            <a:ea typeface="+mn-ea"/>
            <a:cs typeface="Calibri"/>
          </a:endParaRPr>
        </a:p>
      </xdr:txBody>
    </xdr:sp>
    <xdr:clientData/>
  </xdr:twoCellAnchor>
  <xdr:twoCellAnchor>
    <xdr:from>
      <xdr:col>13</xdr:col>
      <xdr:colOff>447675</xdr:colOff>
      <xdr:row>5</xdr:row>
      <xdr:rowOff>47625</xdr:rowOff>
    </xdr:from>
    <xdr:to>
      <xdr:col>20</xdr:col>
      <xdr:colOff>142875</xdr:colOff>
      <xdr:row>8</xdr:row>
      <xdr:rowOff>47625</xdr:rowOff>
    </xdr:to>
    <xdr:sp macro="" textlink="kpis!C15">
      <xdr:nvSpPr>
        <xdr:cNvPr id="18" name="Rectangle: Rounded Corners 17">
          <a:extLst>
            <a:ext uri="{FF2B5EF4-FFF2-40B4-BE49-F238E27FC236}">
              <a16:creationId xmlns:a16="http://schemas.microsoft.com/office/drawing/2014/main" id="{722DBC99-3079-DCCF-4B1B-68417468062B}"/>
            </a:ext>
          </a:extLst>
        </xdr:cNvPr>
        <xdr:cNvSpPr/>
      </xdr:nvSpPr>
      <xdr:spPr>
        <a:xfrm>
          <a:off x="8372475" y="1000125"/>
          <a:ext cx="3962400" cy="571500"/>
        </a:xfrm>
        <a:prstGeom prst="roundRect">
          <a:avLst/>
        </a:prstGeom>
        <a:solidFill>
          <a:srgbClr val="2F34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r"/>
          <a:fld id="{7B28505B-6B48-4098-A702-3B11B812D167}" type="TxLink">
            <a:rPr lang="en-US" sz="1600" b="0" i="0" u="none" strike="noStrike">
              <a:solidFill>
                <a:schemeClr val="bg1"/>
              </a:solidFill>
              <a:latin typeface="Aptos Display" panose="020B0004020202020204" pitchFamily="34" charset="0"/>
              <a:ea typeface="+mn-ea"/>
              <a:cs typeface="Calibri"/>
            </a:rPr>
            <a:pPr marL="0" indent="0" algn="r"/>
            <a:t>Gamma Inc</a:t>
          </a:fld>
          <a:endParaRPr lang="en-US" sz="1600">
            <a:solidFill>
              <a:schemeClr val="bg1"/>
            </a:solidFill>
            <a:latin typeface="Aptos Display" panose="020B0004020202020204" pitchFamily="34" charset="0"/>
            <a:ea typeface="+mn-ea"/>
            <a:cs typeface="+mn-cs"/>
          </a:endParaRPr>
        </a:p>
      </xdr:txBody>
    </xdr:sp>
    <xdr:clientData/>
  </xdr:twoCellAnchor>
  <xdr:twoCellAnchor>
    <xdr:from>
      <xdr:col>13</xdr:col>
      <xdr:colOff>457200</xdr:colOff>
      <xdr:row>8</xdr:row>
      <xdr:rowOff>123825</xdr:rowOff>
    </xdr:from>
    <xdr:to>
      <xdr:col>20</xdr:col>
      <xdr:colOff>152400</xdr:colOff>
      <xdr:row>11</xdr:row>
      <xdr:rowOff>123825</xdr:rowOff>
    </xdr:to>
    <xdr:sp macro="" textlink="kpis!C16">
      <xdr:nvSpPr>
        <xdr:cNvPr id="19" name="Rectangle: Rounded Corners 18">
          <a:extLst>
            <a:ext uri="{FF2B5EF4-FFF2-40B4-BE49-F238E27FC236}">
              <a16:creationId xmlns:a16="http://schemas.microsoft.com/office/drawing/2014/main" id="{5984F6C9-4345-1EBC-F0C1-43E0FDEC22DF}"/>
            </a:ext>
          </a:extLst>
        </xdr:cNvPr>
        <xdr:cNvSpPr/>
      </xdr:nvSpPr>
      <xdr:spPr>
        <a:xfrm>
          <a:off x="8382000" y="1647825"/>
          <a:ext cx="3962400" cy="571500"/>
        </a:xfrm>
        <a:prstGeom prst="roundRect">
          <a:avLst/>
        </a:prstGeom>
        <a:solidFill>
          <a:srgbClr val="2F34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r"/>
          <a:fld id="{AF0B2228-273A-4C8B-8E81-41A4E55A805E}" type="TxLink">
            <a:rPr lang="en-US" sz="1600" b="0" i="0" u="none" strike="noStrike">
              <a:solidFill>
                <a:schemeClr val="bg1"/>
              </a:solidFill>
              <a:latin typeface="Aptos Display" panose="020B0004020202020204" pitchFamily="34" charset="0"/>
              <a:ea typeface="+mn-ea"/>
              <a:cs typeface="Calibri"/>
            </a:rPr>
            <a:pPr marL="0" indent="0" algn="r"/>
            <a:t>Hygine</a:t>
          </a:fld>
          <a:endParaRPr lang="en-US" sz="1600">
            <a:solidFill>
              <a:schemeClr val="bg1"/>
            </a:solidFill>
            <a:latin typeface="Aptos Display" panose="020B0004020202020204" pitchFamily="34" charset="0"/>
            <a:ea typeface="+mn-ea"/>
            <a:cs typeface="+mn-cs"/>
          </a:endParaRPr>
        </a:p>
      </xdr:txBody>
    </xdr:sp>
    <xdr:clientData/>
  </xdr:twoCellAnchor>
  <xdr:twoCellAnchor>
    <xdr:from>
      <xdr:col>2</xdr:col>
      <xdr:colOff>228600</xdr:colOff>
      <xdr:row>0</xdr:row>
      <xdr:rowOff>142875</xdr:rowOff>
    </xdr:from>
    <xdr:to>
      <xdr:col>6</xdr:col>
      <xdr:colOff>542925</xdr:colOff>
      <xdr:row>6</xdr:row>
      <xdr:rowOff>28575</xdr:rowOff>
    </xdr:to>
    <xdr:sp macro="" textlink="">
      <xdr:nvSpPr>
        <xdr:cNvPr id="20" name="TextBox 19">
          <a:extLst>
            <a:ext uri="{FF2B5EF4-FFF2-40B4-BE49-F238E27FC236}">
              <a16:creationId xmlns:a16="http://schemas.microsoft.com/office/drawing/2014/main" id="{1687F48C-78EC-48E9-231B-A1BEF69034EC}"/>
            </a:ext>
          </a:extLst>
        </xdr:cNvPr>
        <xdr:cNvSpPr txBox="1"/>
      </xdr:nvSpPr>
      <xdr:spPr>
        <a:xfrm>
          <a:off x="1447800" y="142875"/>
          <a:ext cx="2752725"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noFill/>
              </a:ln>
              <a:latin typeface="Aptos Display" panose="020B0004020202020204" pitchFamily="34" charset="0"/>
            </a:rPr>
            <a:t>Total Revenue</a:t>
          </a:r>
        </a:p>
      </xdr:txBody>
    </xdr:sp>
    <xdr:clientData/>
  </xdr:twoCellAnchor>
  <xdr:twoCellAnchor>
    <xdr:from>
      <xdr:col>8</xdr:col>
      <xdr:colOff>66675</xdr:colOff>
      <xdr:row>0</xdr:row>
      <xdr:rowOff>104775</xdr:rowOff>
    </xdr:from>
    <xdr:to>
      <xdr:col>12</xdr:col>
      <xdr:colOff>381000</xdr:colOff>
      <xdr:row>5</xdr:row>
      <xdr:rowOff>180975</xdr:rowOff>
    </xdr:to>
    <xdr:sp macro="" textlink="">
      <xdr:nvSpPr>
        <xdr:cNvPr id="21" name="TextBox 20">
          <a:extLst>
            <a:ext uri="{FF2B5EF4-FFF2-40B4-BE49-F238E27FC236}">
              <a16:creationId xmlns:a16="http://schemas.microsoft.com/office/drawing/2014/main" id="{DB9595E3-9781-7EA7-D708-F3C8AD9303D7}"/>
            </a:ext>
          </a:extLst>
        </xdr:cNvPr>
        <xdr:cNvSpPr txBox="1"/>
      </xdr:nvSpPr>
      <xdr:spPr>
        <a:xfrm>
          <a:off x="4943475" y="104775"/>
          <a:ext cx="2752725"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noFill/>
              </a:ln>
              <a:latin typeface="Aptos Display" panose="020B0004020202020204" pitchFamily="34" charset="0"/>
            </a:rPr>
            <a:t>Monthly Growth</a:t>
          </a:r>
        </a:p>
        <a:p>
          <a:r>
            <a:rPr lang="en-US" sz="1200">
              <a:ln>
                <a:noFill/>
              </a:ln>
              <a:latin typeface="Aptos Display" panose="020B0004020202020204" pitchFamily="34" charset="0"/>
            </a:rPr>
            <a:t>(December)</a:t>
          </a:r>
        </a:p>
      </xdr:txBody>
    </xdr:sp>
    <xdr:clientData/>
  </xdr:twoCellAnchor>
  <xdr:twoCellAnchor>
    <xdr:from>
      <xdr:col>14</xdr:col>
      <xdr:colOff>152400</xdr:colOff>
      <xdr:row>5</xdr:row>
      <xdr:rowOff>104775</xdr:rowOff>
    </xdr:from>
    <xdr:to>
      <xdr:col>18</xdr:col>
      <xdr:colOff>466725</xdr:colOff>
      <xdr:row>10</xdr:row>
      <xdr:rowOff>180975</xdr:rowOff>
    </xdr:to>
    <xdr:sp macro="" textlink="">
      <xdr:nvSpPr>
        <xdr:cNvPr id="22" name="TextBox 21">
          <a:extLst>
            <a:ext uri="{FF2B5EF4-FFF2-40B4-BE49-F238E27FC236}">
              <a16:creationId xmlns:a16="http://schemas.microsoft.com/office/drawing/2014/main" id="{FCFB3C57-6A6C-13AB-8D3F-BAE3D26A2106}"/>
            </a:ext>
          </a:extLst>
        </xdr:cNvPr>
        <xdr:cNvSpPr txBox="1"/>
      </xdr:nvSpPr>
      <xdr:spPr>
        <a:xfrm>
          <a:off x="8686800" y="1057275"/>
          <a:ext cx="2752725"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noFill/>
              </a:ln>
              <a:solidFill>
                <a:schemeClr val="bg1"/>
              </a:solidFill>
              <a:latin typeface="Aptos Display" panose="020B0004020202020204" pitchFamily="34" charset="0"/>
            </a:rPr>
            <a:t>Top Supplier</a:t>
          </a:r>
          <a:endParaRPr lang="en-US" sz="1200">
            <a:ln>
              <a:noFill/>
            </a:ln>
            <a:solidFill>
              <a:schemeClr val="bg1"/>
            </a:solidFill>
            <a:latin typeface="Aptos Display" panose="020B0004020202020204" pitchFamily="34" charset="0"/>
          </a:endParaRPr>
        </a:p>
      </xdr:txBody>
    </xdr:sp>
    <xdr:clientData/>
  </xdr:twoCellAnchor>
  <xdr:twoCellAnchor>
    <xdr:from>
      <xdr:col>14</xdr:col>
      <xdr:colOff>180975</xdr:colOff>
      <xdr:row>8</xdr:row>
      <xdr:rowOff>161925</xdr:rowOff>
    </xdr:from>
    <xdr:to>
      <xdr:col>18</xdr:col>
      <xdr:colOff>495300</xdr:colOff>
      <xdr:row>14</xdr:row>
      <xdr:rowOff>47625</xdr:rowOff>
    </xdr:to>
    <xdr:sp macro="" textlink="">
      <xdr:nvSpPr>
        <xdr:cNvPr id="23" name="TextBox 22">
          <a:extLst>
            <a:ext uri="{FF2B5EF4-FFF2-40B4-BE49-F238E27FC236}">
              <a16:creationId xmlns:a16="http://schemas.microsoft.com/office/drawing/2014/main" id="{C65197C8-B4ED-85FB-6B03-DA76E0085FEB}"/>
            </a:ext>
          </a:extLst>
        </xdr:cNvPr>
        <xdr:cNvSpPr txBox="1"/>
      </xdr:nvSpPr>
      <xdr:spPr>
        <a:xfrm>
          <a:off x="8715375" y="1685925"/>
          <a:ext cx="2752725"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noFill/>
              </a:ln>
              <a:solidFill>
                <a:schemeClr val="bg1"/>
              </a:solidFill>
              <a:latin typeface="Aptos Display" panose="020B0004020202020204" pitchFamily="34" charset="0"/>
            </a:rPr>
            <a:t>Top Item</a:t>
          </a:r>
          <a:endParaRPr lang="en-US" sz="1200">
            <a:ln>
              <a:noFill/>
            </a:ln>
            <a:solidFill>
              <a:schemeClr val="bg1"/>
            </a:solidFill>
            <a:latin typeface="Aptos Display" panose="020B0004020202020204" pitchFamily="34" charset="0"/>
          </a:endParaRPr>
        </a:p>
      </xdr:txBody>
    </xdr:sp>
    <xdr:clientData/>
  </xdr:twoCellAnchor>
  <xdr:twoCellAnchor editAs="oneCell">
    <xdr:from>
      <xdr:col>2</xdr:col>
      <xdr:colOff>447675</xdr:colOff>
      <xdr:row>3</xdr:row>
      <xdr:rowOff>95250</xdr:rowOff>
    </xdr:from>
    <xdr:to>
      <xdr:col>3</xdr:col>
      <xdr:colOff>523875</xdr:colOff>
      <xdr:row>6</xdr:row>
      <xdr:rowOff>95250</xdr:rowOff>
    </xdr:to>
    <xdr:pic>
      <xdr:nvPicPr>
        <xdr:cNvPr id="25" name="Graphic 24" descr="Money">
          <a:extLst>
            <a:ext uri="{FF2B5EF4-FFF2-40B4-BE49-F238E27FC236}">
              <a16:creationId xmlns:a16="http://schemas.microsoft.com/office/drawing/2014/main" id="{AAF0288B-6D33-905F-A94B-73F7C51E948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666875" y="666750"/>
          <a:ext cx="685800" cy="571500"/>
        </a:xfrm>
        <a:prstGeom prst="rect">
          <a:avLst/>
        </a:prstGeom>
      </xdr:spPr>
    </xdr:pic>
    <xdr:clientData/>
  </xdr:twoCellAnchor>
  <xdr:twoCellAnchor editAs="oneCell">
    <xdr:from>
      <xdr:col>8</xdr:col>
      <xdr:colOff>209550</xdr:colOff>
      <xdr:row>3</xdr:row>
      <xdr:rowOff>19049</xdr:rowOff>
    </xdr:from>
    <xdr:to>
      <xdr:col>9</xdr:col>
      <xdr:colOff>342900</xdr:colOff>
      <xdr:row>6</xdr:row>
      <xdr:rowOff>85724</xdr:rowOff>
    </xdr:to>
    <xdr:pic>
      <xdr:nvPicPr>
        <xdr:cNvPr id="27" name="Graphic 26" descr="Gauge">
          <a:extLst>
            <a:ext uri="{FF2B5EF4-FFF2-40B4-BE49-F238E27FC236}">
              <a16:creationId xmlns:a16="http://schemas.microsoft.com/office/drawing/2014/main" id="{59EE26D1-0561-700D-2C92-DBA7A399871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086350" y="590549"/>
          <a:ext cx="742950" cy="638175"/>
        </a:xfrm>
        <a:prstGeom prst="rect">
          <a:avLst/>
        </a:prstGeom>
      </xdr:spPr>
    </xdr:pic>
    <xdr:clientData/>
  </xdr:twoCellAnchor>
  <xdr:twoCellAnchor editAs="oneCell">
    <xdr:from>
      <xdr:col>13</xdr:col>
      <xdr:colOff>426613</xdr:colOff>
      <xdr:row>5</xdr:row>
      <xdr:rowOff>123825</xdr:rowOff>
    </xdr:from>
    <xdr:to>
      <xdr:col>14</xdr:col>
      <xdr:colOff>247651</xdr:colOff>
      <xdr:row>7</xdr:row>
      <xdr:rowOff>123825</xdr:rowOff>
    </xdr:to>
    <xdr:pic>
      <xdr:nvPicPr>
        <xdr:cNvPr id="29" name="Graphic 28" descr="Store">
          <a:extLst>
            <a:ext uri="{FF2B5EF4-FFF2-40B4-BE49-F238E27FC236}">
              <a16:creationId xmlns:a16="http://schemas.microsoft.com/office/drawing/2014/main" id="{C1E87278-083F-DED2-25AF-92B53FE12D3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351413" y="1076325"/>
          <a:ext cx="430638" cy="381000"/>
        </a:xfrm>
        <a:prstGeom prst="rect">
          <a:avLst/>
        </a:prstGeom>
      </xdr:spPr>
    </xdr:pic>
    <xdr:clientData/>
  </xdr:twoCellAnchor>
  <xdr:twoCellAnchor editAs="oneCell">
    <xdr:from>
      <xdr:col>13</xdr:col>
      <xdr:colOff>447674</xdr:colOff>
      <xdr:row>8</xdr:row>
      <xdr:rowOff>123824</xdr:rowOff>
    </xdr:from>
    <xdr:to>
      <xdr:col>14</xdr:col>
      <xdr:colOff>257175</xdr:colOff>
      <xdr:row>10</xdr:row>
      <xdr:rowOff>161925</xdr:rowOff>
    </xdr:to>
    <xdr:pic>
      <xdr:nvPicPr>
        <xdr:cNvPr id="31" name="Graphic 30" descr="Box trolley">
          <a:extLst>
            <a:ext uri="{FF2B5EF4-FFF2-40B4-BE49-F238E27FC236}">
              <a16:creationId xmlns:a16="http://schemas.microsoft.com/office/drawing/2014/main" id="{855EEB58-C17D-C530-4578-9502582985A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8372474" y="1647824"/>
          <a:ext cx="419101" cy="419101"/>
        </a:xfrm>
        <a:prstGeom prst="rect">
          <a:avLst/>
        </a:prstGeom>
      </xdr:spPr>
    </xdr:pic>
    <xdr:clientData/>
  </xdr:twoCellAnchor>
  <xdr:twoCellAnchor>
    <xdr:from>
      <xdr:col>13</xdr:col>
      <xdr:colOff>466725</xdr:colOff>
      <xdr:row>0</xdr:row>
      <xdr:rowOff>76200</xdr:rowOff>
    </xdr:from>
    <xdr:to>
      <xdr:col>20</xdr:col>
      <xdr:colOff>161925</xdr:colOff>
      <xdr:row>4</xdr:row>
      <xdr:rowOff>180975</xdr:rowOff>
    </xdr:to>
    <xdr:sp macro="" textlink="">
      <xdr:nvSpPr>
        <xdr:cNvPr id="32" name="Rectangle: Rounded Corners 31">
          <a:extLst>
            <a:ext uri="{FF2B5EF4-FFF2-40B4-BE49-F238E27FC236}">
              <a16:creationId xmlns:a16="http://schemas.microsoft.com/office/drawing/2014/main" id="{E3065FDD-A7AE-BC40-611E-80F15DC20972}"/>
            </a:ext>
          </a:extLst>
        </xdr:cNvPr>
        <xdr:cNvSpPr/>
      </xdr:nvSpPr>
      <xdr:spPr>
        <a:xfrm>
          <a:off x="8391525" y="76200"/>
          <a:ext cx="3962400" cy="866775"/>
        </a:xfrm>
        <a:prstGeom prst="roundRect">
          <a:avLst/>
        </a:prstGeom>
        <a:solidFill>
          <a:srgbClr val="2F34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r"/>
          <a:endParaRPr lang="en-US" sz="1600" b="0" i="0" u="none" strike="noStrike">
            <a:solidFill>
              <a:schemeClr val="bg1"/>
            </a:solidFill>
            <a:latin typeface="Aptos Display" panose="020B0004020202020204" pitchFamily="34" charset="0"/>
            <a:ea typeface="+mn-ea"/>
            <a:cs typeface="Calibri"/>
          </a:endParaRPr>
        </a:p>
      </xdr:txBody>
    </xdr:sp>
    <xdr:clientData/>
  </xdr:twoCellAnchor>
  <xdr:oneCellAnchor>
    <xdr:from>
      <xdr:col>13</xdr:col>
      <xdr:colOff>561975</xdr:colOff>
      <xdr:row>0</xdr:row>
      <xdr:rowOff>104776</xdr:rowOff>
    </xdr:from>
    <xdr:ext cx="3857625" cy="771523"/>
    <xdr:sp macro="" textlink="">
      <xdr:nvSpPr>
        <xdr:cNvPr id="33" name="Rectangle 32">
          <a:extLst>
            <a:ext uri="{FF2B5EF4-FFF2-40B4-BE49-F238E27FC236}">
              <a16:creationId xmlns:a16="http://schemas.microsoft.com/office/drawing/2014/main" id="{133881DE-A384-DF98-DE66-32332506FC28}"/>
            </a:ext>
          </a:extLst>
        </xdr:cNvPr>
        <xdr:cNvSpPr/>
      </xdr:nvSpPr>
      <xdr:spPr>
        <a:xfrm>
          <a:off x="8486775" y="104776"/>
          <a:ext cx="3857625" cy="771523"/>
        </a:xfrm>
        <a:prstGeom prst="rect">
          <a:avLst/>
        </a:prstGeom>
        <a:noFill/>
        <a:ln>
          <a:noFill/>
        </a:ln>
      </xdr:spPr>
      <xdr:txBody>
        <a:bodyPr wrap="none" lIns="91440" tIns="45720" rIns="91440" bIns="45720">
          <a:noAutofit/>
        </a:bodyPr>
        <a:lstStyle/>
        <a:p>
          <a:pPr algn="ctr"/>
          <a:r>
            <a:rPr lang="en-US" sz="2400" b="0" cap="none" spc="0">
              <a:ln w="0"/>
              <a:gradFill>
                <a:gsLst>
                  <a:gs pos="21000">
                    <a:srgbClr val="53575C"/>
                  </a:gs>
                  <a:gs pos="88000">
                    <a:srgbClr val="C5C7CA"/>
                  </a:gs>
                </a:gsLst>
                <a:lin ang="5400000"/>
              </a:gradFill>
              <a:effectLst/>
              <a:latin typeface="Aptos Display" panose="020B0004020202020204" pitchFamily="34" charset="0"/>
            </a:rPr>
            <a:t>XYZ</a:t>
          </a:r>
          <a:r>
            <a:rPr lang="en-US" sz="2400" b="0" cap="none" spc="0" baseline="0">
              <a:ln w="0"/>
              <a:gradFill>
                <a:gsLst>
                  <a:gs pos="21000">
                    <a:srgbClr val="53575C"/>
                  </a:gs>
                  <a:gs pos="88000">
                    <a:srgbClr val="C5C7CA"/>
                  </a:gs>
                </a:gsLst>
                <a:lin ang="5400000"/>
              </a:gradFill>
              <a:effectLst/>
              <a:latin typeface="Aptos Display" panose="020B0004020202020204" pitchFamily="34" charset="0"/>
            </a:rPr>
            <a:t> Perfprmance </a:t>
          </a:r>
        </a:p>
        <a:p>
          <a:pPr algn="ctr"/>
          <a:r>
            <a:rPr lang="en-US" sz="2400" b="0" cap="none" spc="0" baseline="0">
              <a:ln w="0"/>
              <a:gradFill>
                <a:gsLst>
                  <a:gs pos="21000">
                    <a:srgbClr val="53575C"/>
                  </a:gs>
                  <a:gs pos="88000">
                    <a:srgbClr val="C5C7CA"/>
                  </a:gs>
                </a:gsLst>
                <a:lin ang="5400000"/>
              </a:gradFill>
              <a:effectLst/>
              <a:latin typeface="Aptos Display" panose="020B0004020202020204" pitchFamily="34" charset="0"/>
            </a:rPr>
            <a:t>Dashboard</a:t>
          </a:r>
          <a:endParaRPr lang="en-US" sz="2400" b="0" cap="none" spc="0">
            <a:ln w="0"/>
            <a:gradFill>
              <a:gsLst>
                <a:gs pos="21000">
                  <a:srgbClr val="53575C"/>
                </a:gs>
                <a:gs pos="88000">
                  <a:srgbClr val="C5C7CA"/>
                </a:gs>
              </a:gsLst>
              <a:lin ang="5400000"/>
            </a:gradFill>
            <a:effectLst/>
            <a:latin typeface="Aptos Display" panose="020B0004020202020204" pitchFamily="34" charset="0"/>
          </a:endParaRPr>
        </a:p>
      </xdr:txBody>
    </xdr:sp>
    <xdr:clientData/>
  </xdr:oneCellAnchor>
  <xdr:twoCellAnchor editAs="oneCell">
    <xdr:from>
      <xdr:col>11</xdr:col>
      <xdr:colOff>561974</xdr:colOff>
      <xdr:row>6</xdr:row>
      <xdr:rowOff>104774</xdr:rowOff>
    </xdr:from>
    <xdr:to>
      <xdr:col>13</xdr:col>
      <xdr:colOff>514349</xdr:colOff>
      <xdr:row>12</xdr:row>
      <xdr:rowOff>133349</xdr:rowOff>
    </xdr:to>
    <xdr:pic>
      <xdr:nvPicPr>
        <xdr:cNvPr id="35" name="Graphic 34" descr="Research">
          <a:extLst>
            <a:ext uri="{FF2B5EF4-FFF2-40B4-BE49-F238E27FC236}">
              <a16:creationId xmlns:a16="http://schemas.microsoft.com/office/drawing/2014/main" id="{452B9264-CA69-B4D7-854F-C68271C2587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267574" y="1247774"/>
          <a:ext cx="1171575" cy="1171575"/>
        </a:xfrm>
        <a:prstGeom prst="rect">
          <a:avLst/>
        </a:prstGeom>
      </xdr:spPr>
    </xdr:pic>
    <xdr:clientData/>
  </xdr:twoCellAnchor>
  <xdr:twoCellAnchor editAs="oneCell">
    <xdr:from>
      <xdr:col>18</xdr:col>
      <xdr:colOff>492900</xdr:colOff>
      <xdr:row>0</xdr:row>
      <xdr:rowOff>26175</xdr:rowOff>
    </xdr:from>
    <xdr:to>
      <xdr:col>20</xdr:col>
      <xdr:colOff>188100</xdr:colOff>
      <xdr:row>4</xdr:row>
      <xdr:rowOff>178575</xdr:rowOff>
    </xdr:to>
    <xdr:pic>
      <xdr:nvPicPr>
        <xdr:cNvPr id="37" name="Graphic 36" descr="Factory">
          <a:extLst>
            <a:ext uri="{FF2B5EF4-FFF2-40B4-BE49-F238E27FC236}">
              <a16:creationId xmlns:a16="http://schemas.microsoft.com/office/drawing/2014/main" id="{563CFE46-C8C3-5D9F-CB3F-DD537D7B60C3}"/>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1465700" y="26175"/>
          <a:ext cx="914400" cy="914400"/>
        </a:xfrm>
        <a:prstGeom prst="rect">
          <a:avLst/>
        </a:prstGeom>
      </xdr:spPr>
    </xdr:pic>
    <xdr:clientData/>
  </xdr:twoCellAnchor>
  <xdr:twoCellAnchor editAs="oneCell">
    <xdr:from>
      <xdr:col>0</xdr:col>
      <xdr:colOff>47625</xdr:colOff>
      <xdr:row>27</xdr:row>
      <xdr:rowOff>61875</xdr:rowOff>
    </xdr:from>
    <xdr:to>
      <xdr:col>2</xdr:col>
      <xdr:colOff>61875</xdr:colOff>
      <xdr:row>32</xdr:row>
      <xdr:rowOff>23775</xdr:rowOff>
    </xdr:to>
    <xdr:pic>
      <xdr:nvPicPr>
        <xdr:cNvPr id="39" name="Graphic 38" descr="Person with idea">
          <a:extLst>
            <a:ext uri="{FF2B5EF4-FFF2-40B4-BE49-F238E27FC236}">
              <a16:creationId xmlns:a16="http://schemas.microsoft.com/office/drawing/2014/main" id="{BB65C567-6381-1315-E1F4-00A973FAB759}"/>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47625" y="5205375"/>
          <a:ext cx="123345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T" refreshedDate="45842.442527199077" createdVersion="8" refreshedVersion="8" minRefreshableVersion="3" recordCount="200" xr:uid="{5B603A00-031B-4E79-BDE1-167BBB148249}">
  <cacheSource type="worksheet">
    <worksheetSource name="info"/>
  </cacheSource>
  <cacheFields count="9">
    <cacheField name="Year" numFmtId="49">
      <sharedItems containsSemiMixedTypes="0" containsString="0" containsNumber="1" containsInteger="1" minValue="2020" maxValue="2022" count="3">
        <n v="2022"/>
        <n v="2020"/>
        <n v="2021"/>
      </sharedItems>
    </cacheField>
    <cacheField name="Month" numFmtId="175">
      <sharedItems count="12">
        <s v="February"/>
        <s v="December"/>
        <s v="April"/>
        <s v="August"/>
        <s v="March"/>
        <s v="June"/>
        <s v="September"/>
        <s v="November"/>
        <s v="January"/>
        <s v="October"/>
        <s v="May"/>
        <s v="July"/>
      </sharedItems>
    </cacheField>
    <cacheField name="Supplier" numFmtId="0">
      <sharedItems count="3">
        <s v="Acme Corp"/>
        <s v="Gamma Inc"/>
        <s v="Beta Ltd"/>
      </sharedItems>
    </cacheField>
    <cacheField name="Item Code" numFmtId="0">
      <sharedItems/>
    </cacheField>
    <cacheField name="Item Description" numFmtId="0">
      <sharedItems count="16">
        <s v="Disinfectant Spray"/>
        <s v="Handsanitizer "/>
        <s v="Toilet Paper  4Rolls"/>
        <s v="Laundry Detergent"/>
        <s v="Toilet Paper  4Rolls "/>
        <s v="Handsanitizer"/>
        <s v="Liquid   Soap"/>
        <s v="Floor Cleaner"/>
        <s v="Surface Wipes "/>
        <s v="Disinfectant Spray "/>
        <s v="Glass Cleaner"/>
        <s v="Surface Wipes"/>
        <s v="Floor Cleaner "/>
        <s v="Laundry Detergent "/>
        <s v="Liquid   Soap "/>
        <s v="Glass Cleaner "/>
      </sharedItems>
    </cacheField>
    <cacheField name="Item Type" numFmtId="0">
      <sharedItems count="2">
        <s v="Hygine"/>
        <s v="Cleaning"/>
      </sharedItems>
    </cacheField>
    <cacheField name="Retail Sales" numFmtId="44">
      <sharedItems containsSemiMixedTypes="0" containsString="0" containsNumber="1" minValue="2004" maxValue="9903"/>
    </cacheField>
    <cacheField name="Warehouse Sales" numFmtId="44">
      <sharedItems containsSemiMixedTypes="0" containsString="0" containsNumber="1" minValue="1509" maxValue="8646"/>
    </cacheField>
    <cacheField name="Total Revenue" numFmtId="0" formula="'Retail Sales'+'Warehouse Sales'" databaseField="0"/>
  </cacheFields>
  <extLst>
    <ext xmlns:x14="http://schemas.microsoft.com/office/spreadsheetml/2009/9/main" uri="{725AE2AE-9491-48be-B2B4-4EB974FC3084}">
      <x14:pivotCacheDefinition pivotCacheId="2111963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A005"/>
    <x v="0"/>
    <x v="0"/>
    <n v="9603"/>
    <n v="6890"/>
  </r>
  <r>
    <x v="0"/>
    <x v="1"/>
    <x v="1"/>
    <s v="A002"/>
    <x v="1"/>
    <x v="0"/>
    <n v="7191"/>
    <n v="7234"/>
  </r>
  <r>
    <x v="1"/>
    <x v="2"/>
    <x v="1"/>
    <s v="A001"/>
    <x v="2"/>
    <x v="1"/>
    <n v="6426"/>
    <n v="5875"/>
  </r>
  <r>
    <x v="1"/>
    <x v="3"/>
    <x v="2"/>
    <s v="A001"/>
    <x v="2"/>
    <x v="1"/>
    <n v="5875"/>
    <n v="5798.34"/>
  </r>
  <r>
    <x v="2"/>
    <x v="4"/>
    <x v="2"/>
    <s v="A006"/>
    <x v="3"/>
    <x v="0"/>
    <n v="5875"/>
    <n v="7111"/>
  </r>
  <r>
    <x v="2"/>
    <x v="5"/>
    <x v="2"/>
    <s v="A001"/>
    <x v="4"/>
    <x v="1"/>
    <n v="4433"/>
    <n v="5875"/>
  </r>
  <r>
    <x v="1"/>
    <x v="6"/>
    <x v="2"/>
    <s v="A006"/>
    <x v="3"/>
    <x v="1"/>
    <n v="6555"/>
    <n v="7896"/>
  </r>
  <r>
    <x v="0"/>
    <x v="2"/>
    <x v="2"/>
    <s v="A002"/>
    <x v="5"/>
    <x v="1"/>
    <n v="4904"/>
    <n v="5875"/>
  </r>
  <r>
    <x v="2"/>
    <x v="3"/>
    <x v="2"/>
    <s v="A003"/>
    <x v="6"/>
    <x v="0"/>
    <n v="4047"/>
    <n v="5261.1290322580644"/>
  </r>
  <r>
    <x v="0"/>
    <x v="7"/>
    <x v="0"/>
    <s v="A003"/>
    <x v="6"/>
    <x v="0"/>
    <n v="5875"/>
    <n v="5875"/>
  </r>
  <r>
    <x v="2"/>
    <x v="7"/>
    <x v="1"/>
    <s v="A004"/>
    <x v="7"/>
    <x v="1"/>
    <n v="6658"/>
    <n v="5798.3436842105275"/>
  </r>
  <r>
    <x v="1"/>
    <x v="5"/>
    <x v="1"/>
    <s v="A005"/>
    <x v="0"/>
    <x v="0"/>
    <n v="5556"/>
    <n v="5261.1290322580644"/>
  </r>
  <r>
    <x v="1"/>
    <x v="7"/>
    <x v="1"/>
    <s v="A007"/>
    <x v="8"/>
    <x v="0"/>
    <n v="6068.693181818182"/>
    <n v="5261.1290322580644"/>
  </r>
  <r>
    <x v="1"/>
    <x v="1"/>
    <x v="1"/>
    <s v="A005"/>
    <x v="9"/>
    <x v="1"/>
    <n v="5875"/>
    <n v="5798.34"/>
  </r>
  <r>
    <x v="1"/>
    <x v="4"/>
    <x v="1"/>
    <s v="A008"/>
    <x v="10"/>
    <x v="1"/>
    <n v="4824"/>
    <n v="8541"/>
  </r>
  <r>
    <x v="1"/>
    <x v="7"/>
    <x v="0"/>
    <s v="A007"/>
    <x v="11"/>
    <x v="0"/>
    <n v="5875"/>
    <n v="4056"/>
  </r>
  <r>
    <x v="2"/>
    <x v="6"/>
    <x v="2"/>
    <s v="A001"/>
    <x v="2"/>
    <x v="1"/>
    <n v="2034"/>
    <n v="5798.34"/>
  </r>
  <r>
    <x v="0"/>
    <x v="5"/>
    <x v="0"/>
    <s v="A005"/>
    <x v="9"/>
    <x v="0"/>
    <n v="5875"/>
    <n v="4573"/>
  </r>
  <r>
    <x v="0"/>
    <x v="1"/>
    <x v="2"/>
    <s v="A003"/>
    <x v="6"/>
    <x v="1"/>
    <n v="5875"/>
    <n v="3000"/>
  </r>
  <r>
    <x v="0"/>
    <x v="2"/>
    <x v="0"/>
    <s v="A006"/>
    <x v="3"/>
    <x v="1"/>
    <n v="8873"/>
    <n v="7175"/>
  </r>
  <r>
    <x v="0"/>
    <x v="5"/>
    <x v="1"/>
    <s v="A001"/>
    <x v="2"/>
    <x v="0"/>
    <n v="6068.6931818181811"/>
    <n v="5261.1290322580644"/>
  </r>
  <r>
    <x v="1"/>
    <x v="2"/>
    <x v="0"/>
    <s v="A002"/>
    <x v="1"/>
    <x v="1"/>
    <n v="5342"/>
    <n v="2775"/>
  </r>
  <r>
    <x v="1"/>
    <x v="4"/>
    <x v="1"/>
    <s v="A003"/>
    <x v="6"/>
    <x v="1"/>
    <n v="8439"/>
    <n v="5875"/>
  </r>
  <r>
    <x v="1"/>
    <x v="6"/>
    <x v="2"/>
    <s v="A005"/>
    <x v="9"/>
    <x v="1"/>
    <n v="5875"/>
    <n v="5875"/>
  </r>
  <r>
    <x v="0"/>
    <x v="3"/>
    <x v="0"/>
    <s v="A004"/>
    <x v="7"/>
    <x v="0"/>
    <n v="6068.693181818182"/>
    <n v="1992"/>
  </r>
  <r>
    <x v="0"/>
    <x v="6"/>
    <x v="2"/>
    <s v="A004"/>
    <x v="7"/>
    <x v="0"/>
    <n v="7276"/>
    <n v="5261.1290322580644"/>
  </r>
  <r>
    <x v="1"/>
    <x v="8"/>
    <x v="2"/>
    <s v="A002"/>
    <x v="5"/>
    <x v="0"/>
    <n v="5875"/>
    <n v="5261.1290322580644"/>
  </r>
  <r>
    <x v="0"/>
    <x v="4"/>
    <x v="1"/>
    <s v="A004"/>
    <x v="12"/>
    <x v="1"/>
    <n v="5875"/>
    <n v="5798.3436842105275"/>
  </r>
  <r>
    <x v="1"/>
    <x v="0"/>
    <x v="1"/>
    <s v="A006"/>
    <x v="13"/>
    <x v="0"/>
    <n v="5875"/>
    <n v="5974"/>
  </r>
  <r>
    <x v="0"/>
    <x v="7"/>
    <x v="0"/>
    <s v="A001"/>
    <x v="4"/>
    <x v="1"/>
    <n v="5875"/>
    <n v="7684"/>
  </r>
  <r>
    <x v="1"/>
    <x v="2"/>
    <x v="2"/>
    <s v="A008"/>
    <x v="10"/>
    <x v="0"/>
    <n v="2200"/>
    <n v="5261.1290322580644"/>
  </r>
  <r>
    <x v="2"/>
    <x v="2"/>
    <x v="0"/>
    <s v="A008"/>
    <x v="10"/>
    <x v="0"/>
    <n v="6598"/>
    <n v="3954"/>
  </r>
  <r>
    <x v="1"/>
    <x v="2"/>
    <x v="0"/>
    <s v="A007"/>
    <x v="8"/>
    <x v="0"/>
    <n v="2804"/>
    <n v="5875"/>
  </r>
  <r>
    <x v="1"/>
    <x v="4"/>
    <x v="1"/>
    <s v="A001"/>
    <x v="4"/>
    <x v="0"/>
    <n v="5875"/>
    <n v="5261.1290322580644"/>
  </r>
  <r>
    <x v="2"/>
    <x v="1"/>
    <x v="1"/>
    <s v="A008"/>
    <x v="10"/>
    <x v="0"/>
    <n v="6068.693181818182"/>
    <n v="5261.1290322580644"/>
  </r>
  <r>
    <x v="1"/>
    <x v="9"/>
    <x v="1"/>
    <s v="A001"/>
    <x v="2"/>
    <x v="0"/>
    <n v="8910"/>
    <n v="5988"/>
  </r>
  <r>
    <x v="2"/>
    <x v="6"/>
    <x v="1"/>
    <s v="A003"/>
    <x v="6"/>
    <x v="1"/>
    <n v="2206"/>
    <n v="5798.3436842105266"/>
  </r>
  <r>
    <x v="1"/>
    <x v="9"/>
    <x v="0"/>
    <s v="A004"/>
    <x v="12"/>
    <x v="0"/>
    <n v="2863"/>
    <n v="5261.1290322580644"/>
  </r>
  <r>
    <x v="0"/>
    <x v="9"/>
    <x v="0"/>
    <s v="A002"/>
    <x v="1"/>
    <x v="1"/>
    <n v="6191"/>
    <n v="3257"/>
  </r>
  <r>
    <x v="0"/>
    <x v="5"/>
    <x v="2"/>
    <s v="A004"/>
    <x v="7"/>
    <x v="0"/>
    <n v="6068.693181818182"/>
    <n v="5875"/>
  </r>
  <r>
    <x v="1"/>
    <x v="7"/>
    <x v="2"/>
    <s v="A008"/>
    <x v="10"/>
    <x v="1"/>
    <n v="5242"/>
    <n v="8168"/>
  </r>
  <r>
    <x v="2"/>
    <x v="9"/>
    <x v="0"/>
    <s v="A002"/>
    <x v="5"/>
    <x v="1"/>
    <n v="5875"/>
    <n v="5798.3436842105275"/>
  </r>
  <r>
    <x v="2"/>
    <x v="0"/>
    <x v="2"/>
    <s v="A006"/>
    <x v="3"/>
    <x v="0"/>
    <n v="5875"/>
    <n v="4193"/>
  </r>
  <r>
    <x v="0"/>
    <x v="10"/>
    <x v="1"/>
    <s v="A001"/>
    <x v="2"/>
    <x v="1"/>
    <n v="6891"/>
    <n v="5798.3436842105275"/>
  </r>
  <r>
    <x v="2"/>
    <x v="0"/>
    <x v="0"/>
    <s v="A003"/>
    <x v="6"/>
    <x v="0"/>
    <n v="7450"/>
    <n v="5261.1290322580644"/>
  </r>
  <r>
    <x v="0"/>
    <x v="5"/>
    <x v="2"/>
    <s v="A005"/>
    <x v="9"/>
    <x v="0"/>
    <n v="4038"/>
    <n v="4802"/>
  </r>
  <r>
    <x v="0"/>
    <x v="11"/>
    <x v="2"/>
    <s v="A001"/>
    <x v="2"/>
    <x v="0"/>
    <n v="7504"/>
    <n v="5261.1290322580644"/>
  </r>
  <r>
    <x v="1"/>
    <x v="1"/>
    <x v="1"/>
    <s v="A007"/>
    <x v="11"/>
    <x v="0"/>
    <n v="8776"/>
    <n v="5261.1290322580635"/>
  </r>
  <r>
    <x v="0"/>
    <x v="8"/>
    <x v="2"/>
    <s v="A003"/>
    <x v="14"/>
    <x v="0"/>
    <n v="9526"/>
    <n v="5261.1290322580635"/>
  </r>
  <r>
    <x v="2"/>
    <x v="8"/>
    <x v="2"/>
    <s v="A004"/>
    <x v="7"/>
    <x v="1"/>
    <n v="6413"/>
    <n v="5798.34"/>
  </r>
  <r>
    <x v="0"/>
    <x v="11"/>
    <x v="0"/>
    <s v="A004"/>
    <x v="7"/>
    <x v="1"/>
    <n v="3998"/>
    <n v="5875"/>
  </r>
  <r>
    <x v="1"/>
    <x v="4"/>
    <x v="2"/>
    <s v="A007"/>
    <x v="11"/>
    <x v="0"/>
    <n v="3495"/>
    <n v="5263"/>
  </r>
  <r>
    <x v="2"/>
    <x v="8"/>
    <x v="1"/>
    <s v="A004"/>
    <x v="7"/>
    <x v="1"/>
    <n v="5875"/>
    <n v="5798.34"/>
  </r>
  <r>
    <x v="2"/>
    <x v="2"/>
    <x v="2"/>
    <s v="A001"/>
    <x v="2"/>
    <x v="0"/>
    <n v="6068.6931818181811"/>
    <n v="5261.1290322580635"/>
  </r>
  <r>
    <x v="1"/>
    <x v="10"/>
    <x v="2"/>
    <s v="A007"/>
    <x v="11"/>
    <x v="0"/>
    <n v="5696"/>
    <n v="5261.1290322580635"/>
  </r>
  <r>
    <x v="1"/>
    <x v="9"/>
    <x v="2"/>
    <s v="A001"/>
    <x v="2"/>
    <x v="1"/>
    <n v="5875"/>
    <n v="5798.34"/>
  </r>
  <r>
    <x v="0"/>
    <x v="5"/>
    <x v="1"/>
    <s v="A002"/>
    <x v="1"/>
    <x v="1"/>
    <n v="9392"/>
    <n v="5798.34"/>
  </r>
  <r>
    <x v="1"/>
    <x v="1"/>
    <x v="1"/>
    <s v="A001"/>
    <x v="2"/>
    <x v="0"/>
    <n v="5875"/>
    <n v="4277"/>
  </r>
  <r>
    <x v="0"/>
    <x v="5"/>
    <x v="2"/>
    <s v="A002"/>
    <x v="5"/>
    <x v="1"/>
    <n v="5875"/>
    <n v="5875"/>
  </r>
  <r>
    <x v="2"/>
    <x v="11"/>
    <x v="2"/>
    <s v="A003"/>
    <x v="6"/>
    <x v="0"/>
    <n v="5875"/>
    <n v="5261.1290322580635"/>
  </r>
  <r>
    <x v="0"/>
    <x v="9"/>
    <x v="2"/>
    <s v="A007"/>
    <x v="11"/>
    <x v="0"/>
    <n v="6068.6931818181811"/>
    <n v="5261.1290322580635"/>
  </r>
  <r>
    <x v="2"/>
    <x v="9"/>
    <x v="2"/>
    <s v="A008"/>
    <x v="15"/>
    <x v="0"/>
    <n v="5582"/>
    <n v="2108"/>
  </r>
  <r>
    <x v="2"/>
    <x v="1"/>
    <x v="0"/>
    <s v="A002"/>
    <x v="5"/>
    <x v="1"/>
    <n v="6282"/>
    <n v="5798.34"/>
  </r>
  <r>
    <x v="1"/>
    <x v="2"/>
    <x v="2"/>
    <s v="A004"/>
    <x v="7"/>
    <x v="0"/>
    <n v="9516"/>
    <n v="4311"/>
  </r>
  <r>
    <x v="1"/>
    <x v="3"/>
    <x v="0"/>
    <s v="A008"/>
    <x v="15"/>
    <x v="1"/>
    <n v="3369"/>
    <n v="5798.3436842105275"/>
  </r>
  <r>
    <x v="0"/>
    <x v="1"/>
    <x v="1"/>
    <s v="A008"/>
    <x v="15"/>
    <x v="0"/>
    <n v="5219"/>
    <n v="3234"/>
  </r>
  <r>
    <x v="1"/>
    <x v="11"/>
    <x v="2"/>
    <s v="A003"/>
    <x v="14"/>
    <x v="0"/>
    <n v="3959"/>
    <n v="5261.1290322580635"/>
  </r>
  <r>
    <x v="1"/>
    <x v="3"/>
    <x v="0"/>
    <s v="A008"/>
    <x v="10"/>
    <x v="1"/>
    <n v="5875"/>
    <n v="8116"/>
  </r>
  <r>
    <x v="0"/>
    <x v="6"/>
    <x v="1"/>
    <s v="A008"/>
    <x v="10"/>
    <x v="1"/>
    <n v="5875"/>
    <n v="5875"/>
  </r>
  <r>
    <x v="2"/>
    <x v="2"/>
    <x v="2"/>
    <s v="A008"/>
    <x v="10"/>
    <x v="0"/>
    <n v="5875"/>
    <n v="7787"/>
  </r>
  <r>
    <x v="0"/>
    <x v="10"/>
    <x v="2"/>
    <s v="A005"/>
    <x v="0"/>
    <x v="0"/>
    <n v="5643"/>
    <n v="6476"/>
  </r>
  <r>
    <x v="1"/>
    <x v="4"/>
    <x v="2"/>
    <s v="A007"/>
    <x v="11"/>
    <x v="1"/>
    <n v="7423"/>
    <n v="5223"/>
  </r>
  <r>
    <x v="2"/>
    <x v="11"/>
    <x v="2"/>
    <s v="A008"/>
    <x v="15"/>
    <x v="0"/>
    <n v="7279"/>
    <n v="5875"/>
  </r>
  <r>
    <x v="2"/>
    <x v="9"/>
    <x v="0"/>
    <s v="A007"/>
    <x v="8"/>
    <x v="0"/>
    <n v="6068.693181818182"/>
    <n v="5261.1290322580635"/>
  </r>
  <r>
    <x v="2"/>
    <x v="11"/>
    <x v="1"/>
    <s v="A004"/>
    <x v="12"/>
    <x v="0"/>
    <n v="6068.6931818181811"/>
    <n v="5875"/>
  </r>
  <r>
    <x v="2"/>
    <x v="8"/>
    <x v="1"/>
    <s v="A006"/>
    <x v="13"/>
    <x v="1"/>
    <n v="5991"/>
    <n v="5875"/>
  </r>
  <r>
    <x v="1"/>
    <x v="9"/>
    <x v="1"/>
    <s v="A001"/>
    <x v="4"/>
    <x v="1"/>
    <n v="6199"/>
    <n v="5423"/>
  </r>
  <r>
    <x v="1"/>
    <x v="7"/>
    <x v="1"/>
    <s v="A003"/>
    <x v="14"/>
    <x v="0"/>
    <n v="9394"/>
    <n v="5261.1290322580635"/>
  </r>
  <r>
    <x v="2"/>
    <x v="5"/>
    <x v="2"/>
    <s v="A008"/>
    <x v="10"/>
    <x v="0"/>
    <n v="5875"/>
    <n v="5261.1290322580635"/>
  </r>
  <r>
    <x v="2"/>
    <x v="10"/>
    <x v="0"/>
    <s v="A008"/>
    <x v="10"/>
    <x v="1"/>
    <n v="4869"/>
    <n v="4734"/>
  </r>
  <r>
    <x v="2"/>
    <x v="2"/>
    <x v="0"/>
    <s v="A001"/>
    <x v="2"/>
    <x v="0"/>
    <n v="7800"/>
    <n v="1660"/>
  </r>
  <r>
    <x v="0"/>
    <x v="4"/>
    <x v="2"/>
    <s v="A003"/>
    <x v="14"/>
    <x v="1"/>
    <n v="8944"/>
    <n v="5487"/>
  </r>
  <r>
    <x v="1"/>
    <x v="3"/>
    <x v="2"/>
    <s v="A006"/>
    <x v="3"/>
    <x v="1"/>
    <n v="7511"/>
    <n v="6754"/>
  </r>
  <r>
    <x v="1"/>
    <x v="10"/>
    <x v="0"/>
    <s v="A001"/>
    <x v="2"/>
    <x v="1"/>
    <n v="5875"/>
    <n v="5875"/>
  </r>
  <r>
    <x v="0"/>
    <x v="2"/>
    <x v="0"/>
    <s v="A004"/>
    <x v="7"/>
    <x v="1"/>
    <n v="5875"/>
    <n v="8393"/>
  </r>
  <r>
    <x v="1"/>
    <x v="9"/>
    <x v="0"/>
    <s v="A006"/>
    <x v="13"/>
    <x v="1"/>
    <n v="5875"/>
    <n v="4936"/>
  </r>
  <r>
    <x v="0"/>
    <x v="7"/>
    <x v="2"/>
    <s v="A001"/>
    <x v="4"/>
    <x v="1"/>
    <n v="5875"/>
    <n v="7670"/>
  </r>
  <r>
    <x v="2"/>
    <x v="5"/>
    <x v="1"/>
    <s v="A003"/>
    <x v="14"/>
    <x v="0"/>
    <n v="9776"/>
    <n v="5261.1290322580635"/>
  </r>
  <r>
    <x v="0"/>
    <x v="6"/>
    <x v="1"/>
    <s v="A008"/>
    <x v="15"/>
    <x v="1"/>
    <n v="6548"/>
    <n v="5798.34"/>
  </r>
  <r>
    <x v="2"/>
    <x v="2"/>
    <x v="0"/>
    <s v="A005"/>
    <x v="9"/>
    <x v="0"/>
    <n v="5875"/>
    <n v="4620"/>
  </r>
  <r>
    <x v="0"/>
    <x v="7"/>
    <x v="1"/>
    <s v="A006"/>
    <x v="3"/>
    <x v="0"/>
    <n v="6068.6931818181811"/>
    <n v="5261.1290322580635"/>
  </r>
  <r>
    <x v="2"/>
    <x v="2"/>
    <x v="2"/>
    <s v="A005"/>
    <x v="0"/>
    <x v="0"/>
    <n v="5444"/>
    <n v="5261.1290322580635"/>
  </r>
  <r>
    <x v="0"/>
    <x v="8"/>
    <x v="1"/>
    <s v="A004"/>
    <x v="7"/>
    <x v="0"/>
    <n v="5875"/>
    <n v="5875"/>
  </r>
  <r>
    <x v="0"/>
    <x v="2"/>
    <x v="1"/>
    <s v="A008"/>
    <x v="15"/>
    <x v="1"/>
    <n v="2301"/>
    <n v="4670"/>
  </r>
  <r>
    <x v="2"/>
    <x v="2"/>
    <x v="1"/>
    <s v="A004"/>
    <x v="7"/>
    <x v="1"/>
    <n v="2190"/>
    <n v="5798.34"/>
  </r>
  <r>
    <x v="2"/>
    <x v="6"/>
    <x v="1"/>
    <s v="A006"/>
    <x v="13"/>
    <x v="1"/>
    <n v="3184"/>
    <n v="5798.34"/>
  </r>
  <r>
    <x v="2"/>
    <x v="1"/>
    <x v="1"/>
    <s v="A005"/>
    <x v="0"/>
    <x v="0"/>
    <n v="4065"/>
    <n v="7354"/>
  </r>
  <r>
    <x v="0"/>
    <x v="2"/>
    <x v="2"/>
    <s v="A002"/>
    <x v="5"/>
    <x v="0"/>
    <n v="7442"/>
    <n v="5875"/>
  </r>
  <r>
    <x v="2"/>
    <x v="1"/>
    <x v="1"/>
    <s v="A005"/>
    <x v="0"/>
    <x v="1"/>
    <n v="9455"/>
    <n v="5798.34"/>
  </r>
  <r>
    <x v="1"/>
    <x v="5"/>
    <x v="0"/>
    <s v="A005"/>
    <x v="0"/>
    <x v="1"/>
    <n v="2154"/>
    <n v="5798.3436842105284"/>
  </r>
  <r>
    <x v="2"/>
    <x v="8"/>
    <x v="0"/>
    <s v="A005"/>
    <x v="0"/>
    <x v="1"/>
    <n v="5875"/>
    <n v="5841"/>
  </r>
  <r>
    <x v="1"/>
    <x v="9"/>
    <x v="2"/>
    <s v="A008"/>
    <x v="15"/>
    <x v="0"/>
    <n v="6068.6931818181811"/>
    <n v="5261.1290322580635"/>
  </r>
  <r>
    <x v="1"/>
    <x v="10"/>
    <x v="1"/>
    <s v="A002"/>
    <x v="5"/>
    <x v="0"/>
    <n v="5875"/>
    <n v="3955"/>
  </r>
  <r>
    <x v="0"/>
    <x v="7"/>
    <x v="0"/>
    <s v="A003"/>
    <x v="6"/>
    <x v="1"/>
    <n v="4950"/>
    <n v="5798.34"/>
  </r>
  <r>
    <x v="1"/>
    <x v="2"/>
    <x v="0"/>
    <s v="A007"/>
    <x v="11"/>
    <x v="1"/>
    <n v="5847"/>
    <n v="5875"/>
  </r>
  <r>
    <x v="2"/>
    <x v="3"/>
    <x v="2"/>
    <s v="A007"/>
    <x v="11"/>
    <x v="1"/>
    <n v="8002"/>
    <n v="8114"/>
  </r>
  <r>
    <x v="0"/>
    <x v="1"/>
    <x v="0"/>
    <s v="A004"/>
    <x v="7"/>
    <x v="0"/>
    <n v="7211"/>
    <n v="5261.1290322580635"/>
  </r>
  <r>
    <x v="1"/>
    <x v="4"/>
    <x v="1"/>
    <s v="A002"/>
    <x v="5"/>
    <x v="0"/>
    <n v="5875"/>
    <n v="5875"/>
  </r>
  <r>
    <x v="0"/>
    <x v="9"/>
    <x v="1"/>
    <s v="A005"/>
    <x v="0"/>
    <x v="0"/>
    <n v="6068.693181818182"/>
    <n v="5261.1290322580635"/>
  </r>
  <r>
    <x v="0"/>
    <x v="3"/>
    <x v="0"/>
    <s v="A004"/>
    <x v="7"/>
    <x v="1"/>
    <n v="8448"/>
    <n v="5798.3436842105275"/>
  </r>
  <r>
    <x v="2"/>
    <x v="0"/>
    <x v="1"/>
    <s v="A004"/>
    <x v="7"/>
    <x v="0"/>
    <n v="5854"/>
    <n v="8646"/>
  </r>
  <r>
    <x v="1"/>
    <x v="4"/>
    <x v="2"/>
    <s v="A005"/>
    <x v="9"/>
    <x v="0"/>
    <n v="5875"/>
    <n v="5261.1290322580635"/>
  </r>
  <r>
    <x v="0"/>
    <x v="11"/>
    <x v="2"/>
    <s v="A008"/>
    <x v="15"/>
    <x v="0"/>
    <n v="2004"/>
    <n v="6722"/>
  </r>
  <r>
    <x v="2"/>
    <x v="1"/>
    <x v="2"/>
    <s v="A005"/>
    <x v="0"/>
    <x v="0"/>
    <n v="2876"/>
    <n v="5642"/>
  </r>
  <r>
    <x v="0"/>
    <x v="8"/>
    <x v="2"/>
    <s v="A001"/>
    <x v="2"/>
    <x v="0"/>
    <n v="9079"/>
    <n v="5875"/>
  </r>
  <r>
    <x v="2"/>
    <x v="4"/>
    <x v="1"/>
    <s v="A008"/>
    <x v="10"/>
    <x v="0"/>
    <n v="6068.6931818181811"/>
    <n v="5875"/>
  </r>
  <r>
    <x v="2"/>
    <x v="5"/>
    <x v="0"/>
    <s v="A003"/>
    <x v="6"/>
    <x v="0"/>
    <n v="5875"/>
    <n v="5261.1290322580635"/>
  </r>
  <r>
    <x v="0"/>
    <x v="11"/>
    <x v="1"/>
    <s v="A001"/>
    <x v="4"/>
    <x v="0"/>
    <n v="6068.6931818181802"/>
    <n v="5261.1290322580635"/>
  </r>
  <r>
    <x v="2"/>
    <x v="0"/>
    <x v="1"/>
    <s v="A001"/>
    <x v="4"/>
    <x v="0"/>
    <n v="7949"/>
    <n v="5261.1290322580635"/>
  </r>
  <r>
    <x v="0"/>
    <x v="5"/>
    <x v="1"/>
    <s v="A008"/>
    <x v="10"/>
    <x v="0"/>
    <n v="6068.6931818181811"/>
    <n v="4349"/>
  </r>
  <r>
    <x v="1"/>
    <x v="10"/>
    <x v="1"/>
    <s v="A008"/>
    <x v="10"/>
    <x v="0"/>
    <n v="7237"/>
    <n v="5261.1290322580635"/>
  </r>
  <r>
    <x v="0"/>
    <x v="4"/>
    <x v="2"/>
    <s v="A001"/>
    <x v="4"/>
    <x v="0"/>
    <n v="9404"/>
    <n v="4843"/>
  </r>
  <r>
    <x v="2"/>
    <x v="0"/>
    <x v="0"/>
    <s v="A008"/>
    <x v="10"/>
    <x v="1"/>
    <n v="5875"/>
    <n v="5875"/>
  </r>
  <r>
    <x v="2"/>
    <x v="3"/>
    <x v="2"/>
    <s v="A008"/>
    <x v="10"/>
    <x v="0"/>
    <n v="4294"/>
    <n v="3179"/>
  </r>
  <r>
    <x v="0"/>
    <x v="1"/>
    <x v="0"/>
    <s v="A002"/>
    <x v="5"/>
    <x v="1"/>
    <n v="5875"/>
    <n v="5798.34"/>
  </r>
  <r>
    <x v="0"/>
    <x v="10"/>
    <x v="0"/>
    <s v="A005"/>
    <x v="0"/>
    <x v="1"/>
    <n v="7188"/>
    <n v="6604"/>
  </r>
  <r>
    <x v="0"/>
    <x v="3"/>
    <x v="0"/>
    <s v="A008"/>
    <x v="15"/>
    <x v="0"/>
    <n v="6068.693181818182"/>
    <n v="6048"/>
  </r>
  <r>
    <x v="0"/>
    <x v="11"/>
    <x v="1"/>
    <s v="A006"/>
    <x v="3"/>
    <x v="1"/>
    <n v="4959"/>
    <n v="3979"/>
  </r>
  <r>
    <x v="2"/>
    <x v="2"/>
    <x v="1"/>
    <s v="A001"/>
    <x v="2"/>
    <x v="1"/>
    <n v="5875"/>
    <n v="5875"/>
  </r>
  <r>
    <x v="2"/>
    <x v="7"/>
    <x v="0"/>
    <s v="A008"/>
    <x v="10"/>
    <x v="0"/>
    <n v="4070"/>
    <n v="8165"/>
  </r>
  <r>
    <x v="2"/>
    <x v="0"/>
    <x v="1"/>
    <s v="A002"/>
    <x v="1"/>
    <x v="0"/>
    <n v="9267"/>
    <n v="5875"/>
  </r>
  <r>
    <x v="0"/>
    <x v="4"/>
    <x v="0"/>
    <s v="A008"/>
    <x v="10"/>
    <x v="0"/>
    <n v="4489"/>
    <n v="5875"/>
  </r>
  <r>
    <x v="0"/>
    <x v="0"/>
    <x v="2"/>
    <s v="A007"/>
    <x v="11"/>
    <x v="1"/>
    <n v="5875"/>
    <n v="4339"/>
  </r>
  <r>
    <x v="1"/>
    <x v="9"/>
    <x v="0"/>
    <s v="A004"/>
    <x v="7"/>
    <x v="0"/>
    <n v="2335"/>
    <n v="5875"/>
  </r>
  <r>
    <x v="1"/>
    <x v="7"/>
    <x v="0"/>
    <s v="A008"/>
    <x v="10"/>
    <x v="1"/>
    <n v="5875"/>
    <n v="3187"/>
  </r>
  <r>
    <x v="1"/>
    <x v="5"/>
    <x v="0"/>
    <s v="A005"/>
    <x v="0"/>
    <x v="0"/>
    <n v="5875"/>
    <n v="5261.1290322580635"/>
  </r>
  <r>
    <x v="1"/>
    <x v="6"/>
    <x v="1"/>
    <s v="A003"/>
    <x v="6"/>
    <x v="0"/>
    <n v="7052"/>
    <n v="6887"/>
  </r>
  <r>
    <x v="2"/>
    <x v="9"/>
    <x v="2"/>
    <s v="A008"/>
    <x v="10"/>
    <x v="0"/>
    <n v="5875"/>
    <n v="5261.1290322580635"/>
  </r>
  <r>
    <x v="2"/>
    <x v="10"/>
    <x v="0"/>
    <s v="A008"/>
    <x v="10"/>
    <x v="1"/>
    <n v="4444"/>
    <n v="5798.3436842105275"/>
  </r>
  <r>
    <x v="1"/>
    <x v="3"/>
    <x v="2"/>
    <s v="A005"/>
    <x v="9"/>
    <x v="1"/>
    <n v="5875"/>
    <n v="5875"/>
  </r>
  <r>
    <x v="2"/>
    <x v="2"/>
    <x v="1"/>
    <s v="A008"/>
    <x v="10"/>
    <x v="0"/>
    <n v="5875"/>
    <n v="2275"/>
  </r>
  <r>
    <x v="2"/>
    <x v="9"/>
    <x v="2"/>
    <s v="A005"/>
    <x v="0"/>
    <x v="1"/>
    <n v="5875"/>
    <n v="5798.34"/>
  </r>
  <r>
    <x v="1"/>
    <x v="9"/>
    <x v="0"/>
    <s v="A008"/>
    <x v="10"/>
    <x v="1"/>
    <n v="2616"/>
    <n v="2325"/>
  </r>
  <r>
    <x v="2"/>
    <x v="2"/>
    <x v="2"/>
    <s v="A005"/>
    <x v="0"/>
    <x v="1"/>
    <n v="9668"/>
    <n v="4646"/>
  </r>
  <r>
    <x v="2"/>
    <x v="3"/>
    <x v="0"/>
    <s v="A006"/>
    <x v="3"/>
    <x v="0"/>
    <n v="6068.6931818181811"/>
    <n v="5261.1290322580635"/>
  </r>
  <r>
    <x v="0"/>
    <x v="11"/>
    <x v="0"/>
    <s v="A004"/>
    <x v="7"/>
    <x v="1"/>
    <n v="5465"/>
    <n v="5798.34"/>
  </r>
  <r>
    <x v="0"/>
    <x v="6"/>
    <x v="2"/>
    <s v="A003"/>
    <x v="6"/>
    <x v="1"/>
    <n v="5875"/>
    <n v="5798.34"/>
  </r>
  <r>
    <x v="0"/>
    <x v="5"/>
    <x v="0"/>
    <s v="A008"/>
    <x v="10"/>
    <x v="0"/>
    <n v="7073"/>
    <n v="5875"/>
  </r>
  <r>
    <x v="0"/>
    <x v="5"/>
    <x v="0"/>
    <s v="A007"/>
    <x v="11"/>
    <x v="0"/>
    <n v="9903"/>
    <n v="5632"/>
  </r>
  <r>
    <x v="2"/>
    <x v="5"/>
    <x v="2"/>
    <s v="A007"/>
    <x v="11"/>
    <x v="0"/>
    <n v="5766"/>
    <n v="5875"/>
  </r>
  <r>
    <x v="1"/>
    <x v="9"/>
    <x v="1"/>
    <s v="A006"/>
    <x v="3"/>
    <x v="1"/>
    <n v="4914"/>
    <n v="5875"/>
  </r>
  <r>
    <x v="0"/>
    <x v="10"/>
    <x v="1"/>
    <s v="A002"/>
    <x v="5"/>
    <x v="0"/>
    <n v="8205"/>
    <n v="5261.1290322580635"/>
  </r>
  <r>
    <x v="2"/>
    <x v="0"/>
    <x v="0"/>
    <s v="A004"/>
    <x v="7"/>
    <x v="0"/>
    <n v="5875"/>
    <n v="5261.1290322580635"/>
  </r>
  <r>
    <x v="0"/>
    <x v="1"/>
    <x v="1"/>
    <s v="A007"/>
    <x v="11"/>
    <x v="0"/>
    <n v="2395"/>
    <n v="5875"/>
  </r>
  <r>
    <x v="0"/>
    <x v="11"/>
    <x v="2"/>
    <s v="A001"/>
    <x v="2"/>
    <x v="0"/>
    <n v="5875"/>
    <n v="5875"/>
  </r>
  <r>
    <x v="1"/>
    <x v="5"/>
    <x v="0"/>
    <s v="A006"/>
    <x v="3"/>
    <x v="0"/>
    <n v="5875"/>
    <n v="5261.1290322580635"/>
  </r>
  <r>
    <x v="1"/>
    <x v="0"/>
    <x v="1"/>
    <s v="A002"/>
    <x v="5"/>
    <x v="1"/>
    <n v="9192"/>
    <n v="8591"/>
  </r>
  <r>
    <x v="1"/>
    <x v="5"/>
    <x v="2"/>
    <s v="A003"/>
    <x v="6"/>
    <x v="0"/>
    <n v="5636"/>
    <n v="5261.1290322580635"/>
  </r>
  <r>
    <x v="0"/>
    <x v="2"/>
    <x v="2"/>
    <s v="A006"/>
    <x v="3"/>
    <x v="1"/>
    <n v="4156"/>
    <n v="6661"/>
  </r>
  <r>
    <x v="2"/>
    <x v="4"/>
    <x v="0"/>
    <s v="A005"/>
    <x v="0"/>
    <x v="0"/>
    <n v="4982"/>
    <n v="5261.1290322580635"/>
  </r>
  <r>
    <x v="1"/>
    <x v="5"/>
    <x v="2"/>
    <s v="A006"/>
    <x v="3"/>
    <x v="0"/>
    <n v="6068.6931818181802"/>
    <n v="5830"/>
  </r>
  <r>
    <x v="1"/>
    <x v="1"/>
    <x v="1"/>
    <s v="A002"/>
    <x v="5"/>
    <x v="0"/>
    <n v="5875"/>
    <n v="5261.1290322580626"/>
  </r>
  <r>
    <x v="0"/>
    <x v="9"/>
    <x v="0"/>
    <s v="A008"/>
    <x v="10"/>
    <x v="1"/>
    <n v="4539"/>
    <n v="3042"/>
  </r>
  <r>
    <x v="2"/>
    <x v="3"/>
    <x v="0"/>
    <s v="A001"/>
    <x v="4"/>
    <x v="1"/>
    <n v="5875"/>
    <n v="5875"/>
  </r>
  <r>
    <x v="0"/>
    <x v="0"/>
    <x v="1"/>
    <s v="A008"/>
    <x v="10"/>
    <x v="0"/>
    <n v="6068.6931818181811"/>
    <n v="3040"/>
  </r>
  <r>
    <x v="1"/>
    <x v="0"/>
    <x v="0"/>
    <s v="A005"/>
    <x v="0"/>
    <x v="0"/>
    <n v="7541"/>
    <n v="5219"/>
  </r>
  <r>
    <x v="2"/>
    <x v="3"/>
    <x v="1"/>
    <s v="A007"/>
    <x v="11"/>
    <x v="1"/>
    <n v="7615"/>
    <n v="1999"/>
  </r>
  <r>
    <x v="0"/>
    <x v="2"/>
    <x v="1"/>
    <s v="A008"/>
    <x v="10"/>
    <x v="0"/>
    <n v="6068.6931818181811"/>
    <n v="5875"/>
  </r>
  <r>
    <x v="2"/>
    <x v="11"/>
    <x v="0"/>
    <s v="A006"/>
    <x v="13"/>
    <x v="0"/>
    <n v="6068.693181818182"/>
    <n v="5261.1290322580626"/>
  </r>
  <r>
    <x v="1"/>
    <x v="7"/>
    <x v="1"/>
    <s v="A002"/>
    <x v="5"/>
    <x v="1"/>
    <n v="3810"/>
    <n v="6801"/>
  </r>
  <r>
    <x v="2"/>
    <x v="0"/>
    <x v="2"/>
    <s v="A003"/>
    <x v="6"/>
    <x v="1"/>
    <n v="7977"/>
    <n v="5634"/>
  </r>
  <r>
    <x v="2"/>
    <x v="7"/>
    <x v="0"/>
    <s v="A007"/>
    <x v="11"/>
    <x v="1"/>
    <n v="5875"/>
    <n v="6248"/>
  </r>
  <r>
    <x v="2"/>
    <x v="9"/>
    <x v="2"/>
    <s v="A006"/>
    <x v="3"/>
    <x v="1"/>
    <n v="3081"/>
    <n v="5798.3436842105275"/>
  </r>
  <r>
    <x v="1"/>
    <x v="7"/>
    <x v="1"/>
    <s v="A004"/>
    <x v="7"/>
    <x v="0"/>
    <n v="2894"/>
    <n v="5261.1290322580626"/>
  </r>
  <r>
    <x v="1"/>
    <x v="10"/>
    <x v="2"/>
    <s v="A007"/>
    <x v="11"/>
    <x v="1"/>
    <n v="5875"/>
    <n v="7991"/>
  </r>
  <r>
    <x v="1"/>
    <x v="10"/>
    <x v="2"/>
    <s v="A006"/>
    <x v="3"/>
    <x v="0"/>
    <n v="3214"/>
    <n v="5261.1290322580626"/>
  </r>
  <r>
    <x v="0"/>
    <x v="7"/>
    <x v="1"/>
    <s v="A002"/>
    <x v="5"/>
    <x v="1"/>
    <n v="2928"/>
    <n v="1633"/>
  </r>
  <r>
    <x v="0"/>
    <x v="6"/>
    <x v="2"/>
    <s v="A007"/>
    <x v="8"/>
    <x v="0"/>
    <n v="6068.693181818182"/>
    <n v="5261.1290322580626"/>
  </r>
  <r>
    <x v="2"/>
    <x v="10"/>
    <x v="2"/>
    <s v="A002"/>
    <x v="5"/>
    <x v="0"/>
    <n v="7268"/>
    <n v="4784"/>
  </r>
  <r>
    <x v="1"/>
    <x v="7"/>
    <x v="0"/>
    <s v="A005"/>
    <x v="9"/>
    <x v="1"/>
    <n v="5875"/>
    <n v="5875"/>
  </r>
  <r>
    <x v="0"/>
    <x v="3"/>
    <x v="1"/>
    <s v="A005"/>
    <x v="0"/>
    <x v="1"/>
    <n v="5512"/>
    <n v="7690"/>
  </r>
  <r>
    <x v="2"/>
    <x v="11"/>
    <x v="0"/>
    <s v="A005"/>
    <x v="9"/>
    <x v="1"/>
    <n v="5875"/>
    <n v="4986"/>
  </r>
  <r>
    <x v="1"/>
    <x v="11"/>
    <x v="0"/>
    <s v="A001"/>
    <x v="2"/>
    <x v="0"/>
    <n v="5637"/>
    <n v="5261.1290322580626"/>
  </r>
  <r>
    <x v="2"/>
    <x v="10"/>
    <x v="2"/>
    <s v="A002"/>
    <x v="5"/>
    <x v="0"/>
    <n v="5875"/>
    <n v="5261.1290322580626"/>
  </r>
  <r>
    <x v="1"/>
    <x v="11"/>
    <x v="1"/>
    <s v="A004"/>
    <x v="7"/>
    <x v="0"/>
    <n v="5875"/>
    <n v="2167"/>
  </r>
  <r>
    <x v="2"/>
    <x v="8"/>
    <x v="1"/>
    <s v="A002"/>
    <x v="5"/>
    <x v="1"/>
    <n v="5875"/>
    <n v="5685"/>
  </r>
  <r>
    <x v="2"/>
    <x v="1"/>
    <x v="1"/>
    <s v="A005"/>
    <x v="0"/>
    <x v="0"/>
    <n v="5719"/>
    <n v="5261.1290322580626"/>
  </r>
  <r>
    <x v="1"/>
    <x v="9"/>
    <x v="1"/>
    <s v="A006"/>
    <x v="3"/>
    <x v="0"/>
    <n v="4779"/>
    <n v="5261.1290322580626"/>
  </r>
  <r>
    <x v="2"/>
    <x v="9"/>
    <x v="1"/>
    <s v="A002"/>
    <x v="1"/>
    <x v="1"/>
    <n v="5875"/>
    <n v="5798.34"/>
  </r>
  <r>
    <x v="1"/>
    <x v="5"/>
    <x v="0"/>
    <s v="A002"/>
    <x v="5"/>
    <x v="1"/>
    <n v="9891"/>
    <n v="5798.3436842105275"/>
  </r>
  <r>
    <x v="2"/>
    <x v="5"/>
    <x v="0"/>
    <s v="A004"/>
    <x v="7"/>
    <x v="0"/>
    <n v="6068.6931818181829"/>
    <n v="5261.1290322580626"/>
  </r>
  <r>
    <x v="1"/>
    <x v="9"/>
    <x v="0"/>
    <s v="A002"/>
    <x v="5"/>
    <x v="1"/>
    <n v="5875"/>
    <n v="5875"/>
  </r>
  <r>
    <x v="0"/>
    <x v="9"/>
    <x v="1"/>
    <s v="A006"/>
    <x v="3"/>
    <x v="0"/>
    <n v="5875"/>
    <n v="1509"/>
  </r>
  <r>
    <x v="2"/>
    <x v="3"/>
    <x v="2"/>
    <s v="A005"/>
    <x v="0"/>
    <x v="0"/>
    <n v="9418"/>
    <n v="6472"/>
  </r>
  <r>
    <x v="2"/>
    <x v="3"/>
    <x v="1"/>
    <s v="A001"/>
    <x v="2"/>
    <x v="0"/>
    <n v="6068.6931818181829"/>
    <n v="5969"/>
  </r>
  <r>
    <x v="0"/>
    <x v="0"/>
    <x v="1"/>
    <s v="A007"/>
    <x v="8"/>
    <x v="1"/>
    <n v="7358"/>
    <n v="7820"/>
  </r>
  <r>
    <x v="2"/>
    <x v="9"/>
    <x v="2"/>
    <s v="A006"/>
    <x v="13"/>
    <x v="1"/>
    <n v="9449"/>
    <n v="6836"/>
  </r>
  <r>
    <x v="2"/>
    <x v="0"/>
    <x v="2"/>
    <s v="A002"/>
    <x v="5"/>
    <x v="0"/>
    <n v="8938"/>
    <n v="5875"/>
  </r>
  <r>
    <x v="2"/>
    <x v="6"/>
    <x v="1"/>
    <s v="A003"/>
    <x v="6"/>
    <x v="0"/>
    <n v="6068.6931818181838"/>
    <n v="5875"/>
  </r>
  <r>
    <x v="2"/>
    <x v="5"/>
    <x v="0"/>
    <s v="A006"/>
    <x v="3"/>
    <x v="0"/>
    <n v="2404"/>
    <n v="3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170E9E-950A-4FC2-8C9C-324729895B27}" name="Total Revenue Per Item Type"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Item Type">
  <location ref="J28:K31" firstHeaderRow="1" firstDataRow="1" firstDataCol="1"/>
  <pivotFields count="9">
    <pivotField numFmtId="49" showAll="0">
      <items count="4">
        <item x="1"/>
        <item x="2"/>
        <item x="0"/>
        <item t="default"/>
      </items>
    </pivotField>
    <pivotField showAll="0">
      <items count="13">
        <item x="8"/>
        <item x="0"/>
        <item x="4"/>
        <item x="2"/>
        <item x="10"/>
        <item x="5"/>
        <item x="11"/>
        <item x="3"/>
        <item x="6"/>
        <item x="9"/>
        <item x="7"/>
        <item x="1"/>
        <item t="default"/>
      </items>
    </pivotField>
    <pivotField showAll="0"/>
    <pivotField showAll="0"/>
    <pivotField showAll="0"/>
    <pivotField axis="axisRow" showAll="0">
      <items count="3">
        <item x="1"/>
        <item x="0"/>
        <item t="default"/>
      </items>
    </pivotField>
    <pivotField numFmtId="44" showAll="0"/>
    <pivotField numFmtId="44" showAll="0"/>
    <pivotField dataField="1" dragToRow="0" dragToCol="0" dragToPage="0" showAll="0" defaultSubtotal="0"/>
  </pivotFields>
  <rowFields count="1">
    <field x="5"/>
  </rowFields>
  <rowItems count="3">
    <i>
      <x/>
    </i>
    <i>
      <x v="1"/>
    </i>
    <i t="grand">
      <x/>
    </i>
  </rowItems>
  <colItems count="1">
    <i/>
  </colItems>
  <dataFields count="1">
    <dataField name="Sum of Total Revenue" fld="8"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3AC82F-8E4A-4515-8ADF-913BD69AAF40}" name="BOTTOM 3 ITEMS"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rowHeaderCaption="Bottom Items">
  <location ref="F16:H19" firstHeaderRow="0" firstDataRow="1" firstDataCol="1"/>
  <pivotFields count="9">
    <pivotField numFmtId="49" showAll="0" defaultSubtotal="0">
      <items count="3">
        <item x="1"/>
        <item x="2"/>
        <item x="0"/>
      </items>
    </pivotField>
    <pivotField showAll="0" defaultSubtotal="0"/>
    <pivotField showAll="0" defaultSubtotal="0">
      <items count="3">
        <item x="0"/>
        <item x="2"/>
        <item x="1"/>
      </items>
    </pivotField>
    <pivotField showAll="0" defaultSubtotal="0"/>
    <pivotField axis="axisRow" showAll="0" measureFilter="1" defaultSubtotal="0">
      <items count="16">
        <item x="0"/>
        <item x="9"/>
        <item x="7"/>
        <item x="12"/>
        <item x="10"/>
        <item x="15"/>
        <item x="5"/>
        <item x="1"/>
        <item x="3"/>
        <item x="13"/>
        <item x="6"/>
        <item x="14"/>
        <item x="11"/>
        <item x="8"/>
        <item x="2"/>
        <item x="4"/>
      </items>
    </pivotField>
    <pivotField showAll="0" defaultSubtotal="0"/>
    <pivotField dataField="1" numFmtId="44" showAll="0" defaultSubtotal="0"/>
    <pivotField dataField="1" numFmtId="44" showAll="0" defaultSubtotal="0"/>
    <pivotField subtotalTop="0" dragToRow="0" dragToCol="0" dragToPage="0" showAll="0" defaultSubtotal="0"/>
  </pivotFields>
  <rowFields count="1">
    <field x="4"/>
  </rowFields>
  <rowItems count="3">
    <i>
      <x v="1"/>
    </i>
    <i>
      <x v="5"/>
    </i>
    <i>
      <x v="7"/>
    </i>
  </rowItems>
  <colFields count="1">
    <field x="-2"/>
  </colFields>
  <colItems count="2">
    <i>
      <x/>
    </i>
    <i i="1">
      <x v="1"/>
    </i>
  </colItems>
  <dataFields count="2">
    <dataField name="Average of Retail Sales" fld="6" subtotal="average" baseField="4" baseItem="0" numFmtId="44"/>
    <dataField name="Average of Warehouse Sales" fld="7" subtotal="average" baseField="4" baseItem="0" numFmtId="44"/>
  </dataFields>
  <chartFormats count="11">
    <chartFormat chart="3" format="2"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1"/>
          </reference>
        </references>
      </pivotArea>
    </chartFormat>
    <chartFormat chart="26" format="4">
      <pivotArea type="data" outline="0" fieldPosition="0">
        <references count="2">
          <reference field="4294967294" count="1" selected="0">
            <x v="0"/>
          </reference>
          <reference field="4" count="1" selected="0">
            <x v="1"/>
          </reference>
        </references>
      </pivotArea>
    </chartFormat>
    <chartFormat chart="26" format="5">
      <pivotArea type="data" outline="0" fieldPosition="0">
        <references count="2">
          <reference field="4294967294" count="1" selected="0">
            <x v="0"/>
          </reference>
          <reference field="4" count="1" selected="0">
            <x v="5"/>
          </reference>
        </references>
      </pivotArea>
    </chartFormat>
    <chartFormat chart="26" format="6">
      <pivotArea type="data" outline="0" fieldPosition="0">
        <references count="2">
          <reference field="4294967294" count="1" selected="0">
            <x v="0"/>
          </reference>
          <reference field="4" count="1" selected="0">
            <x v="7"/>
          </reference>
        </references>
      </pivotArea>
    </chartFormat>
    <chartFormat chart="26" format="7">
      <pivotArea type="data" outline="0" fieldPosition="0">
        <references count="2">
          <reference field="4294967294" count="1" selected="0">
            <x v="1"/>
          </reference>
          <reference field="4" count="1" selected="0">
            <x v="1"/>
          </reference>
        </references>
      </pivotArea>
    </chartFormat>
    <chartFormat chart="26" format="8">
      <pivotArea type="data" outline="0" fieldPosition="0">
        <references count="2">
          <reference field="4294967294" count="1" selected="0">
            <x v="1"/>
          </reference>
          <reference field="4" count="1" selected="0">
            <x v="5"/>
          </reference>
        </references>
      </pivotArea>
    </chartFormat>
    <chartFormat chart="26" format="9">
      <pivotArea type="data" outline="0" fieldPosition="0">
        <references count="2">
          <reference field="4294967294" count="1" selected="0">
            <x v="1"/>
          </reference>
          <reference field="4" count="1" selected="0">
            <x v="7"/>
          </reference>
        </references>
      </pivotArea>
    </chartFormat>
  </chartFormats>
  <pivotTableStyleInfo name="PivotStyleLight16" showRowHeaders="1" showColHeaders="1" showRowStripes="0" showColStripes="0" showLastColumn="1"/>
  <filters count="1">
    <filter fld="4" type="count" evalOrder="-1" id="4" iMeasureFld="1">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9F75B68-462A-4839-A379-624B4D359380}" name="TOP 3 ITEMS"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rowHeaderCaption="Top Items">
  <location ref="B16:D19" firstHeaderRow="0" firstDataRow="1" firstDataCol="1"/>
  <pivotFields count="9">
    <pivotField numFmtId="49" showAll="0" defaultSubtotal="0">
      <items count="3">
        <item x="1"/>
        <item x="2"/>
        <item x="0"/>
      </items>
    </pivotField>
    <pivotField showAll="0" defaultSubtotal="0"/>
    <pivotField showAll="0" defaultSubtotal="0">
      <items count="3">
        <item x="0"/>
        <item x="2"/>
        <item x="1"/>
      </items>
    </pivotField>
    <pivotField showAll="0" defaultSubtotal="0"/>
    <pivotField axis="axisRow" showAll="0" measureFilter="1" defaultSubtotal="0">
      <items count="16">
        <item x="0"/>
        <item x="9"/>
        <item x="7"/>
        <item x="12"/>
        <item x="10"/>
        <item x="15"/>
        <item x="5"/>
        <item x="1"/>
        <item x="3"/>
        <item x="13"/>
        <item x="6"/>
        <item x="14"/>
        <item x="11"/>
        <item x="8"/>
        <item x="2"/>
        <item x="4"/>
      </items>
    </pivotField>
    <pivotField showAll="0" defaultSubtotal="0"/>
    <pivotField dataField="1" numFmtId="44" showAll="0" defaultSubtotal="0"/>
    <pivotField dataField="1" numFmtId="44" showAll="0" defaultSubtotal="0"/>
    <pivotField subtotalTop="0" dragToRow="0" dragToCol="0" dragToPage="0" showAll="0" defaultSubtotal="0"/>
  </pivotFields>
  <rowFields count="1">
    <field x="4"/>
  </rowFields>
  <rowItems count="3">
    <i>
      <x v="7"/>
    </i>
    <i>
      <x v="11"/>
    </i>
    <i>
      <x v="15"/>
    </i>
  </rowItems>
  <colFields count="1">
    <field x="-2"/>
  </colFields>
  <colItems count="2">
    <i>
      <x/>
    </i>
    <i i="1">
      <x v="1"/>
    </i>
  </colItems>
  <dataFields count="2">
    <dataField name="Average of Retail Sales" fld="6" subtotal="average" baseField="4" baseItem="0" numFmtId="44"/>
    <dataField name="Average of Warehouse Sales" fld="7" subtotal="average" baseField="4" baseItem="0" numFmtId="44"/>
  </dataFields>
  <chartFormats count="8">
    <chartFormat chart="3"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1"/>
          </reference>
        </references>
      </pivotArea>
    </chartFormat>
    <chartFormat chart="28" format="4">
      <pivotArea type="data" outline="0" fieldPosition="0">
        <references count="2">
          <reference field="4294967294" count="1" selected="0">
            <x v="0"/>
          </reference>
          <reference field="4" count="1" selected="0">
            <x v="7"/>
          </reference>
        </references>
      </pivotArea>
    </chartFormat>
    <chartFormat chart="28" format="5">
      <pivotArea type="data" outline="0" fieldPosition="0">
        <references count="2">
          <reference field="4294967294" count="1" selected="0">
            <x v="1"/>
          </reference>
          <reference field="4" count="1" selected="0">
            <x v="7"/>
          </reference>
        </references>
      </pivotArea>
    </chartFormat>
    <chartFormat chart="28" format="6">
      <pivotArea type="data" outline="0" fieldPosition="0">
        <references count="2">
          <reference field="4294967294" count="1" selected="0">
            <x v="1"/>
          </reference>
          <reference field="4" count="1" selected="0">
            <x v="11"/>
          </reference>
        </references>
      </pivotArea>
    </chartFormat>
    <chartFormat chart="28" format="7">
      <pivotArea type="data" outline="0" fieldPosition="0">
        <references count="2">
          <reference field="4294967294" count="1" selected="0">
            <x v="0"/>
          </reference>
          <reference field="4" count="1" selected="0">
            <x v="15"/>
          </reference>
        </references>
      </pivotArea>
    </chartFormat>
    <chartFormat chart="28" format="8">
      <pivotArea type="data" outline="0" fieldPosition="0">
        <references count="2">
          <reference field="4294967294" count="1" selected="0">
            <x v="1"/>
          </reference>
          <reference field="4" count="1" selected="0">
            <x v="15"/>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EA69B1D-EB68-45AD-A6AE-FCC8263A5857}" name="Warehouse Sales Forcasting"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C18" firstHeaderRow="1" firstDataRow="1" firstDataCol="1"/>
  <pivotFields count="9">
    <pivotField axis="axisRow" numFmtId="49" showAll="0">
      <items count="4">
        <item sd="0" x="1"/>
        <item sd="0" x="2"/>
        <item sd="0" x="0"/>
        <item t="default"/>
      </items>
    </pivotField>
    <pivotField showAll="0"/>
    <pivotField showAll="0"/>
    <pivotField showAll="0"/>
    <pivotField showAll="0"/>
    <pivotField showAll="0"/>
    <pivotField numFmtId="44" showAll="0"/>
    <pivotField dataField="1" numFmtId="44" showAll="0"/>
    <pivotField dragToRow="0" dragToCol="0" dragToPage="0" showAll="0" defaultSubtotal="0"/>
  </pivotFields>
  <rowFields count="1">
    <field x="0"/>
  </rowFields>
  <rowItems count="4">
    <i>
      <x/>
    </i>
    <i>
      <x v="1"/>
    </i>
    <i>
      <x v="2"/>
    </i>
    <i t="grand">
      <x/>
    </i>
  </rowItems>
  <colItems count="1">
    <i/>
  </colItems>
  <dataFields count="1">
    <dataField name="Sum of Warehouse Sales" fld="7"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B0E019F-C10F-48DD-81CE-A465DAEB5EF3}" name="Retail Sales Forcasting"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7" firstHeaderRow="1" firstDataRow="1" firstDataCol="1"/>
  <pivotFields count="9">
    <pivotField axis="axisRow" numFmtId="49" showAll="0">
      <items count="4">
        <item sd="0" x="1"/>
        <item sd="0" x="2"/>
        <item sd="0" x="0"/>
        <item t="default"/>
      </items>
    </pivotField>
    <pivotField showAll="0"/>
    <pivotField showAll="0"/>
    <pivotField showAll="0"/>
    <pivotField showAll="0"/>
    <pivotField showAll="0"/>
    <pivotField dataField="1" numFmtId="44" showAll="0"/>
    <pivotField numFmtId="44" showAll="0"/>
    <pivotField dragToRow="0" dragToCol="0" dragToPage="0" showAll="0" defaultSubtotal="0"/>
  </pivotFields>
  <rowFields count="1">
    <field x="0"/>
  </rowFields>
  <rowItems count="4">
    <i>
      <x/>
    </i>
    <i>
      <x v="1"/>
    </i>
    <i>
      <x v="2"/>
    </i>
    <i t="grand">
      <x/>
    </i>
  </rowItems>
  <colItems count="1">
    <i/>
  </colItems>
  <dataFields count="1">
    <dataField name="Sum of Retail Sales" fld="6"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2EE388-63B5-41E5-92D5-C2C970040F32}" name="Total Revenue Per Supplier"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Supplier">
  <location ref="J21:K25" firstHeaderRow="1" firstDataRow="1" firstDataCol="1"/>
  <pivotFields count="9">
    <pivotField numFmtId="49" showAll="0">
      <items count="4">
        <item x="1"/>
        <item x="2"/>
        <item x="0"/>
        <item t="default"/>
      </items>
    </pivotField>
    <pivotField showAll="0">
      <items count="13">
        <item x="8"/>
        <item x="0"/>
        <item x="4"/>
        <item x="2"/>
        <item x="10"/>
        <item x="5"/>
        <item x="11"/>
        <item x="3"/>
        <item x="6"/>
        <item x="9"/>
        <item x="7"/>
        <item x="1"/>
        <item t="default"/>
      </items>
    </pivotField>
    <pivotField axis="axisRow" showAll="0">
      <items count="4">
        <item x="0"/>
        <item x="2"/>
        <item x="1"/>
        <item t="default"/>
      </items>
    </pivotField>
    <pivotField showAll="0"/>
    <pivotField showAll="0"/>
    <pivotField showAll="0"/>
    <pivotField numFmtId="44" showAll="0"/>
    <pivotField numFmtId="44" showAll="0"/>
    <pivotField dataField="1" dragToRow="0" dragToCol="0" dragToPage="0" showAll="0" defaultSubtotal="0"/>
  </pivotFields>
  <rowFields count="1">
    <field x="2"/>
  </rowFields>
  <rowItems count="4">
    <i>
      <x/>
    </i>
    <i>
      <x v="1"/>
    </i>
    <i>
      <x v="2"/>
    </i>
    <i t="grand">
      <x/>
    </i>
  </rowItems>
  <colItems count="1">
    <i/>
  </colItems>
  <dataFields count="1">
    <dataField name="Sum of Total Revenue" fld="8"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417411-00F0-49B1-B276-0A4DFF2184D9}" name="Total Revenue per month"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Month">
  <location ref="J2:K15" firstHeaderRow="1" firstDataRow="1" firstDataCol="1"/>
  <pivotFields count="9">
    <pivotField numFmtId="49" showAll="0">
      <items count="4">
        <item x="1"/>
        <item x="2"/>
        <item x="0"/>
        <item t="default"/>
      </items>
    </pivotField>
    <pivotField axis="axisRow" showAll="0" sortType="ascending">
      <items count="13">
        <item x="8"/>
        <item x="0"/>
        <item x="4"/>
        <item x="2"/>
        <item x="10"/>
        <item x="5"/>
        <item x="11"/>
        <item x="3"/>
        <item x="6"/>
        <item x="9"/>
        <item x="7"/>
        <item x="1"/>
        <item t="default"/>
      </items>
    </pivotField>
    <pivotField showAll="0"/>
    <pivotField showAll="0"/>
    <pivotField showAll="0"/>
    <pivotField showAll="0"/>
    <pivotField numFmtId="44" showAll="0"/>
    <pivotField numFmtId="44" showAll="0"/>
    <pivotField dataField="1" dragToRow="0" dragToCol="0" dragToPage="0" showAll="0" defaultSubtotal="0"/>
  </pivotFields>
  <rowFields count="1">
    <field x="1"/>
  </rowFields>
  <rowItems count="13">
    <i>
      <x/>
    </i>
    <i>
      <x v="1"/>
    </i>
    <i>
      <x v="2"/>
    </i>
    <i>
      <x v="3"/>
    </i>
    <i>
      <x v="4"/>
    </i>
    <i>
      <x v="5"/>
    </i>
    <i>
      <x v="6"/>
    </i>
    <i>
      <x v="7"/>
    </i>
    <i>
      <x v="8"/>
    </i>
    <i>
      <x v="9"/>
    </i>
    <i>
      <x v="10"/>
    </i>
    <i>
      <x v="11"/>
    </i>
    <i t="grand">
      <x/>
    </i>
  </rowItems>
  <colItems count="1">
    <i/>
  </colItems>
  <dataFields count="1">
    <dataField name="Sum of Total Revenue" fld="8" baseField="0" baseItem="0" numFmtId="44"/>
  </dataFields>
  <formats count="2">
    <format dxfId="4">
      <pivotArea field="1" type="button" dataOnly="0" labelOnly="1" outline="0" axis="axisRow" fieldPosition="0"/>
    </format>
    <format dxfId="2">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A31B84-0F3C-4BC6-9999-19B493879323}" name="Total Market Cap P.A"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Supplier">
  <location ref="F9:G13" firstHeaderRow="1" firstDataRow="1" firstDataCol="1"/>
  <pivotFields count="9">
    <pivotField numFmtId="49" showAll="0">
      <items count="4">
        <item x="1"/>
        <item x="2"/>
        <item x="0"/>
        <item t="default"/>
      </items>
    </pivotField>
    <pivotField showAll="0">
      <items count="13">
        <item x="8"/>
        <item x="0"/>
        <item x="4"/>
        <item x="2"/>
        <item x="10"/>
        <item x="5"/>
        <item x="11"/>
        <item x="3"/>
        <item x="6"/>
        <item x="9"/>
        <item x="7"/>
        <item x="1"/>
        <item t="default"/>
      </items>
    </pivotField>
    <pivotField axis="axisRow" showAll="0">
      <items count="4">
        <item x="0"/>
        <item x="2"/>
        <item x="1"/>
        <item t="default"/>
      </items>
    </pivotField>
    <pivotField showAll="0"/>
    <pivotField showAll="0"/>
    <pivotField showAll="0"/>
    <pivotField numFmtId="44" showAll="0"/>
    <pivotField numFmtId="44" showAll="0"/>
    <pivotField dataField="1" dragToRow="0" dragToCol="0" dragToPage="0" showAll="0" defaultSubtotal="0"/>
  </pivotFields>
  <rowFields count="1">
    <field x="2"/>
  </rowFields>
  <rowItems count="4">
    <i>
      <x/>
    </i>
    <i>
      <x v="1"/>
    </i>
    <i>
      <x v="2"/>
    </i>
    <i t="grand">
      <x/>
    </i>
  </rowItems>
  <colItems count="1">
    <i/>
  </colItems>
  <dataFields count="1">
    <dataField name="Sum of Total Revenue" fld="8" baseField="0" baseItem="0" numFmtId="44"/>
  </dataFields>
  <chartFormats count="4">
    <chartFormat chart="15" format="1" series="1">
      <pivotArea type="data" outline="0" fieldPosition="0">
        <references count="1">
          <reference field="4294967294" count="1" selected="0">
            <x v="0"/>
          </reference>
        </references>
      </pivotArea>
    </chartFormat>
    <chartFormat chart="15" format="2">
      <pivotArea type="data" outline="0" fieldPosition="0">
        <references count="2">
          <reference field="4294967294" count="1" selected="0">
            <x v="0"/>
          </reference>
          <reference field="2" count="1" selected="0">
            <x v="0"/>
          </reference>
        </references>
      </pivotArea>
    </chartFormat>
    <chartFormat chart="15" format="3">
      <pivotArea type="data" outline="0" fieldPosition="0">
        <references count="2">
          <reference field="4294967294" count="1" selected="0">
            <x v="0"/>
          </reference>
          <reference field="2" count="1" selected="0">
            <x v="1"/>
          </reference>
        </references>
      </pivotArea>
    </chartFormat>
    <chartFormat chart="15"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895666-DED7-4E8E-9326-25982838B16F}" name="Market Cap" cacheId="2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Supplier">
  <location ref="F3:G5" firstHeaderRow="1" firstDataRow="1" firstDataCol="1"/>
  <pivotFields count="9">
    <pivotField numFmtId="49" showAll="0">
      <items count="4">
        <item x="1"/>
        <item x="2"/>
        <item x="0"/>
        <item t="default"/>
      </items>
    </pivotField>
    <pivotField showAll="0">
      <items count="13">
        <item x="8"/>
        <item x="0"/>
        <item x="4"/>
        <item x="2"/>
        <item x="10"/>
        <item x="5"/>
        <item x="11"/>
        <item x="3"/>
        <item x="6"/>
        <item x="9"/>
        <item x="7"/>
        <item x="1"/>
        <item t="default"/>
      </items>
    </pivotField>
    <pivotField showAll="0">
      <items count="4">
        <item x="0"/>
        <item x="2"/>
        <item x="1"/>
        <item t="default"/>
      </items>
    </pivotField>
    <pivotField showAll="0"/>
    <pivotField showAll="0"/>
    <pivotField showAll="0"/>
    <pivotField dataField="1" numFmtId="44" showAll="0"/>
    <pivotField dataField="1" numFmtId="44" showAll="0"/>
    <pivotField dragToRow="0" dragToCol="0" dragToPage="0" showAll="0" defaultSubtotal="0"/>
  </pivotFields>
  <rowFields count="1">
    <field x="-2"/>
  </rowFields>
  <rowItems count="2">
    <i>
      <x/>
    </i>
    <i i="1">
      <x v="1"/>
    </i>
  </rowItems>
  <colItems count="1">
    <i/>
  </colItems>
  <dataFields count="2">
    <dataField name="Total revenue(Retail Sales)" fld="6" baseField="0" baseItem="0" numFmtId="44"/>
    <dataField name="Total Revenue(Warehouse Sales)" fld="7" baseField="0" baseItem="0" numFmtId="44"/>
  </dataFields>
  <chartFormats count="5">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1">
          <reference field="4294967294" count="1" selected="0">
            <x v="0"/>
          </reference>
        </references>
      </pivotArea>
    </chartFormat>
    <chartFormat chart="8"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44ABA0-5210-4BF0-8511-37751AB1083C}" name="Revenue P.M"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Month">
  <location ref="A14:C27" firstHeaderRow="0" firstDataRow="1" firstDataCol="1"/>
  <pivotFields count="9">
    <pivotField numFmtId="49" showAll="0">
      <items count="4">
        <item x="1"/>
        <item x="2"/>
        <item x="0"/>
        <item t="default"/>
      </items>
    </pivotField>
    <pivotField axis="axisRow" showAll="0">
      <items count="13">
        <item x="8"/>
        <item x="0"/>
        <item x="4"/>
        <item x="2"/>
        <item x="10"/>
        <item x="5"/>
        <item x="11"/>
        <item x="3"/>
        <item x="6"/>
        <item x="9"/>
        <item x="7"/>
        <item x="1"/>
        <item t="default"/>
      </items>
    </pivotField>
    <pivotField showAll="0">
      <items count="4">
        <item x="0"/>
        <item x="2"/>
        <item x="1"/>
        <item t="default"/>
      </items>
    </pivotField>
    <pivotField showAll="0"/>
    <pivotField showAll="0"/>
    <pivotField showAll="0"/>
    <pivotField dataField="1" numFmtId="44" showAll="0"/>
    <pivotField dataField="1" numFmtId="44" showAll="0"/>
    <pivotField dragToRow="0" dragToCol="0" dragToPage="0" showAll="0" defaultSubtota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Total revenue(Retail Sales)" fld="6" baseField="0" baseItem="0" numFmtId="44"/>
    <dataField name="Total Revenue(Warehouse Sales)" fld="7" baseField="0" baseItem="0" numFmtId="44"/>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5" format="100" series="1">
      <pivotArea type="data" outline="0" fieldPosition="0">
        <references count="1">
          <reference field="4294967294" count="1" selected="0">
            <x v="0"/>
          </reference>
        </references>
      </pivotArea>
    </chartFormat>
    <chartFormat chart="5" format="10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BB0608-D3BF-45DD-A4D8-4B4C744DEBE0}" name="Revenue P.A"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upplier">
  <location ref="A3:C7" firstHeaderRow="0" firstDataRow="1" firstDataCol="1"/>
  <pivotFields count="9">
    <pivotField numFmtId="49" showAll="0">
      <items count="4">
        <item x="1"/>
        <item x="2"/>
        <item x="0"/>
        <item t="default"/>
      </items>
    </pivotField>
    <pivotField showAll="0"/>
    <pivotField axis="axisRow" showAll="0">
      <items count="4">
        <item x="0"/>
        <item x="2"/>
        <item x="1"/>
        <item t="default"/>
      </items>
    </pivotField>
    <pivotField showAll="0"/>
    <pivotField showAll="0"/>
    <pivotField showAll="0"/>
    <pivotField dataField="1" numFmtId="44" showAll="0"/>
    <pivotField dataField="1" numFmtId="44" showAl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Total revenue(Retail Sales)" fld="6" baseField="0" baseItem="0" numFmtId="44"/>
    <dataField name="Total Revenue(Warehouse Sales)" fld="7" baseField="0" baseItem="0" numFmtId="44"/>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CD3190-9D0B-417B-B25E-07EF05D3C7F1}"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Item Type">
  <location ref="F19:H22" firstHeaderRow="0" firstDataRow="1" firstDataCol="1"/>
  <pivotFields count="9">
    <pivotField numFmtId="49" showAll="0">
      <items count="4">
        <item x="1"/>
        <item x="2"/>
        <item x="0"/>
        <item t="default"/>
      </items>
    </pivotField>
    <pivotField showAll="0">
      <items count="13">
        <item x="8"/>
        <item x="0"/>
        <item x="4"/>
        <item x="2"/>
        <item x="10"/>
        <item x="5"/>
        <item x="11"/>
        <item x="3"/>
        <item x="6"/>
        <item x="9"/>
        <item x="7"/>
        <item x="1"/>
        <item t="default"/>
      </items>
    </pivotField>
    <pivotField showAll="0"/>
    <pivotField showAll="0"/>
    <pivotField showAll="0"/>
    <pivotField axis="axisRow" showAll="0">
      <items count="3">
        <item x="1"/>
        <item x="0"/>
        <item t="default"/>
      </items>
    </pivotField>
    <pivotField dataField="1" numFmtId="44" showAll="0"/>
    <pivotField dataField="1" numFmtId="44" showAll="0"/>
    <pivotField dragToRow="0" dragToCol="0" dragToPage="0" showAll="0" defaultSubtotal="0"/>
  </pivotFields>
  <rowFields count="1">
    <field x="5"/>
  </rowFields>
  <rowItems count="3">
    <i>
      <x/>
    </i>
    <i>
      <x v="1"/>
    </i>
    <i t="grand">
      <x/>
    </i>
  </rowItems>
  <colFields count="1">
    <field x="-2"/>
  </colFields>
  <colItems count="2">
    <i>
      <x/>
    </i>
    <i i="1">
      <x v="1"/>
    </i>
  </colItems>
  <dataFields count="2">
    <dataField name="Sum of Warehouse Sales" fld="7" baseField="0" baseItem="0" numFmtId="44"/>
    <dataField name="Sum of Retail Sales" fld="6"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D275E3-734B-4BD3-9139-AECD698E28FA}"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D7" firstHeaderRow="0" firstDataRow="1" firstDataCol="1"/>
  <pivotFields count="9">
    <pivotField numFmtId="49" showAll="0"/>
    <pivotField showAll="0"/>
    <pivotField showAll="0"/>
    <pivotField showAll="0"/>
    <pivotField showAll="0"/>
    <pivotField axis="axisRow" showAll="0">
      <items count="3">
        <item x="1"/>
        <item x="0"/>
        <item t="default"/>
      </items>
    </pivotField>
    <pivotField dataField="1" numFmtId="44" showAll="0"/>
    <pivotField dataField="1" numFmtId="44" showAll="0"/>
    <pivotField dragToRow="0" dragToCol="0" dragToPage="0" showAll="0" defaultSubtotal="0"/>
  </pivotFields>
  <rowFields count="1">
    <field x="5"/>
  </rowFields>
  <rowItems count="3">
    <i>
      <x/>
    </i>
    <i>
      <x v="1"/>
    </i>
    <i t="grand">
      <x/>
    </i>
  </rowItems>
  <colFields count="1">
    <field x="-2"/>
  </colFields>
  <colItems count="2">
    <i>
      <x/>
    </i>
    <i i="1">
      <x v="1"/>
    </i>
  </colItems>
  <dataFields count="2">
    <dataField name="Sum of Retail Sales" fld="6" baseField="0" baseItem="0" numFmtId="44"/>
    <dataField name="Sum of Warehouse Sales" fld="7"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CDD086F-6DB2-4920-BA23-C9F7030A6527}" sourceName="Month">
  <pivotTables>
    <pivotTable tabId="4" name="Market Cap"/>
    <pivotTable tabId="4" name="Total Market Cap P.A"/>
    <pivotTable tabId="4" name="PivotTable5"/>
    <pivotTable tabId="4" name="Total Revenue per month"/>
    <pivotTable tabId="4" name="Total Revenue Per Supplier"/>
    <pivotTable tabId="4" name="Total Revenue Per Item Type"/>
  </pivotTables>
  <data>
    <tabular pivotCacheId="2111963290">
      <items count="12">
        <i x="8" s="1"/>
        <i x="0" s="1"/>
        <i x="4" s="1"/>
        <i x="2" s="1"/>
        <i x="10" s="1"/>
        <i x="5" s="1"/>
        <i x="11" s="1"/>
        <i x="3" s="1"/>
        <i x="6" s="1"/>
        <i x="9"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F0EE715-2B83-49A6-8C2F-BB538FC8B844}" sourceName="Year">
  <pivotTables>
    <pivotTable tabId="4" name="Revenue P.A"/>
    <pivotTable tabId="4" name="Revenue P.M"/>
    <pivotTable tabId="4" name="Market Cap"/>
    <pivotTable tabId="4" name="Total Market Cap P.A"/>
    <pivotTable tabId="4" name="PivotTable5"/>
    <pivotTable tabId="6" name="BOTTOM 3 ITEMS"/>
    <pivotTable tabId="6" name="TOP 3 ITEMS"/>
    <pivotTable tabId="4" name="Total Revenue per month"/>
    <pivotTable tabId="4" name="Total Revenue Per Supplier"/>
    <pivotTable tabId="4" name="Total Revenue Per Item Type"/>
  </pivotTables>
  <data>
    <tabular pivotCacheId="211196329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46AE1399-4366-436E-8B44-D6E76860D476}" sourceName="Supplier">
  <pivotTables>
    <pivotTable tabId="4" name="Revenue P.M"/>
    <pivotTable tabId="4" name="Market Cap"/>
    <pivotTable tabId="6" name="BOTTOM 3 ITEMS"/>
    <pivotTable tabId="6" name="TOP 3 ITEMS"/>
  </pivotTables>
  <data>
    <tabular pivotCacheId="21119632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612E46B-F766-48A9-82BE-49513352F6A3}" cache="Slicer_Month" caption="Month" columnCount="2" style="Slicer Style 1" rowHeight="241300"/>
  <slicer name="Year" xr10:uid="{F13818F5-4089-4EEA-ABF1-351F2AE036C7}" cache="Slicer_Year" caption="Year" style="Slicer Style 1" rowHeight="241300"/>
  <slicer name="Supplier" xr10:uid="{35851181-BB5F-4F92-AED1-621B4ADCF1A6}" cache="Slicer_Supplier" caption="Supplier"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D309A5-784F-4755-B7B9-774FA12DC5B0}" name="info" displayName="info" ref="A1:H201" totalsRowShown="0">
  <autoFilter ref="A1:H201" xr:uid="{21D309A5-784F-4755-B7B9-774FA12DC5B0}"/>
  <tableColumns count="8">
    <tableColumn id="1" xr3:uid="{89C5CCD3-7272-4F97-BCF0-FD9591FA286C}" name="Year" dataDxfId="5"/>
    <tableColumn id="9" xr3:uid="{1DDA1066-7C6D-48E1-A379-19D862F8BD0E}" name="Month" dataDxfId="3"/>
    <tableColumn id="14" xr3:uid="{AC15C823-DE30-44EC-85F2-4AEB0B807E05}" name="Supplier"/>
    <tableColumn id="4" xr3:uid="{CF8D2F82-FEB0-45DB-A168-0B3DF850525F}" name="Item Code"/>
    <tableColumn id="19" xr3:uid="{7CAD7210-D467-487C-A296-9FCAFC14176C}" name="Item Description"/>
    <tableColumn id="21" xr3:uid="{007B19F0-F56F-4C7F-A84C-8042AD7736BE}" name="Item Type"/>
    <tableColumn id="23" xr3:uid="{0094EB14-D6D4-4218-BA6E-31D59E157E55}" name="Retail Sales" dataDxfId="15" dataCellStyle="Currency"/>
    <tableColumn id="28" xr3:uid="{6DED0AC6-1103-4B7D-826B-E0656FF18A35}" name="Warehouse Sales" dataDxfId="14" dataCellStyle="Currency"/>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14FA70-7A09-4677-A777-125E658620B7}" name="Table4" displayName="Table4" ref="A1:E7" totalsRowShown="0">
  <autoFilter ref="A1:E7" xr:uid="{A514FA70-7A09-4677-A777-125E658620B7}"/>
  <tableColumns count="5">
    <tableColumn id="1" xr3:uid="{D01B10C4-C93D-403F-A6E2-74549BE38451}" name="Row Labels" dataDxfId="13"/>
    <tableColumn id="2" xr3:uid="{4504CC3F-8B69-461B-8D54-8DAFF84C9407}" name="Sum of Retail Sales"/>
    <tableColumn id="3" xr3:uid="{85205C5E-2FE5-431F-86F4-7381ED3BE592}" name="Forecast(Sum of Retail Sales)" dataDxfId="12"/>
    <tableColumn id="4" xr3:uid="{DC83E885-9F61-4AD5-AFA6-9AAF0688F2C3}" name="Lower Confidence Bound(Sum of Retail Sales)" dataDxfId="11"/>
    <tableColumn id="5" xr3:uid="{E646C6D7-2D1E-458E-8D81-8CF79ACB4860}" name="Upper Confidence Bound(Sum of Retail Sales)"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29F8BA-F66E-409A-8580-10BEAFD72F03}" name="Table5" displayName="Table5" ref="A1:E7" totalsRowShown="0">
  <autoFilter ref="A1:E7" xr:uid="{6E29F8BA-F66E-409A-8580-10BEAFD72F03}"/>
  <tableColumns count="5">
    <tableColumn id="1" xr3:uid="{63BCC8B7-A4E2-40E8-B3AD-E4C572D5962E}" name="Row Labels" dataDxfId="9"/>
    <tableColumn id="2" xr3:uid="{4555BB4B-781C-471F-813F-4B272E294529}" name="Sum of Warehouse Sales"/>
    <tableColumn id="3" xr3:uid="{CCC79AAC-9D87-4FA4-A131-24107959B291}" name="Forecast(Sum of Warehouse Sales)" dataDxfId="8"/>
    <tableColumn id="4" xr3:uid="{2CACCCF9-9FBF-48F6-83C4-DC525B9CAFEE}" name="Lower Confidence Bound(Sum of Warehouse Sales)" dataDxfId="7"/>
    <tableColumn id="5" xr3:uid="{F3E63D92-86ED-4917-8C53-CED50C5A919A}" name="Upper Confidence Bound(Sum of Warehouse Sales)"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7E158-4FD8-478C-B2EC-175781FFAFCA}">
  <dimension ref="A1:Q201"/>
  <sheetViews>
    <sheetView workbookViewId="0">
      <selection activeCell="Q69" sqref="Q69"/>
    </sheetView>
  </sheetViews>
  <sheetFormatPr defaultRowHeight="15" x14ac:dyDescent="0.25"/>
  <sheetData>
    <row r="1" spans="1:17" x14ac:dyDescent="0.25">
      <c r="A1" t="s">
        <v>0</v>
      </c>
      <c r="B1" t="s">
        <v>1</v>
      </c>
      <c r="C1" t="s">
        <v>2</v>
      </c>
      <c r="D1" t="s">
        <v>3</v>
      </c>
      <c r="E1" t="s">
        <v>4</v>
      </c>
      <c r="F1" t="s">
        <v>5</v>
      </c>
      <c r="G1" t="s">
        <v>6</v>
      </c>
      <c r="H1" t="s">
        <v>7</v>
      </c>
    </row>
    <row r="2" spans="1:17" x14ac:dyDescent="0.25">
      <c r="A2">
        <v>2022</v>
      </c>
      <c r="B2">
        <v>2</v>
      </c>
      <c r="C2" t="s">
        <v>8</v>
      </c>
      <c r="D2" t="s">
        <v>9</v>
      </c>
      <c r="E2" t="s">
        <v>10</v>
      </c>
      <c r="F2" t="s">
        <v>11</v>
      </c>
      <c r="G2" t="s">
        <v>12</v>
      </c>
      <c r="H2">
        <v>6890</v>
      </c>
    </row>
    <row r="3" spans="1:17" ht="23.25" x14ac:dyDescent="0.25">
      <c r="A3">
        <v>2022</v>
      </c>
      <c r="B3">
        <v>12</v>
      </c>
      <c r="C3" t="s">
        <v>13</v>
      </c>
      <c r="D3" t="s">
        <v>14</v>
      </c>
      <c r="E3" t="s">
        <v>15</v>
      </c>
      <c r="F3" t="s">
        <v>16</v>
      </c>
      <c r="G3">
        <v>7191</v>
      </c>
      <c r="H3">
        <v>7234</v>
      </c>
      <c r="Q3" s="8" t="s">
        <v>138</v>
      </c>
    </row>
    <row r="4" spans="1:17" x14ac:dyDescent="0.25">
      <c r="A4">
        <v>2020</v>
      </c>
      <c r="B4">
        <v>4</v>
      </c>
      <c r="C4" t="s">
        <v>13</v>
      </c>
      <c r="D4" t="s">
        <v>17</v>
      </c>
      <c r="E4" t="s">
        <v>18</v>
      </c>
      <c r="F4" t="s">
        <v>19</v>
      </c>
      <c r="G4">
        <v>6426</v>
      </c>
      <c r="H4" t="s">
        <v>20</v>
      </c>
    </row>
    <row r="5" spans="1:17" ht="18" x14ac:dyDescent="0.25">
      <c r="A5">
        <v>2020</v>
      </c>
      <c r="B5" t="s">
        <v>21</v>
      </c>
      <c r="C5" t="s">
        <v>22</v>
      </c>
      <c r="D5" t="s">
        <v>17</v>
      </c>
      <c r="E5" t="s">
        <v>18</v>
      </c>
      <c r="F5" t="s">
        <v>19</v>
      </c>
      <c r="G5" t="s">
        <v>20</v>
      </c>
      <c r="H5" t="s">
        <v>23</v>
      </c>
      <c r="Q5" s="9" t="s">
        <v>139</v>
      </c>
    </row>
    <row r="6" spans="1:17" x14ac:dyDescent="0.25">
      <c r="A6">
        <v>2021</v>
      </c>
      <c r="B6">
        <v>3</v>
      </c>
      <c r="C6" t="s">
        <v>24</v>
      </c>
      <c r="D6" t="s">
        <v>25</v>
      </c>
      <c r="E6" t="s">
        <v>26</v>
      </c>
      <c r="F6" t="s">
        <v>16</v>
      </c>
      <c r="G6" t="s">
        <v>20</v>
      </c>
      <c r="H6">
        <v>7111</v>
      </c>
      <c r="Q6" s="10" t="s">
        <v>140</v>
      </c>
    </row>
    <row r="7" spans="1:17" x14ac:dyDescent="0.25">
      <c r="A7">
        <v>2021</v>
      </c>
      <c r="B7">
        <v>6</v>
      </c>
      <c r="C7" t="s">
        <v>22</v>
      </c>
      <c r="D7" t="s">
        <v>17</v>
      </c>
      <c r="E7" t="s">
        <v>27</v>
      </c>
      <c r="F7" t="s">
        <v>28</v>
      </c>
      <c r="G7">
        <v>4433</v>
      </c>
      <c r="H7" t="s">
        <v>20</v>
      </c>
      <c r="Q7" s="10" t="s">
        <v>141</v>
      </c>
    </row>
    <row r="8" spans="1:17" x14ac:dyDescent="0.25">
      <c r="A8">
        <v>2020</v>
      </c>
      <c r="B8">
        <v>9</v>
      </c>
      <c r="C8" t="s">
        <v>22</v>
      </c>
      <c r="D8" t="s">
        <v>25</v>
      </c>
      <c r="E8" t="s">
        <v>29</v>
      </c>
      <c r="F8" t="s">
        <v>19</v>
      </c>
      <c r="G8">
        <v>6555</v>
      </c>
      <c r="H8">
        <v>7896</v>
      </c>
      <c r="Q8" s="10" t="s">
        <v>142</v>
      </c>
    </row>
    <row r="9" spans="1:17" x14ac:dyDescent="0.25">
      <c r="A9">
        <v>2022</v>
      </c>
      <c r="B9">
        <v>4</v>
      </c>
      <c r="C9" t="s">
        <v>22</v>
      </c>
      <c r="D9" t="s">
        <v>14</v>
      </c>
      <c r="E9" t="s">
        <v>30</v>
      </c>
      <c r="F9" t="s">
        <v>31</v>
      </c>
      <c r="G9">
        <v>4904</v>
      </c>
      <c r="H9" t="s">
        <v>20</v>
      </c>
      <c r="Q9" s="10" t="s">
        <v>143</v>
      </c>
    </row>
    <row r="10" spans="1:17" x14ac:dyDescent="0.25">
      <c r="A10">
        <v>2021</v>
      </c>
      <c r="B10" t="s">
        <v>21</v>
      </c>
      <c r="C10" t="s">
        <v>32</v>
      </c>
      <c r="D10" t="s">
        <v>33</v>
      </c>
      <c r="E10" t="s">
        <v>34</v>
      </c>
      <c r="F10" t="s">
        <v>35</v>
      </c>
      <c r="G10" t="s">
        <v>36</v>
      </c>
      <c r="H10" t="s">
        <v>23</v>
      </c>
      <c r="Q10" s="10"/>
    </row>
    <row r="11" spans="1:17" x14ac:dyDescent="0.25">
      <c r="A11">
        <v>2022</v>
      </c>
      <c r="B11">
        <v>11</v>
      </c>
      <c r="C11" t="s">
        <v>37</v>
      </c>
      <c r="D11" t="s">
        <v>33</v>
      </c>
      <c r="E11" t="s">
        <v>38</v>
      </c>
      <c r="F11" t="s">
        <v>11</v>
      </c>
      <c r="G11" t="s">
        <v>20</v>
      </c>
      <c r="H11" t="s">
        <v>20</v>
      </c>
    </row>
    <row r="12" spans="1:17" ht="18" x14ac:dyDescent="0.25">
      <c r="A12">
        <v>2021</v>
      </c>
      <c r="B12" t="s">
        <v>39</v>
      </c>
      <c r="C12" t="s">
        <v>13</v>
      </c>
      <c r="D12" t="s">
        <v>40</v>
      </c>
      <c r="E12" t="s">
        <v>41</v>
      </c>
      <c r="F12" t="s">
        <v>31</v>
      </c>
      <c r="G12">
        <v>6658</v>
      </c>
      <c r="Q12" s="9" t="s">
        <v>144</v>
      </c>
    </row>
    <row r="13" spans="1:17" x14ac:dyDescent="0.25">
      <c r="A13">
        <v>2020</v>
      </c>
      <c r="B13" t="s">
        <v>42</v>
      </c>
      <c r="C13" t="s">
        <v>43</v>
      </c>
      <c r="D13" t="s">
        <v>9</v>
      </c>
      <c r="E13" t="s">
        <v>44</v>
      </c>
      <c r="F13" t="s">
        <v>11</v>
      </c>
      <c r="G13">
        <v>5556</v>
      </c>
      <c r="H13" t="s">
        <v>23</v>
      </c>
      <c r="Q13" s="10" t="s">
        <v>145</v>
      </c>
    </row>
    <row r="14" spans="1:17" x14ac:dyDescent="0.25">
      <c r="A14">
        <v>2020</v>
      </c>
      <c r="B14" t="s">
        <v>39</v>
      </c>
      <c r="C14" t="s">
        <v>45</v>
      </c>
      <c r="D14" t="s">
        <v>46</v>
      </c>
      <c r="E14" t="s">
        <v>47</v>
      </c>
      <c r="F14" t="s">
        <v>11</v>
      </c>
      <c r="Q14" s="10" t="s">
        <v>146</v>
      </c>
    </row>
    <row r="15" spans="1:17" x14ac:dyDescent="0.25">
      <c r="A15">
        <v>2020</v>
      </c>
      <c r="B15">
        <v>12</v>
      </c>
      <c r="C15" t="s">
        <v>13</v>
      </c>
      <c r="D15" t="s">
        <v>9</v>
      </c>
      <c r="E15" t="s">
        <v>48</v>
      </c>
      <c r="F15" t="s">
        <v>28</v>
      </c>
      <c r="G15" t="s">
        <v>20</v>
      </c>
      <c r="H15" t="s">
        <v>23</v>
      </c>
      <c r="Q15" s="10" t="s">
        <v>147</v>
      </c>
    </row>
    <row r="16" spans="1:17" x14ac:dyDescent="0.25">
      <c r="A16">
        <v>2020</v>
      </c>
      <c r="B16">
        <v>3</v>
      </c>
      <c r="C16" t="s">
        <v>13</v>
      </c>
      <c r="D16" t="s">
        <v>49</v>
      </c>
      <c r="E16" t="s">
        <v>50</v>
      </c>
      <c r="F16" t="s">
        <v>31</v>
      </c>
      <c r="G16">
        <v>4824</v>
      </c>
      <c r="H16">
        <v>8541</v>
      </c>
      <c r="Q16" s="10" t="s">
        <v>148</v>
      </c>
    </row>
    <row r="17" spans="1:17" x14ac:dyDescent="0.25">
      <c r="A17">
        <v>2020</v>
      </c>
      <c r="B17" t="s">
        <v>39</v>
      </c>
      <c r="C17" t="s">
        <v>51</v>
      </c>
      <c r="D17" t="s">
        <v>46</v>
      </c>
      <c r="E17" t="s">
        <v>52</v>
      </c>
      <c r="F17" t="s">
        <v>53</v>
      </c>
      <c r="G17" t="s">
        <v>20</v>
      </c>
      <c r="H17">
        <v>4056</v>
      </c>
    </row>
    <row r="18" spans="1:17" x14ac:dyDescent="0.25">
      <c r="A18">
        <v>2021</v>
      </c>
      <c r="B18" t="s">
        <v>54</v>
      </c>
      <c r="C18" t="s">
        <v>22</v>
      </c>
      <c r="D18" t="s">
        <v>17</v>
      </c>
      <c r="E18" t="s">
        <v>55</v>
      </c>
      <c r="F18" t="s">
        <v>19</v>
      </c>
      <c r="G18">
        <v>2034</v>
      </c>
      <c r="H18" t="s">
        <v>23</v>
      </c>
      <c r="Q18" s="10"/>
    </row>
    <row r="19" spans="1:17" ht="18" x14ac:dyDescent="0.25">
      <c r="A19">
        <v>2022</v>
      </c>
      <c r="B19" t="s">
        <v>42</v>
      </c>
      <c r="C19" t="s">
        <v>37</v>
      </c>
      <c r="D19" t="s">
        <v>9</v>
      </c>
      <c r="E19" t="s">
        <v>48</v>
      </c>
      <c r="F19" t="s">
        <v>11</v>
      </c>
      <c r="G19" t="s">
        <v>20</v>
      </c>
      <c r="H19">
        <v>4573</v>
      </c>
      <c r="Q19" s="9" t="s">
        <v>149</v>
      </c>
    </row>
    <row r="20" spans="1:17" x14ac:dyDescent="0.25">
      <c r="A20">
        <v>2022</v>
      </c>
      <c r="B20">
        <v>12</v>
      </c>
      <c r="C20" t="s">
        <v>22</v>
      </c>
      <c r="D20" t="s">
        <v>33</v>
      </c>
      <c r="E20" t="s">
        <v>56</v>
      </c>
      <c r="F20" t="s">
        <v>31</v>
      </c>
      <c r="H20">
        <v>3000</v>
      </c>
      <c r="Q20" s="10" t="s">
        <v>150</v>
      </c>
    </row>
    <row r="21" spans="1:17" x14ac:dyDescent="0.25">
      <c r="A21">
        <v>2022</v>
      </c>
      <c r="B21" t="s">
        <v>57</v>
      </c>
      <c r="C21" t="s">
        <v>51</v>
      </c>
      <c r="D21" t="s">
        <v>25</v>
      </c>
      <c r="E21" t="s">
        <v>29</v>
      </c>
      <c r="F21" t="s">
        <v>28</v>
      </c>
      <c r="G21">
        <v>8873</v>
      </c>
      <c r="H21">
        <v>7175</v>
      </c>
      <c r="Q21" s="10" t="s">
        <v>151</v>
      </c>
    </row>
    <row r="22" spans="1:17" x14ac:dyDescent="0.25">
      <c r="A22">
        <v>2022</v>
      </c>
      <c r="B22" t="s">
        <v>42</v>
      </c>
      <c r="C22" t="s">
        <v>45</v>
      </c>
      <c r="D22" t="s">
        <v>17</v>
      </c>
      <c r="E22" t="s">
        <v>55</v>
      </c>
      <c r="F22" t="s">
        <v>35</v>
      </c>
      <c r="Q22" s="10" t="s">
        <v>152</v>
      </c>
    </row>
    <row r="23" spans="1:17" x14ac:dyDescent="0.25">
      <c r="A23">
        <v>2020</v>
      </c>
      <c r="B23">
        <v>4</v>
      </c>
      <c r="C23" t="s">
        <v>37</v>
      </c>
      <c r="D23" t="s">
        <v>14</v>
      </c>
      <c r="E23" t="s">
        <v>15</v>
      </c>
      <c r="F23" t="s">
        <v>31</v>
      </c>
      <c r="G23">
        <v>5342</v>
      </c>
      <c r="H23">
        <v>2775</v>
      </c>
      <c r="Q23" s="10" t="s">
        <v>153</v>
      </c>
    </row>
    <row r="24" spans="1:17" x14ac:dyDescent="0.25">
      <c r="A24">
        <v>2020</v>
      </c>
      <c r="B24">
        <v>3</v>
      </c>
      <c r="C24" t="s">
        <v>45</v>
      </c>
      <c r="D24" t="s">
        <v>33</v>
      </c>
      <c r="E24" t="s">
        <v>34</v>
      </c>
      <c r="F24" t="s">
        <v>28</v>
      </c>
      <c r="G24">
        <v>8439</v>
      </c>
      <c r="H24" t="s">
        <v>20</v>
      </c>
      <c r="Q24" s="10"/>
    </row>
    <row r="25" spans="1:17" x14ac:dyDescent="0.25">
      <c r="A25">
        <v>2020</v>
      </c>
      <c r="B25">
        <v>9</v>
      </c>
      <c r="C25" t="s">
        <v>24</v>
      </c>
      <c r="D25" t="s">
        <v>9</v>
      </c>
      <c r="E25" t="s">
        <v>48</v>
      </c>
      <c r="F25" t="s">
        <v>19</v>
      </c>
      <c r="H25" t="s">
        <v>20</v>
      </c>
    </row>
    <row r="26" spans="1:17" ht="18" x14ac:dyDescent="0.25">
      <c r="A26">
        <v>2022</v>
      </c>
      <c r="B26" t="s">
        <v>21</v>
      </c>
      <c r="C26" t="s">
        <v>37</v>
      </c>
      <c r="D26" t="s">
        <v>40</v>
      </c>
      <c r="E26" t="s">
        <v>58</v>
      </c>
      <c r="F26" t="s">
        <v>16</v>
      </c>
      <c r="H26">
        <v>1992</v>
      </c>
      <c r="Q26" s="9" t="s">
        <v>154</v>
      </c>
    </row>
    <row r="27" spans="1:17" x14ac:dyDescent="0.25">
      <c r="A27">
        <v>2022</v>
      </c>
      <c r="B27">
        <v>9</v>
      </c>
      <c r="C27" t="s">
        <v>24</v>
      </c>
      <c r="D27" t="s">
        <v>40</v>
      </c>
      <c r="E27" t="s">
        <v>59</v>
      </c>
      <c r="F27" t="s">
        <v>16</v>
      </c>
      <c r="G27">
        <v>7276</v>
      </c>
      <c r="Q27" s="10" t="s">
        <v>155</v>
      </c>
    </row>
    <row r="28" spans="1:17" x14ac:dyDescent="0.25">
      <c r="A28">
        <v>2020</v>
      </c>
      <c r="B28">
        <v>1</v>
      </c>
      <c r="C28" t="s">
        <v>32</v>
      </c>
      <c r="D28" t="s">
        <v>14</v>
      </c>
      <c r="E28" t="s">
        <v>30</v>
      </c>
      <c r="F28" t="s">
        <v>35</v>
      </c>
      <c r="G28" t="s">
        <v>20</v>
      </c>
      <c r="Q28" s="10" t="s">
        <v>156</v>
      </c>
    </row>
    <row r="29" spans="1:17" x14ac:dyDescent="0.25">
      <c r="A29">
        <v>2022</v>
      </c>
      <c r="B29">
        <v>3</v>
      </c>
      <c r="C29" t="s">
        <v>45</v>
      </c>
      <c r="D29" t="s">
        <v>40</v>
      </c>
      <c r="E29" t="s">
        <v>60</v>
      </c>
      <c r="F29" t="s">
        <v>31</v>
      </c>
      <c r="G29" t="s">
        <v>20</v>
      </c>
      <c r="Q29" s="10" t="s">
        <v>157</v>
      </c>
    </row>
    <row r="30" spans="1:17" x14ac:dyDescent="0.25">
      <c r="A30">
        <v>2020</v>
      </c>
      <c r="B30">
        <v>2</v>
      </c>
      <c r="C30" t="s">
        <v>43</v>
      </c>
      <c r="D30" t="s">
        <v>25</v>
      </c>
      <c r="E30" t="s">
        <v>61</v>
      </c>
      <c r="F30" t="s">
        <v>53</v>
      </c>
      <c r="G30" t="s">
        <v>20</v>
      </c>
      <c r="H30">
        <v>5974</v>
      </c>
      <c r="Q30" s="10" t="s">
        <v>158</v>
      </c>
    </row>
    <row r="31" spans="1:17" x14ac:dyDescent="0.25">
      <c r="A31">
        <v>2022</v>
      </c>
      <c r="B31" t="s">
        <v>39</v>
      </c>
      <c r="C31" t="s">
        <v>37</v>
      </c>
      <c r="D31" t="s">
        <v>17</v>
      </c>
      <c r="E31" t="s">
        <v>27</v>
      </c>
      <c r="F31" t="s">
        <v>19</v>
      </c>
      <c r="H31">
        <v>7684</v>
      </c>
    </row>
    <row r="32" spans="1:17" x14ac:dyDescent="0.25">
      <c r="A32">
        <v>2020</v>
      </c>
      <c r="B32" t="s">
        <v>57</v>
      </c>
      <c r="C32" t="s">
        <v>24</v>
      </c>
      <c r="D32" t="s">
        <v>49</v>
      </c>
      <c r="E32" t="s">
        <v>62</v>
      </c>
      <c r="F32" t="s">
        <v>53</v>
      </c>
      <c r="G32" t="s">
        <v>63</v>
      </c>
      <c r="H32" t="s">
        <v>23</v>
      </c>
      <c r="Q32" s="10"/>
    </row>
    <row r="33" spans="1:17" ht="18" x14ac:dyDescent="0.25">
      <c r="A33">
        <v>2021</v>
      </c>
      <c r="B33">
        <v>4</v>
      </c>
      <c r="C33" t="s">
        <v>37</v>
      </c>
      <c r="D33" t="s">
        <v>49</v>
      </c>
      <c r="E33" t="s">
        <v>50</v>
      </c>
      <c r="F33" t="s">
        <v>16</v>
      </c>
      <c r="G33">
        <v>6598</v>
      </c>
      <c r="H33">
        <v>3954</v>
      </c>
      <c r="Q33" s="9" t="s">
        <v>159</v>
      </c>
    </row>
    <row r="34" spans="1:17" x14ac:dyDescent="0.25">
      <c r="A34">
        <v>2020</v>
      </c>
      <c r="B34">
        <v>4</v>
      </c>
      <c r="C34" t="s">
        <v>51</v>
      </c>
      <c r="D34" t="s">
        <v>46</v>
      </c>
      <c r="E34" t="s">
        <v>47</v>
      </c>
      <c r="F34" t="s">
        <v>53</v>
      </c>
      <c r="G34" t="s">
        <v>64</v>
      </c>
      <c r="H34" t="s">
        <v>20</v>
      </c>
      <c r="Q34" s="10" t="s">
        <v>160</v>
      </c>
    </row>
    <row r="35" spans="1:17" x14ac:dyDescent="0.25">
      <c r="A35">
        <v>2020</v>
      </c>
      <c r="B35" t="s">
        <v>65</v>
      </c>
      <c r="C35" t="s">
        <v>43</v>
      </c>
      <c r="D35" t="s">
        <v>17</v>
      </c>
      <c r="E35" t="s">
        <v>27</v>
      </c>
      <c r="F35" t="s">
        <v>35</v>
      </c>
      <c r="G35" t="s">
        <v>20</v>
      </c>
      <c r="H35" t="s">
        <v>23</v>
      </c>
      <c r="Q35" s="10" t="s">
        <v>161</v>
      </c>
    </row>
    <row r="36" spans="1:17" x14ac:dyDescent="0.25">
      <c r="A36">
        <v>2021</v>
      </c>
      <c r="B36" t="s">
        <v>66</v>
      </c>
      <c r="C36" t="s">
        <v>13</v>
      </c>
      <c r="D36" t="s">
        <v>49</v>
      </c>
      <c r="E36" t="s">
        <v>62</v>
      </c>
      <c r="F36" t="s">
        <v>11</v>
      </c>
      <c r="Q36" s="10" t="s">
        <v>162</v>
      </c>
    </row>
    <row r="37" spans="1:17" x14ac:dyDescent="0.25">
      <c r="A37">
        <v>2020</v>
      </c>
      <c r="B37" t="s">
        <v>67</v>
      </c>
      <c r="C37" t="s">
        <v>13</v>
      </c>
      <c r="D37" t="s">
        <v>17</v>
      </c>
      <c r="E37" t="s">
        <v>68</v>
      </c>
      <c r="F37" t="s">
        <v>16</v>
      </c>
      <c r="G37">
        <v>8910</v>
      </c>
      <c r="H37">
        <v>5988</v>
      </c>
      <c r="Q37" s="10" t="s">
        <v>163</v>
      </c>
    </row>
    <row r="38" spans="1:17" x14ac:dyDescent="0.25">
      <c r="A38">
        <v>2021</v>
      </c>
      <c r="B38" t="s">
        <v>54</v>
      </c>
      <c r="C38" t="s">
        <v>13</v>
      </c>
      <c r="D38" t="s">
        <v>33</v>
      </c>
      <c r="E38" t="s">
        <v>56</v>
      </c>
      <c r="F38" t="s">
        <v>28</v>
      </c>
      <c r="G38">
        <v>2206</v>
      </c>
    </row>
    <row r="39" spans="1:17" x14ac:dyDescent="0.25">
      <c r="A39">
        <v>2020</v>
      </c>
      <c r="B39">
        <v>10</v>
      </c>
      <c r="C39" t="s">
        <v>37</v>
      </c>
      <c r="D39" t="s">
        <v>40</v>
      </c>
      <c r="E39" t="s">
        <v>60</v>
      </c>
      <c r="F39" t="s">
        <v>16</v>
      </c>
      <c r="G39">
        <v>2863</v>
      </c>
    </row>
    <row r="40" spans="1:17" ht="18" x14ac:dyDescent="0.25">
      <c r="A40">
        <v>2022</v>
      </c>
      <c r="B40">
        <v>10</v>
      </c>
      <c r="C40" t="s">
        <v>8</v>
      </c>
      <c r="D40" t="s">
        <v>14</v>
      </c>
      <c r="E40" t="s">
        <v>15</v>
      </c>
      <c r="F40" t="s">
        <v>19</v>
      </c>
      <c r="G40">
        <v>6191</v>
      </c>
      <c r="H40">
        <v>3257</v>
      </c>
      <c r="Q40" s="9" t="s">
        <v>164</v>
      </c>
    </row>
    <row r="41" spans="1:17" x14ac:dyDescent="0.25">
      <c r="A41">
        <v>2022</v>
      </c>
      <c r="B41" t="s">
        <v>42</v>
      </c>
      <c r="C41" t="s">
        <v>22</v>
      </c>
      <c r="D41" t="s">
        <v>40</v>
      </c>
      <c r="E41" t="s">
        <v>41</v>
      </c>
      <c r="F41" t="s">
        <v>11</v>
      </c>
      <c r="H41" t="s">
        <v>20</v>
      </c>
      <c r="Q41" s="10" t="s">
        <v>165</v>
      </c>
    </row>
    <row r="42" spans="1:17" x14ac:dyDescent="0.25">
      <c r="A42">
        <v>2020</v>
      </c>
      <c r="B42">
        <v>11</v>
      </c>
      <c r="C42" t="s">
        <v>22</v>
      </c>
      <c r="D42" t="s">
        <v>49</v>
      </c>
      <c r="E42" t="s">
        <v>69</v>
      </c>
      <c r="F42" t="s">
        <v>31</v>
      </c>
      <c r="G42">
        <v>5242</v>
      </c>
      <c r="H42">
        <v>8168</v>
      </c>
      <c r="Q42" s="10" t="s">
        <v>166</v>
      </c>
    </row>
    <row r="43" spans="1:17" x14ac:dyDescent="0.25">
      <c r="A43">
        <v>2021</v>
      </c>
      <c r="B43">
        <v>10</v>
      </c>
      <c r="C43" t="s">
        <v>37</v>
      </c>
      <c r="D43" t="s">
        <v>14</v>
      </c>
      <c r="E43" t="s">
        <v>30</v>
      </c>
      <c r="F43" t="s">
        <v>28</v>
      </c>
      <c r="Q43" s="10" t="s">
        <v>167</v>
      </c>
    </row>
    <row r="44" spans="1:17" x14ac:dyDescent="0.25">
      <c r="A44">
        <v>2021</v>
      </c>
      <c r="B44" t="s">
        <v>70</v>
      </c>
      <c r="C44" t="s">
        <v>24</v>
      </c>
      <c r="D44" t="s">
        <v>25</v>
      </c>
      <c r="E44" t="s">
        <v>71</v>
      </c>
      <c r="F44" t="s">
        <v>11</v>
      </c>
      <c r="G44" t="s">
        <v>20</v>
      </c>
      <c r="H44">
        <v>4193</v>
      </c>
      <c r="Q44" s="10" t="s">
        <v>168</v>
      </c>
    </row>
    <row r="45" spans="1:17" x14ac:dyDescent="0.25">
      <c r="A45">
        <v>2022</v>
      </c>
      <c r="B45">
        <v>5</v>
      </c>
      <c r="C45" t="s">
        <v>13</v>
      </c>
      <c r="D45" t="s">
        <v>17</v>
      </c>
      <c r="E45" t="s">
        <v>68</v>
      </c>
      <c r="F45" t="s">
        <v>19</v>
      </c>
      <c r="G45">
        <v>6891</v>
      </c>
    </row>
    <row r="46" spans="1:17" x14ac:dyDescent="0.25">
      <c r="A46">
        <v>2021</v>
      </c>
      <c r="B46">
        <v>2</v>
      </c>
      <c r="C46" t="s">
        <v>37</v>
      </c>
      <c r="D46" t="s">
        <v>33</v>
      </c>
      <c r="E46" t="s">
        <v>34</v>
      </c>
      <c r="F46" t="s">
        <v>35</v>
      </c>
      <c r="G46">
        <v>7450</v>
      </c>
      <c r="Q46" s="10"/>
    </row>
    <row r="47" spans="1:17" ht="18" x14ac:dyDescent="0.25">
      <c r="A47">
        <v>2022</v>
      </c>
      <c r="B47" t="s">
        <v>42</v>
      </c>
      <c r="C47" t="s">
        <v>24</v>
      </c>
      <c r="D47" t="s">
        <v>9</v>
      </c>
      <c r="E47" t="s">
        <v>48</v>
      </c>
      <c r="F47" t="s">
        <v>35</v>
      </c>
      <c r="G47">
        <v>4038</v>
      </c>
      <c r="H47">
        <v>4802</v>
      </c>
      <c r="Q47" s="9" t="s">
        <v>169</v>
      </c>
    </row>
    <row r="48" spans="1:17" x14ac:dyDescent="0.25">
      <c r="A48">
        <v>2022</v>
      </c>
      <c r="B48">
        <v>7</v>
      </c>
      <c r="C48" t="s">
        <v>22</v>
      </c>
      <c r="D48" t="s">
        <v>17</v>
      </c>
      <c r="E48" t="s">
        <v>55</v>
      </c>
      <c r="F48" t="s">
        <v>35</v>
      </c>
      <c r="G48" t="s">
        <v>72</v>
      </c>
      <c r="H48" t="s">
        <v>23</v>
      </c>
      <c r="Q48" s="10" t="s">
        <v>170</v>
      </c>
    </row>
    <row r="49" spans="1:17" x14ac:dyDescent="0.25">
      <c r="A49">
        <v>2020</v>
      </c>
      <c r="B49">
        <v>12</v>
      </c>
      <c r="C49" t="s">
        <v>45</v>
      </c>
      <c r="D49" t="s">
        <v>46</v>
      </c>
      <c r="E49" t="s">
        <v>52</v>
      </c>
      <c r="F49" t="s">
        <v>16</v>
      </c>
      <c r="G49">
        <v>8776</v>
      </c>
      <c r="Q49" s="10" t="s">
        <v>171</v>
      </c>
    </row>
    <row r="50" spans="1:17" x14ac:dyDescent="0.25">
      <c r="A50">
        <v>2022</v>
      </c>
      <c r="B50">
        <v>1</v>
      </c>
      <c r="C50" t="s">
        <v>32</v>
      </c>
      <c r="D50" t="s">
        <v>33</v>
      </c>
      <c r="E50" t="s">
        <v>73</v>
      </c>
      <c r="F50" t="s">
        <v>11</v>
      </c>
      <c r="G50">
        <v>9526</v>
      </c>
      <c r="H50" t="s">
        <v>23</v>
      </c>
      <c r="Q50" s="10" t="s">
        <v>172</v>
      </c>
    </row>
    <row r="51" spans="1:17" x14ac:dyDescent="0.25">
      <c r="A51">
        <v>2021</v>
      </c>
      <c r="B51">
        <v>1</v>
      </c>
      <c r="C51" t="s">
        <v>32</v>
      </c>
      <c r="D51" t="s">
        <v>40</v>
      </c>
      <c r="E51" t="s">
        <v>58</v>
      </c>
      <c r="F51" t="s">
        <v>19</v>
      </c>
      <c r="G51">
        <v>6413</v>
      </c>
      <c r="H51" t="s">
        <v>23</v>
      </c>
      <c r="Q51" s="10" t="s">
        <v>173</v>
      </c>
    </row>
    <row r="52" spans="1:17" x14ac:dyDescent="0.25">
      <c r="A52">
        <v>2022</v>
      </c>
      <c r="B52">
        <v>7</v>
      </c>
      <c r="C52" t="s">
        <v>51</v>
      </c>
      <c r="D52" t="s">
        <v>40</v>
      </c>
      <c r="E52" t="s">
        <v>58</v>
      </c>
      <c r="F52" t="s">
        <v>31</v>
      </c>
      <c r="G52" t="s">
        <v>74</v>
      </c>
      <c r="H52" t="s">
        <v>20</v>
      </c>
    </row>
    <row r="53" spans="1:17" x14ac:dyDescent="0.25">
      <c r="A53">
        <v>2020</v>
      </c>
      <c r="B53" t="s">
        <v>65</v>
      </c>
      <c r="C53" t="s">
        <v>32</v>
      </c>
      <c r="D53" t="s">
        <v>46</v>
      </c>
      <c r="E53" t="s">
        <v>75</v>
      </c>
      <c r="F53" t="s">
        <v>35</v>
      </c>
      <c r="G53" t="s">
        <v>76</v>
      </c>
      <c r="H53">
        <v>5263</v>
      </c>
    </row>
    <row r="54" spans="1:17" ht="18" x14ac:dyDescent="0.25">
      <c r="A54">
        <v>2021</v>
      </c>
      <c r="B54">
        <v>1</v>
      </c>
      <c r="C54" t="s">
        <v>45</v>
      </c>
      <c r="D54" t="s">
        <v>40</v>
      </c>
      <c r="E54" t="s">
        <v>58</v>
      </c>
      <c r="F54" t="s">
        <v>31</v>
      </c>
      <c r="G54" t="s">
        <v>20</v>
      </c>
      <c r="H54" t="s">
        <v>23</v>
      </c>
      <c r="Q54" s="9" t="s">
        <v>174</v>
      </c>
    </row>
    <row r="55" spans="1:17" x14ac:dyDescent="0.25">
      <c r="A55">
        <v>2021</v>
      </c>
      <c r="B55">
        <v>4</v>
      </c>
      <c r="C55" t="s">
        <v>24</v>
      </c>
      <c r="D55" t="s">
        <v>17</v>
      </c>
      <c r="E55" t="s">
        <v>18</v>
      </c>
      <c r="F55" t="s">
        <v>53</v>
      </c>
      <c r="H55" t="s">
        <v>23</v>
      </c>
      <c r="Q55" s="10" t="s">
        <v>175</v>
      </c>
    </row>
    <row r="56" spans="1:17" x14ac:dyDescent="0.25">
      <c r="A56">
        <v>2020</v>
      </c>
      <c r="B56" t="s">
        <v>77</v>
      </c>
      <c r="C56" t="s">
        <v>32</v>
      </c>
      <c r="D56" t="s">
        <v>46</v>
      </c>
      <c r="E56" t="s">
        <v>78</v>
      </c>
      <c r="F56" t="s">
        <v>16</v>
      </c>
      <c r="G56">
        <v>5696</v>
      </c>
      <c r="H56" t="s">
        <v>23</v>
      </c>
      <c r="Q56" s="10" t="s">
        <v>176</v>
      </c>
    </row>
    <row r="57" spans="1:17" x14ac:dyDescent="0.25">
      <c r="A57">
        <v>2020</v>
      </c>
      <c r="B57" t="s">
        <v>67</v>
      </c>
      <c r="C57" t="s">
        <v>22</v>
      </c>
      <c r="D57" t="s">
        <v>17</v>
      </c>
      <c r="E57" t="s">
        <v>55</v>
      </c>
      <c r="F57" t="s">
        <v>28</v>
      </c>
      <c r="G57" t="s">
        <v>20</v>
      </c>
      <c r="H57" t="s">
        <v>23</v>
      </c>
      <c r="Q57" s="11" t="s">
        <v>177</v>
      </c>
    </row>
    <row r="58" spans="1:17" x14ac:dyDescent="0.25">
      <c r="A58">
        <v>2022</v>
      </c>
      <c r="B58" t="s">
        <v>42</v>
      </c>
      <c r="C58" t="s">
        <v>43</v>
      </c>
      <c r="D58" t="s">
        <v>14</v>
      </c>
      <c r="E58" t="s">
        <v>15</v>
      </c>
      <c r="F58" t="s">
        <v>28</v>
      </c>
      <c r="G58" t="s">
        <v>79</v>
      </c>
      <c r="H58" t="s">
        <v>23</v>
      </c>
      <c r="Q58" s="11" t="s">
        <v>178</v>
      </c>
    </row>
    <row r="59" spans="1:17" x14ac:dyDescent="0.25">
      <c r="A59">
        <v>2020</v>
      </c>
      <c r="B59" t="s">
        <v>66</v>
      </c>
      <c r="C59" t="s">
        <v>43</v>
      </c>
      <c r="D59" t="s">
        <v>17</v>
      </c>
      <c r="E59" t="s">
        <v>18</v>
      </c>
      <c r="F59" t="s">
        <v>35</v>
      </c>
      <c r="G59" t="s">
        <v>20</v>
      </c>
      <c r="H59">
        <v>4277</v>
      </c>
      <c r="Q59" s="11" t="s">
        <v>179</v>
      </c>
    </row>
    <row r="60" spans="1:17" x14ac:dyDescent="0.25">
      <c r="A60">
        <v>2022</v>
      </c>
      <c r="B60" t="s">
        <v>42</v>
      </c>
      <c r="C60" t="s">
        <v>32</v>
      </c>
      <c r="D60" t="s">
        <v>14</v>
      </c>
      <c r="E60" t="s">
        <v>80</v>
      </c>
      <c r="F60" t="s">
        <v>28</v>
      </c>
      <c r="H60" t="s">
        <v>20</v>
      </c>
      <c r="Q60" s="10" t="s">
        <v>180</v>
      </c>
    </row>
    <row r="61" spans="1:17" x14ac:dyDescent="0.25">
      <c r="A61">
        <v>2021</v>
      </c>
      <c r="B61" t="s">
        <v>81</v>
      </c>
      <c r="C61" t="s">
        <v>22</v>
      </c>
      <c r="D61" t="s">
        <v>33</v>
      </c>
      <c r="E61" t="s">
        <v>38</v>
      </c>
      <c r="F61" t="s">
        <v>53</v>
      </c>
      <c r="G61" t="s">
        <v>20</v>
      </c>
    </row>
    <row r="62" spans="1:17" x14ac:dyDescent="0.25">
      <c r="A62">
        <v>2022</v>
      </c>
      <c r="B62" t="s">
        <v>67</v>
      </c>
      <c r="C62" t="s">
        <v>22</v>
      </c>
      <c r="D62" t="s">
        <v>46</v>
      </c>
      <c r="E62" t="s">
        <v>52</v>
      </c>
      <c r="F62" t="s">
        <v>35</v>
      </c>
    </row>
    <row r="63" spans="1:17" x14ac:dyDescent="0.25">
      <c r="A63">
        <v>2021</v>
      </c>
      <c r="B63" t="s">
        <v>67</v>
      </c>
      <c r="C63" t="s">
        <v>32</v>
      </c>
      <c r="D63" t="s">
        <v>49</v>
      </c>
      <c r="E63" t="s">
        <v>82</v>
      </c>
      <c r="F63" t="s">
        <v>53</v>
      </c>
      <c r="G63" t="s">
        <v>83</v>
      </c>
      <c r="H63">
        <v>2108</v>
      </c>
    </row>
    <row r="64" spans="1:17" x14ac:dyDescent="0.25">
      <c r="A64">
        <v>2021</v>
      </c>
      <c r="B64">
        <v>12</v>
      </c>
      <c r="C64" t="s">
        <v>51</v>
      </c>
      <c r="D64" t="s">
        <v>14</v>
      </c>
      <c r="E64" t="s">
        <v>80</v>
      </c>
      <c r="F64" t="s">
        <v>28</v>
      </c>
      <c r="G64">
        <v>6282</v>
      </c>
      <c r="H64" t="s">
        <v>23</v>
      </c>
    </row>
    <row r="65" spans="1:17" x14ac:dyDescent="0.25">
      <c r="A65">
        <v>2020</v>
      </c>
      <c r="B65">
        <v>4</v>
      </c>
      <c r="C65" t="s">
        <v>22</v>
      </c>
      <c r="D65" t="s">
        <v>40</v>
      </c>
      <c r="E65" t="s">
        <v>58</v>
      </c>
      <c r="F65" t="s">
        <v>11</v>
      </c>
      <c r="G65">
        <v>9516</v>
      </c>
      <c r="H65">
        <v>4311</v>
      </c>
    </row>
    <row r="66" spans="1:17" x14ac:dyDescent="0.25">
      <c r="A66">
        <v>2020</v>
      </c>
      <c r="B66">
        <v>8</v>
      </c>
      <c r="C66" t="s">
        <v>37</v>
      </c>
      <c r="D66" t="s">
        <v>49</v>
      </c>
      <c r="E66" t="s">
        <v>82</v>
      </c>
      <c r="F66" t="s">
        <v>19</v>
      </c>
      <c r="G66">
        <v>3369</v>
      </c>
      <c r="Q66" s="10"/>
    </row>
    <row r="67" spans="1:17" x14ac:dyDescent="0.25">
      <c r="A67">
        <v>2022</v>
      </c>
      <c r="B67" t="s">
        <v>66</v>
      </c>
      <c r="C67" t="s">
        <v>43</v>
      </c>
      <c r="D67" t="s">
        <v>49</v>
      </c>
      <c r="E67" t="s">
        <v>82</v>
      </c>
      <c r="F67" t="s">
        <v>11</v>
      </c>
      <c r="G67" t="s">
        <v>84</v>
      </c>
      <c r="H67">
        <v>3234</v>
      </c>
    </row>
    <row r="68" spans="1:17" x14ac:dyDescent="0.25">
      <c r="A68">
        <v>2020</v>
      </c>
      <c r="B68">
        <v>7</v>
      </c>
      <c r="C68" t="s">
        <v>24</v>
      </c>
      <c r="D68" t="s">
        <v>33</v>
      </c>
      <c r="E68" t="s">
        <v>73</v>
      </c>
      <c r="F68" t="s">
        <v>16</v>
      </c>
      <c r="G68">
        <v>3959</v>
      </c>
      <c r="Q68" s="10"/>
    </row>
    <row r="69" spans="1:17" x14ac:dyDescent="0.25">
      <c r="A69">
        <v>2020</v>
      </c>
      <c r="B69" t="s">
        <v>21</v>
      </c>
      <c r="C69" t="s">
        <v>51</v>
      </c>
      <c r="D69" t="s">
        <v>49</v>
      </c>
      <c r="E69" t="s">
        <v>69</v>
      </c>
      <c r="F69" t="s">
        <v>31</v>
      </c>
      <c r="G69" t="s">
        <v>20</v>
      </c>
      <c r="H69">
        <v>8116</v>
      </c>
      <c r="Q69" s="10"/>
    </row>
    <row r="70" spans="1:17" x14ac:dyDescent="0.25">
      <c r="A70">
        <v>2022</v>
      </c>
      <c r="B70" t="s">
        <v>54</v>
      </c>
      <c r="C70" t="s">
        <v>43</v>
      </c>
      <c r="D70" t="s">
        <v>49</v>
      </c>
      <c r="E70" t="s">
        <v>62</v>
      </c>
      <c r="F70" t="s">
        <v>19</v>
      </c>
      <c r="G70" t="s">
        <v>20</v>
      </c>
      <c r="H70" t="s">
        <v>20</v>
      </c>
      <c r="Q70" s="10"/>
    </row>
    <row r="71" spans="1:17" x14ac:dyDescent="0.25">
      <c r="A71">
        <v>2021</v>
      </c>
      <c r="B71">
        <v>4</v>
      </c>
      <c r="C71" t="s">
        <v>22</v>
      </c>
      <c r="D71" t="s">
        <v>49</v>
      </c>
      <c r="E71" t="s">
        <v>62</v>
      </c>
      <c r="F71" t="s">
        <v>35</v>
      </c>
      <c r="G71" t="s">
        <v>20</v>
      </c>
      <c r="H71">
        <v>7787</v>
      </c>
    </row>
    <row r="72" spans="1:17" x14ac:dyDescent="0.25">
      <c r="A72">
        <v>2022</v>
      </c>
      <c r="B72">
        <v>5</v>
      </c>
      <c r="C72" t="s">
        <v>24</v>
      </c>
      <c r="D72" t="s">
        <v>9</v>
      </c>
      <c r="E72" t="s">
        <v>85</v>
      </c>
      <c r="F72" t="s">
        <v>35</v>
      </c>
      <c r="G72">
        <v>5643</v>
      </c>
      <c r="H72">
        <v>6476</v>
      </c>
      <c r="Q72" s="10"/>
    </row>
    <row r="73" spans="1:17" x14ac:dyDescent="0.25">
      <c r="A73">
        <v>2020</v>
      </c>
      <c r="B73">
        <v>3</v>
      </c>
      <c r="C73" t="s">
        <v>24</v>
      </c>
      <c r="D73" t="s">
        <v>46</v>
      </c>
      <c r="E73" t="s">
        <v>75</v>
      </c>
      <c r="F73" t="s">
        <v>19</v>
      </c>
      <c r="G73" t="s">
        <v>86</v>
      </c>
      <c r="H73">
        <v>5223</v>
      </c>
    </row>
    <row r="74" spans="1:17" x14ac:dyDescent="0.25">
      <c r="A74">
        <v>2021</v>
      </c>
      <c r="B74">
        <v>7</v>
      </c>
      <c r="C74" t="s">
        <v>32</v>
      </c>
      <c r="D74" t="s">
        <v>49</v>
      </c>
      <c r="E74" t="s">
        <v>82</v>
      </c>
      <c r="F74" t="s">
        <v>16</v>
      </c>
      <c r="G74" t="s">
        <v>87</v>
      </c>
      <c r="H74" t="s">
        <v>20</v>
      </c>
    </row>
    <row r="75" spans="1:17" x14ac:dyDescent="0.25">
      <c r="A75">
        <v>2021</v>
      </c>
      <c r="B75" t="s">
        <v>67</v>
      </c>
      <c r="C75" t="s">
        <v>8</v>
      </c>
      <c r="D75" t="s">
        <v>46</v>
      </c>
      <c r="E75" t="s">
        <v>47</v>
      </c>
      <c r="F75" t="s">
        <v>16</v>
      </c>
      <c r="H75" t="s">
        <v>23</v>
      </c>
    </row>
    <row r="76" spans="1:17" x14ac:dyDescent="0.25">
      <c r="A76">
        <v>2021</v>
      </c>
      <c r="B76">
        <v>7</v>
      </c>
      <c r="C76" t="s">
        <v>13</v>
      </c>
      <c r="D76" t="s">
        <v>40</v>
      </c>
      <c r="E76" t="s">
        <v>60</v>
      </c>
      <c r="F76" t="s">
        <v>11</v>
      </c>
      <c r="H76" t="s">
        <v>20</v>
      </c>
    </row>
    <row r="77" spans="1:17" x14ac:dyDescent="0.25">
      <c r="A77">
        <v>2021</v>
      </c>
      <c r="B77" t="s">
        <v>88</v>
      </c>
      <c r="C77" t="s">
        <v>43</v>
      </c>
      <c r="D77" t="s">
        <v>25</v>
      </c>
      <c r="E77" t="s">
        <v>61</v>
      </c>
      <c r="F77" t="s">
        <v>19</v>
      </c>
      <c r="G77" t="s">
        <v>89</v>
      </c>
      <c r="H77" t="s">
        <v>20</v>
      </c>
    </row>
    <row r="78" spans="1:17" x14ac:dyDescent="0.25">
      <c r="A78">
        <v>2020</v>
      </c>
      <c r="B78">
        <v>10</v>
      </c>
      <c r="C78" t="s">
        <v>13</v>
      </c>
      <c r="D78" t="s">
        <v>17</v>
      </c>
      <c r="E78" t="s">
        <v>27</v>
      </c>
      <c r="F78" t="s">
        <v>28</v>
      </c>
      <c r="G78">
        <v>6199</v>
      </c>
      <c r="H78">
        <v>5423</v>
      </c>
      <c r="Q78" s="10"/>
    </row>
    <row r="79" spans="1:17" x14ac:dyDescent="0.25">
      <c r="A79">
        <v>2020</v>
      </c>
      <c r="B79" t="s">
        <v>39</v>
      </c>
      <c r="C79" t="s">
        <v>43</v>
      </c>
      <c r="D79" t="s">
        <v>33</v>
      </c>
      <c r="E79" t="s">
        <v>73</v>
      </c>
      <c r="F79" t="s">
        <v>11</v>
      </c>
      <c r="G79">
        <v>9394</v>
      </c>
      <c r="H79" t="s">
        <v>23</v>
      </c>
    </row>
    <row r="80" spans="1:17" x14ac:dyDescent="0.25">
      <c r="A80">
        <v>2021</v>
      </c>
      <c r="B80" t="s">
        <v>42</v>
      </c>
      <c r="C80" t="s">
        <v>24</v>
      </c>
      <c r="D80" t="s">
        <v>49</v>
      </c>
      <c r="E80" t="s">
        <v>69</v>
      </c>
      <c r="F80" t="s">
        <v>35</v>
      </c>
      <c r="G80" t="s">
        <v>20</v>
      </c>
      <c r="H80" t="s">
        <v>23</v>
      </c>
      <c r="Q80" s="10"/>
    </row>
    <row r="81" spans="1:17" x14ac:dyDescent="0.25">
      <c r="A81">
        <v>2021</v>
      </c>
      <c r="B81" t="s">
        <v>77</v>
      </c>
      <c r="C81" t="s">
        <v>37</v>
      </c>
      <c r="D81" t="s">
        <v>49</v>
      </c>
      <c r="E81" t="s">
        <v>50</v>
      </c>
      <c r="F81" t="s">
        <v>19</v>
      </c>
      <c r="G81">
        <v>4869</v>
      </c>
      <c r="H81">
        <v>4734</v>
      </c>
    </row>
    <row r="82" spans="1:17" x14ac:dyDescent="0.25">
      <c r="A82">
        <v>2021</v>
      </c>
      <c r="B82">
        <v>4</v>
      </c>
      <c r="C82" t="s">
        <v>37</v>
      </c>
      <c r="D82" t="s">
        <v>17</v>
      </c>
      <c r="E82" t="s">
        <v>55</v>
      </c>
      <c r="F82" t="s">
        <v>11</v>
      </c>
      <c r="G82" t="s">
        <v>90</v>
      </c>
      <c r="H82">
        <v>1660</v>
      </c>
      <c r="Q82" s="10"/>
    </row>
    <row r="83" spans="1:17" x14ac:dyDescent="0.25">
      <c r="A83">
        <v>2022</v>
      </c>
      <c r="B83">
        <v>3</v>
      </c>
      <c r="C83" t="s">
        <v>24</v>
      </c>
      <c r="D83" t="s">
        <v>33</v>
      </c>
      <c r="E83" t="s">
        <v>73</v>
      </c>
      <c r="F83" t="s">
        <v>19</v>
      </c>
      <c r="G83">
        <v>8944</v>
      </c>
      <c r="H83">
        <v>5487</v>
      </c>
    </row>
    <row r="84" spans="1:17" x14ac:dyDescent="0.25">
      <c r="A84">
        <v>2020</v>
      </c>
      <c r="B84" t="s">
        <v>21</v>
      </c>
      <c r="C84" t="s">
        <v>22</v>
      </c>
      <c r="D84" t="s">
        <v>25</v>
      </c>
      <c r="E84" t="s">
        <v>29</v>
      </c>
      <c r="F84" t="s">
        <v>28</v>
      </c>
      <c r="G84">
        <v>7511</v>
      </c>
      <c r="H84">
        <v>6754</v>
      </c>
      <c r="Q84" s="10"/>
    </row>
    <row r="85" spans="1:17" x14ac:dyDescent="0.25">
      <c r="A85">
        <v>2020</v>
      </c>
      <c r="B85">
        <v>5</v>
      </c>
      <c r="C85" t="s">
        <v>37</v>
      </c>
      <c r="D85" t="s">
        <v>17</v>
      </c>
      <c r="E85" t="s">
        <v>68</v>
      </c>
      <c r="F85" t="s">
        <v>28</v>
      </c>
      <c r="G85" t="s">
        <v>20</v>
      </c>
      <c r="H85" t="s">
        <v>20</v>
      </c>
    </row>
    <row r="86" spans="1:17" x14ac:dyDescent="0.25">
      <c r="A86">
        <v>2022</v>
      </c>
      <c r="B86" t="s">
        <v>57</v>
      </c>
      <c r="C86" t="s">
        <v>37</v>
      </c>
      <c r="D86" t="s">
        <v>40</v>
      </c>
      <c r="E86" t="s">
        <v>59</v>
      </c>
      <c r="F86" t="s">
        <v>19</v>
      </c>
      <c r="H86">
        <v>8393</v>
      </c>
    </row>
    <row r="87" spans="1:17" x14ac:dyDescent="0.25">
      <c r="A87">
        <v>2020</v>
      </c>
      <c r="B87" t="s">
        <v>67</v>
      </c>
      <c r="C87" t="s">
        <v>8</v>
      </c>
      <c r="D87" t="s">
        <v>25</v>
      </c>
      <c r="E87" t="s">
        <v>61</v>
      </c>
      <c r="F87" t="s">
        <v>19</v>
      </c>
      <c r="H87">
        <v>4936</v>
      </c>
    </row>
    <row r="88" spans="1:17" x14ac:dyDescent="0.25">
      <c r="A88">
        <v>2022</v>
      </c>
      <c r="B88" t="s">
        <v>39</v>
      </c>
      <c r="C88" t="s">
        <v>32</v>
      </c>
      <c r="D88" t="s">
        <v>17</v>
      </c>
      <c r="E88" t="s">
        <v>27</v>
      </c>
      <c r="F88" t="s">
        <v>31</v>
      </c>
      <c r="G88" t="s">
        <v>20</v>
      </c>
      <c r="H88">
        <v>7670</v>
      </c>
    </row>
    <row r="89" spans="1:17" x14ac:dyDescent="0.25">
      <c r="A89">
        <v>2021</v>
      </c>
      <c r="B89">
        <v>6</v>
      </c>
      <c r="C89" t="s">
        <v>45</v>
      </c>
      <c r="D89" t="s">
        <v>33</v>
      </c>
      <c r="E89" t="s">
        <v>73</v>
      </c>
      <c r="F89" t="s">
        <v>11</v>
      </c>
      <c r="G89">
        <v>9776</v>
      </c>
      <c r="H89" t="s">
        <v>23</v>
      </c>
    </row>
    <row r="90" spans="1:17" x14ac:dyDescent="0.25">
      <c r="A90">
        <v>2022</v>
      </c>
      <c r="B90">
        <v>9</v>
      </c>
      <c r="C90" t="s">
        <v>45</v>
      </c>
      <c r="D90" t="s">
        <v>49</v>
      </c>
      <c r="E90" t="s">
        <v>82</v>
      </c>
      <c r="F90" t="s">
        <v>31</v>
      </c>
      <c r="G90">
        <v>6548</v>
      </c>
      <c r="H90" t="s">
        <v>23</v>
      </c>
      <c r="Q90" s="10"/>
    </row>
    <row r="91" spans="1:17" x14ac:dyDescent="0.25">
      <c r="A91">
        <v>2021</v>
      </c>
      <c r="B91">
        <v>4</v>
      </c>
      <c r="C91" t="s">
        <v>37</v>
      </c>
      <c r="D91" t="s">
        <v>9</v>
      </c>
      <c r="E91" t="s">
        <v>48</v>
      </c>
      <c r="F91" t="s">
        <v>11</v>
      </c>
      <c r="G91" t="s">
        <v>20</v>
      </c>
      <c r="H91">
        <v>4620</v>
      </c>
    </row>
    <row r="92" spans="1:17" x14ac:dyDescent="0.25">
      <c r="A92">
        <v>2022</v>
      </c>
      <c r="B92">
        <v>11</v>
      </c>
      <c r="C92" t="s">
        <v>43</v>
      </c>
      <c r="D92" t="s">
        <v>25</v>
      </c>
      <c r="E92" t="s">
        <v>26</v>
      </c>
      <c r="F92" t="s">
        <v>53</v>
      </c>
      <c r="Q92" s="10"/>
    </row>
    <row r="93" spans="1:17" x14ac:dyDescent="0.25">
      <c r="A93">
        <v>2021</v>
      </c>
      <c r="B93" t="s">
        <v>57</v>
      </c>
      <c r="C93" t="s">
        <v>32</v>
      </c>
      <c r="D93" t="s">
        <v>9</v>
      </c>
      <c r="E93" t="s">
        <v>85</v>
      </c>
      <c r="F93" t="s">
        <v>35</v>
      </c>
      <c r="G93">
        <v>5444</v>
      </c>
      <c r="H93" t="s">
        <v>23</v>
      </c>
    </row>
    <row r="94" spans="1:17" x14ac:dyDescent="0.25">
      <c r="A94">
        <v>2022</v>
      </c>
      <c r="B94" t="s">
        <v>88</v>
      </c>
      <c r="C94" t="s">
        <v>13</v>
      </c>
      <c r="D94" t="s">
        <v>40</v>
      </c>
      <c r="E94" t="s">
        <v>59</v>
      </c>
      <c r="F94" t="s">
        <v>11</v>
      </c>
      <c r="G94" t="s">
        <v>20</v>
      </c>
      <c r="H94" t="s">
        <v>20</v>
      </c>
      <c r="Q94" s="10"/>
    </row>
    <row r="95" spans="1:17" x14ac:dyDescent="0.25">
      <c r="A95">
        <v>2022</v>
      </c>
      <c r="B95">
        <v>4</v>
      </c>
      <c r="C95" t="s">
        <v>45</v>
      </c>
      <c r="D95" t="s">
        <v>49</v>
      </c>
      <c r="E95" t="s">
        <v>82</v>
      </c>
      <c r="F95" t="s">
        <v>31</v>
      </c>
      <c r="G95">
        <v>2301</v>
      </c>
      <c r="H95">
        <v>4670</v>
      </c>
      <c r="Q95" s="10"/>
    </row>
    <row r="96" spans="1:17" x14ac:dyDescent="0.25">
      <c r="A96">
        <v>2021</v>
      </c>
      <c r="B96">
        <v>4</v>
      </c>
      <c r="C96" t="s">
        <v>43</v>
      </c>
      <c r="D96" t="s">
        <v>40</v>
      </c>
      <c r="E96" t="s">
        <v>41</v>
      </c>
      <c r="F96" t="s">
        <v>19</v>
      </c>
      <c r="G96">
        <v>2190</v>
      </c>
      <c r="H96" t="s">
        <v>23</v>
      </c>
      <c r="Q96" s="11"/>
    </row>
    <row r="97" spans="1:17" x14ac:dyDescent="0.25">
      <c r="A97">
        <v>2021</v>
      </c>
      <c r="B97">
        <v>9</v>
      </c>
      <c r="C97" t="s">
        <v>13</v>
      </c>
      <c r="D97" t="s">
        <v>25</v>
      </c>
      <c r="E97" t="s">
        <v>61</v>
      </c>
      <c r="F97" t="s">
        <v>19</v>
      </c>
      <c r="G97">
        <v>3184</v>
      </c>
      <c r="H97" t="s">
        <v>23</v>
      </c>
    </row>
    <row r="98" spans="1:17" x14ac:dyDescent="0.25">
      <c r="A98">
        <v>2021</v>
      </c>
      <c r="B98" t="s">
        <v>66</v>
      </c>
      <c r="C98" t="s">
        <v>45</v>
      </c>
      <c r="D98" t="s">
        <v>9</v>
      </c>
      <c r="E98" t="s">
        <v>85</v>
      </c>
      <c r="F98" t="s">
        <v>35</v>
      </c>
      <c r="G98" t="s">
        <v>91</v>
      </c>
      <c r="H98">
        <v>7354</v>
      </c>
      <c r="Q98" s="11"/>
    </row>
    <row r="99" spans="1:17" x14ac:dyDescent="0.25">
      <c r="A99">
        <v>2022</v>
      </c>
      <c r="B99" t="s">
        <v>57</v>
      </c>
      <c r="C99" t="s">
        <v>32</v>
      </c>
      <c r="D99" t="s">
        <v>14</v>
      </c>
      <c r="E99" t="s">
        <v>30</v>
      </c>
      <c r="F99" t="s">
        <v>11</v>
      </c>
      <c r="G99" t="s">
        <v>92</v>
      </c>
      <c r="H99" t="s">
        <v>20</v>
      </c>
    </row>
    <row r="100" spans="1:17" x14ac:dyDescent="0.25">
      <c r="A100">
        <v>2021</v>
      </c>
      <c r="B100">
        <v>12</v>
      </c>
      <c r="C100" t="s">
        <v>13</v>
      </c>
      <c r="D100" t="s">
        <v>9</v>
      </c>
      <c r="E100" t="s">
        <v>44</v>
      </c>
      <c r="F100" t="s">
        <v>31</v>
      </c>
      <c r="G100" t="s">
        <v>93</v>
      </c>
      <c r="H100" t="s">
        <v>23</v>
      </c>
      <c r="Q100" s="11"/>
    </row>
    <row r="101" spans="1:17" x14ac:dyDescent="0.25">
      <c r="A101">
        <v>2020</v>
      </c>
      <c r="B101">
        <v>6</v>
      </c>
      <c r="C101" t="s">
        <v>51</v>
      </c>
      <c r="D101" t="s">
        <v>9</v>
      </c>
      <c r="E101" t="s">
        <v>44</v>
      </c>
      <c r="F101" t="s">
        <v>19</v>
      </c>
      <c r="G101">
        <v>2154</v>
      </c>
    </row>
    <row r="102" spans="1:17" x14ac:dyDescent="0.25">
      <c r="A102">
        <v>2021</v>
      </c>
      <c r="B102">
        <v>1</v>
      </c>
      <c r="C102" t="s">
        <v>8</v>
      </c>
      <c r="D102" t="s">
        <v>9</v>
      </c>
      <c r="E102" t="s">
        <v>10</v>
      </c>
      <c r="F102" t="s">
        <v>19</v>
      </c>
      <c r="G102" t="s">
        <v>20</v>
      </c>
      <c r="H102">
        <v>5841</v>
      </c>
      <c r="Q102" s="10"/>
    </row>
    <row r="103" spans="1:17" x14ac:dyDescent="0.25">
      <c r="A103">
        <v>2020</v>
      </c>
      <c r="B103" t="s">
        <v>67</v>
      </c>
      <c r="C103" t="s">
        <v>22</v>
      </c>
      <c r="D103" t="s">
        <v>49</v>
      </c>
      <c r="E103" t="s">
        <v>82</v>
      </c>
      <c r="F103" t="s">
        <v>53</v>
      </c>
    </row>
    <row r="104" spans="1:17" x14ac:dyDescent="0.25">
      <c r="A104">
        <v>2020</v>
      </c>
      <c r="B104" t="s">
        <v>77</v>
      </c>
      <c r="C104" t="s">
        <v>45</v>
      </c>
      <c r="D104" t="s">
        <v>14</v>
      </c>
      <c r="E104" t="s">
        <v>94</v>
      </c>
      <c r="F104" t="s">
        <v>53</v>
      </c>
      <c r="G104" t="s">
        <v>20</v>
      </c>
      <c r="H104">
        <v>3955</v>
      </c>
    </row>
    <row r="105" spans="1:17" x14ac:dyDescent="0.25">
      <c r="A105">
        <v>2022</v>
      </c>
      <c r="B105" t="s">
        <v>39</v>
      </c>
      <c r="C105" t="s">
        <v>8</v>
      </c>
      <c r="D105" t="s">
        <v>33</v>
      </c>
      <c r="E105" t="s">
        <v>38</v>
      </c>
      <c r="F105" t="s">
        <v>31</v>
      </c>
      <c r="G105">
        <v>4950</v>
      </c>
      <c r="H105" t="s">
        <v>23</v>
      </c>
    </row>
    <row r="106" spans="1:17" x14ac:dyDescent="0.25">
      <c r="A106">
        <v>2020</v>
      </c>
      <c r="B106">
        <v>4</v>
      </c>
      <c r="C106" t="s">
        <v>37</v>
      </c>
      <c r="D106" t="s">
        <v>46</v>
      </c>
      <c r="E106" t="s">
        <v>75</v>
      </c>
      <c r="F106" t="s">
        <v>31</v>
      </c>
      <c r="G106">
        <v>5847</v>
      </c>
      <c r="H106" t="s">
        <v>20</v>
      </c>
    </row>
    <row r="107" spans="1:17" x14ac:dyDescent="0.25">
      <c r="A107">
        <v>2021</v>
      </c>
      <c r="B107" t="s">
        <v>21</v>
      </c>
      <c r="C107" t="s">
        <v>22</v>
      </c>
      <c r="D107" t="s">
        <v>46</v>
      </c>
      <c r="E107" t="s">
        <v>78</v>
      </c>
      <c r="F107" t="s">
        <v>28</v>
      </c>
      <c r="G107">
        <v>8002</v>
      </c>
      <c r="H107">
        <v>8114</v>
      </c>
    </row>
    <row r="108" spans="1:17" x14ac:dyDescent="0.25">
      <c r="A108">
        <v>2022</v>
      </c>
      <c r="B108">
        <v>12</v>
      </c>
      <c r="C108" t="s">
        <v>37</v>
      </c>
      <c r="D108" t="s">
        <v>40</v>
      </c>
      <c r="E108" t="s">
        <v>58</v>
      </c>
      <c r="F108" t="s">
        <v>35</v>
      </c>
      <c r="G108">
        <v>7211</v>
      </c>
    </row>
    <row r="109" spans="1:17" x14ac:dyDescent="0.25">
      <c r="A109">
        <v>2020</v>
      </c>
      <c r="B109" t="s">
        <v>65</v>
      </c>
      <c r="C109" t="s">
        <v>13</v>
      </c>
      <c r="D109" t="s">
        <v>14</v>
      </c>
      <c r="E109" t="s">
        <v>30</v>
      </c>
      <c r="F109" t="s">
        <v>16</v>
      </c>
      <c r="G109" t="s">
        <v>20</v>
      </c>
      <c r="H109" t="s">
        <v>20</v>
      </c>
    </row>
    <row r="110" spans="1:17" x14ac:dyDescent="0.25">
      <c r="A110">
        <v>2022</v>
      </c>
      <c r="B110">
        <v>10</v>
      </c>
      <c r="C110" t="s">
        <v>45</v>
      </c>
      <c r="D110" t="s">
        <v>9</v>
      </c>
      <c r="E110" t="s">
        <v>44</v>
      </c>
      <c r="F110" t="s">
        <v>11</v>
      </c>
      <c r="H110" t="s">
        <v>23</v>
      </c>
    </row>
    <row r="111" spans="1:17" x14ac:dyDescent="0.25">
      <c r="A111">
        <v>2022</v>
      </c>
      <c r="B111" t="s">
        <v>21</v>
      </c>
      <c r="C111" t="s">
        <v>37</v>
      </c>
      <c r="D111" t="s">
        <v>40</v>
      </c>
      <c r="E111" t="s">
        <v>41</v>
      </c>
      <c r="F111" t="s">
        <v>31</v>
      </c>
      <c r="G111">
        <v>8448</v>
      </c>
    </row>
    <row r="112" spans="1:17" x14ac:dyDescent="0.25">
      <c r="A112">
        <v>2021</v>
      </c>
      <c r="B112">
        <v>2</v>
      </c>
      <c r="C112" t="s">
        <v>13</v>
      </c>
      <c r="D112" t="s">
        <v>40</v>
      </c>
      <c r="E112" t="s">
        <v>58</v>
      </c>
      <c r="F112" t="s">
        <v>35</v>
      </c>
      <c r="G112" t="s">
        <v>95</v>
      </c>
      <c r="H112">
        <v>8646</v>
      </c>
    </row>
    <row r="113" spans="1:8" x14ac:dyDescent="0.25">
      <c r="A113">
        <v>2020</v>
      </c>
      <c r="B113" t="s">
        <v>65</v>
      </c>
      <c r="C113" t="s">
        <v>22</v>
      </c>
      <c r="D113" t="s">
        <v>9</v>
      </c>
      <c r="E113" t="s">
        <v>48</v>
      </c>
      <c r="F113" t="s">
        <v>16</v>
      </c>
      <c r="G113" t="s">
        <v>20</v>
      </c>
      <c r="H113" t="s">
        <v>23</v>
      </c>
    </row>
    <row r="114" spans="1:8" x14ac:dyDescent="0.25">
      <c r="A114">
        <v>2022</v>
      </c>
      <c r="B114" t="s">
        <v>81</v>
      </c>
      <c r="C114" t="s">
        <v>22</v>
      </c>
      <c r="D114" t="s">
        <v>49</v>
      </c>
      <c r="E114" t="s">
        <v>82</v>
      </c>
      <c r="F114" t="s">
        <v>16</v>
      </c>
      <c r="G114">
        <v>2004</v>
      </c>
      <c r="H114">
        <v>6722</v>
      </c>
    </row>
    <row r="115" spans="1:8" x14ac:dyDescent="0.25">
      <c r="A115">
        <v>2021</v>
      </c>
      <c r="B115">
        <v>12</v>
      </c>
      <c r="C115" t="s">
        <v>32</v>
      </c>
      <c r="D115" t="s">
        <v>9</v>
      </c>
      <c r="E115" t="s">
        <v>44</v>
      </c>
      <c r="F115" t="s">
        <v>16</v>
      </c>
      <c r="G115" t="s">
        <v>96</v>
      </c>
      <c r="H115">
        <v>5642</v>
      </c>
    </row>
    <row r="116" spans="1:8" x14ac:dyDescent="0.25">
      <c r="A116">
        <v>2022</v>
      </c>
      <c r="B116" t="s">
        <v>88</v>
      </c>
      <c r="C116" t="s">
        <v>22</v>
      </c>
      <c r="D116" t="s">
        <v>17</v>
      </c>
      <c r="E116" t="s">
        <v>18</v>
      </c>
      <c r="F116" t="s">
        <v>53</v>
      </c>
      <c r="G116">
        <v>9079</v>
      </c>
      <c r="H116" t="s">
        <v>20</v>
      </c>
    </row>
    <row r="117" spans="1:8" x14ac:dyDescent="0.25">
      <c r="A117">
        <v>2021</v>
      </c>
      <c r="B117" t="s">
        <v>65</v>
      </c>
      <c r="C117" t="s">
        <v>43</v>
      </c>
      <c r="D117" t="s">
        <v>49</v>
      </c>
      <c r="E117" t="s">
        <v>50</v>
      </c>
      <c r="F117" t="s">
        <v>53</v>
      </c>
      <c r="H117" t="s">
        <v>20</v>
      </c>
    </row>
    <row r="118" spans="1:8" x14ac:dyDescent="0.25">
      <c r="A118">
        <v>2021</v>
      </c>
      <c r="B118" t="s">
        <v>42</v>
      </c>
      <c r="C118" t="s">
        <v>37</v>
      </c>
      <c r="D118" t="s">
        <v>33</v>
      </c>
      <c r="E118" t="s">
        <v>34</v>
      </c>
      <c r="F118" t="s">
        <v>53</v>
      </c>
      <c r="G118" t="s">
        <v>20</v>
      </c>
      <c r="H118" t="s">
        <v>23</v>
      </c>
    </row>
    <row r="119" spans="1:8" x14ac:dyDescent="0.25">
      <c r="A119">
        <v>2022</v>
      </c>
      <c r="B119" t="s">
        <v>81</v>
      </c>
      <c r="C119" t="s">
        <v>13</v>
      </c>
      <c r="D119" t="s">
        <v>17</v>
      </c>
      <c r="E119" t="s">
        <v>27</v>
      </c>
      <c r="F119" t="s">
        <v>16</v>
      </c>
      <c r="H119" t="s">
        <v>23</v>
      </c>
    </row>
    <row r="120" spans="1:8" x14ac:dyDescent="0.25">
      <c r="A120">
        <v>2021</v>
      </c>
      <c r="B120">
        <v>2</v>
      </c>
      <c r="C120" t="s">
        <v>43</v>
      </c>
      <c r="D120" t="s">
        <v>17</v>
      </c>
      <c r="E120" t="s">
        <v>27</v>
      </c>
      <c r="F120" t="s">
        <v>53</v>
      </c>
      <c r="G120">
        <v>7949</v>
      </c>
    </row>
    <row r="121" spans="1:8" x14ac:dyDescent="0.25">
      <c r="A121">
        <v>2022</v>
      </c>
      <c r="B121">
        <v>6</v>
      </c>
      <c r="C121" t="s">
        <v>45</v>
      </c>
      <c r="D121" t="s">
        <v>49</v>
      </c>
      <c r="E121" t="s">
        <v>50</v>
      </c>
      <c r="F121" t="s">
        <v>11</v>
      </c>
      <c r="H121">
        <v>4349</v>
      </c>
    </row>
    <row r="122" spans="1:8" x14ac:dyDescent="0.25">
      <c r="A122">
        <v>2020</v>
      </c>
      <c r="B122">
        <v>5</v>
      </c>
      <c r="C122" t="s">
        <v>45</v>
      </c>
      <c r="D122" t="s">
        <v>49</v>
      </c>
      <c r="E122" t="s">
        <v>50</v>
      </c>
      <c r="F122" t="s">
        <v>16</v>
      </c>
      <c r="G122">
        <v>7237</v>
      </c>
    </row>
    <row r="123" spans="1:8" x14ac:dyDescent="0.25">
      <c r="A123">
        <v>2022</v>
      </c>
      <c r="B123" t="s">
        <v>65</v>
      </c>
      <c r="C123" t="s">
        <v>22</v>
      </c>
      <c r="D123" t="s">
        <v>17</v>
      </c>
      <c r="E123" t="s">
        <v>27</v>
      </c>
      <c r="F123" t="s">
        <v>16</v>
      </c>
      <c r="G123" t="s">
        <v>97</v>
      </c>
      <c r="H123">
        <v>4843</v>
      </c>
    </row>
    <row r="124" spans="1:8" x14ac:dyDescent="0.25">
      <c r="A124">
        <v>2021</v>
      </c>
      <c r="B124">
        <v>2</v>
      </c>
      <c r="C124" t="s">
        <v>51</v>
      </c>
      <c r="D124" t="s">
        <v>49</v>
      </c>
      <c r="E124" t="s">
        <v>69</v>
      </c>
      <c r="F124" t="s">
        <v>28</v>
      </c>
      <c r="H124" t="s">
        <v>20</v>
      </c>
    </row>
    <row r="125" spans="1:8" x14ac:dyDescent="0.25">
      <c r="A125">
        <v>2021</v>
      </c>
      <c r="B125">
        <v>8</v>
      </c>
      <c r="C125" t="s">
        <v>24</v>
      </c>
      <c r="D125" t="s">
        <v>49</v>
      </c>
      <c r="E125" t="s">
        <v>62</v>
      </c>
      <c r="F125" t="s">
        <v>53</v>
      </c>
      <c r="G125" t="s">
        <v>98</v>
      </c>
      <c r="H125">
        <v>3179</v>
      </c>
    </row>
    <row r="126" spans="1:8" x14ac:dyDescent="0.25">
      <c r="A126">
        <v>2022</v>
      </c>
      <c r="B126">
        <v>12</v>
      </c>
      <c r="C126" t="s">
        <v>51</v>
      </c>
      <c r="D126" t="s">
        <v>14</v>
      </c>
      <c r="E126" t="s">
        <v>80</v>
      </c>
      <c r="F126" t="s">
        <v>31</v>
      </c>
      <c r="G126" t="s">
        <v>20</v>
      </c>
      <c r="H126" t="s">
        <v>23</v>
      </c>
    </row>
    <row r="127" spans="1:8" x14ac:dyDescent="0.25">
      <c r="A127">
        <v>2022</v>
      </c>
      <c r="B127" t="s">
        <v>77</v>
      </c>
      <c r="C127" t="s">
        <v>8</v>
      </c>
      <c r="D127" t="s">
        <v>9</v>
      </c>
      <c r="E127" t="s">
        <v>85</v>
      </c>
      <c r="F127" t="s">
        <v>31</v>
      </c>
      <c r="G127">
        <v>7188</v>
      </c>
      <c r="H127">
        <v>6604</v>
      </c>
    </row>
    <row r="128" spans="1:8" x14ac:dyDescent="0.25">
      <c r="A128">
        <v>2022</v>
      </c>
      <c r="B128">
        <v>8</v>
      </c>
      <c r="C128" t="s">
        <v>51</v>
      </c>
      <c r="D128" t="s">
        <v>49</v>
      </c>
      <c r="E128" t="s">
        <v>82</v>
      </c>
      <c r="F128" t="s">
        <v>35</v>
      </c>
      <c r="H128">
        <v>6048</v>
      </c>
    </row>
    <row r="129" spans="1:8" x14ac:dyDescent="0.25">
      <c r="A129">
        <v>2022</v>
      </c>
      <c r="B129" t="s">
        <v>81</v>
      </c>
      <c r="C129" t="s">
        <v>45</v>
      </c>
      <c r="D129" t="s">
        <v>25</v>
      </c>
      <c r="E129" t="s">
        <v>29</v>
      </c>
      <c r="F129" t="s">
        <v>19</v>
      </c>
      <c r="G129" t="s">
        <v>99</v>
      </c>
      <c r="H129">
        <v>3979</v>
      </c>
    </row>
    <row r="130" spans="1:8" x14ac:dyDescent="0.25">
      <c r="A130">
        <v>2021</v>
      </c>
      <c r="B130">
        <v>4</v>
      </c>
      <c r="C130" t="s">
        <v>43</v>
      </c>
      <c r="D130" t="s">
        <v>17</v>
      </c>
      <c r="E130" t="s">
        <v>68</v>
      </c>
      <c r="F130" t="s">
        <v>19</v>
      </c>
      <c r="G130" t="s">
        <v>20</v>
      </c>
      <c r="H130" t="s">
        <v>20</v>
      </c>
    </row>
    <row r="131" spans="1:8" x14ac:dyDescent="0.25">
      <c r="A131">
        <v>2021</v>
      </c>
      <c r="B131">
        <v>11</v>
      </c>
      <c r="C131" t="s">
        <v>51</v>
      </c>
      <c r="D131" t="s">
        <v>49</v>
      </c>
      <c r="E131" t="s">
        <v>50</v>
      </c>
      <c r="F131" t="s">
        <v>11</v>
      </c>
      <c r="G131">
        <v>4070</v>
      </c>
      <c r="H131">
        <v>8165</v>
      </c>
    </row>
    <row r="132" spans="1:8" x14ac:dyDescent="0.25">
      <c r="A132">
        <v>2021</v>
      </c>
      <c r="B132">
        <v>2</v>
      </c>
      <c r="C132" t="s">
        <v>45</v>
      </c>
      <c r="D132" t="s">
        <v>14</v>
      </c>
      <c r="E132" t="s">
        <v>15</v>
      </c>
      <c r="F132" t="s">
        <v>16</v>
      </c>
      <c r="G132" t="s">
        <v>100</v>
      </c>
      <c r="H132" t="s">
        <v>20</v>
      </c>
    </row>
    <row r="133" spans="1:8" x14ac:dyDescent="0.25">
      <c r="A133">
        <v>2022</v>
      </c>
      <c r="B133">
        <v>3</v>
      </c>
      <c r="C133" t="s">
        <v>37</v>
      </c>
      <c r="D133" t="s">
        <v>49</v>
      </c>
      <c r="E133" t="s">
        <v>69</v>
      </c>
      <c r="F133" t="s">
        <v>35</v>
      </c>
      <c r="G133">
        <v>4489</v>
      </c>
      <c r="H133" t="s">
        <v>20</v>
      </c>
    </row>
    <row r="134" spans="1:8" x14ac:dyDescent="0.25">
      <c r="A134">
        <v>2022</v>
      </c>
      <c r="B134" t="s">
        <v>70</v>
      </c>
      <c r="C134" t="s">
        <v>32</v>
      </c>
      <c r="D134" t="s">
        <v>46</v>
      </c>
      <c r="E134" t="s">
        <v>78</v>
      </c>
      <c r="F134" t="s">
        <v>19</v>
      </c>
      <c r="G134" t="s">
        <v>20</v>
      </c>
      <c r="H134">
        <v>4339</v>
      </c>
    </row>
    <row r="135" spans="1:8" x14ac:dyDescent="0.25">
      <c r="A135">
        <v>2020</v>
      </c>
      <c r="B135">
        <v>10</v>
      </c>
      <c r="C135" t="s">
        <v>37</v>
      </c>
      <c r="D135" t="s">
        <v>40</v>
      </c>
      <c r="E135" t="s">
        <v>41</v>
      </c>
      <c r="F135" t="s">
        <v>11</v>
      </c>
      <c r="G135">
        <v>2335</v>
      </c>
      <c r="H135" t="s">
        <v>20</v>
      </c>
    </row>
    <row r="136" spans="1:8" x14ac:dyDescent="0.25">
      <c r="A136">
        <v>2020</v>
      </c>
      <c r="B136" t="s">
        <v>39</v>
      </c>
      <c r="C136" t="s">
        <v>37</v>
      </c>
      <c r="D136" t="s">
        <v>49</v>
      </c>
      <c r="E136" t="s">
        <v>62</v>
      </c>
      <c r="F136" t="s">
        <v>19</v>
      </c>
      <c r="H136">
        <v>3187</v>
      </c>
    </row>
    <row r="137" spans="1:8" x14ac:dyDescent="0.25">
      <c r="A137">
        <v>2020</v>
      </c>
      <c r="B137" t="s">
        <v>42</v>
      </c>
      <c r="C137" t="s">
        <v>8</v>
      </c>
      <c r="D137" t="s">
        <v>9</v>
      </c>
      <c r="E137" t="s">
        <v>85</v>
      </c>
      <c r="F137" t="s">
        <v>35</v>
      </c>
      <c r="G137" t="s">
        <v>20</v>
      </c>
    </row>
    <row r="138" spans="1:8" x14ac:dyDescent="0.25">
      <c r="A138">
        <v>2020</v>
      </c>
      <c r="B138" t="s">
        <v>54</v>
      </c>
      <c r="C138" t="s">
        <v>43</v>
      </c>
      <c r="D138" t="s">
        <v>33</v>
      </c>
      <c r="E138" t="s">
        <v>38</v>
      </c>
      <c r="F138" t="s">
        <v>11</v>
      </c>
      <c r="G138">
        <v>7052</v>
      </c>
      <c r="H138">
        <v>6887</v>
      </c>
    </row>
    <row r="139" spans="1:8" x14ac:dyDescent="0.25">
      <c r="A139">
        <v>2021</v>
      </c>
      <c r="B139">
        <v>10</v>
      </c>
      <c r="C139" t="s">
        <v>24</v>
      </c>
      <c r="D139" t="s">
        <v>49</v>
      </c>
      <c r="E139" t="s">
        <v>62</v>
      </c>
      <c r="F139" t="s">
        <v>11</v>
      </c>
      <c r="G139" t="s">
        <v>20</v>
      </c>
      <c r="H139" t="s">
        <v>23</v>
      </c>
    </row>
    <row r="140" spans="1:8" x14ac:dyDescent="0.25">
      <c r="A140">
        <v>2021</v>
      </c>
      <c r="B140" t="s">
        <v>77</v>
      </c>
      <c r="C140" t="s">
        <v>8</v>
      </c>
      <c r="D140" t="s">
        <v>49</v>
      </c>
      <c r="E140" t="s">
        <v>69</v>
      </c>
      <c r="F140" t="s">
        <v>19</v>
      </c>
      <c r="G140">
        <v>4444</v>
      </c>
    </row>
    <row r="141" spans="1:8" x14ac:dyDescent="0.25">
      <c r="A141">
        <v>2020</v>
      </c>
      <c r="B141" t="s">
        <v>21</v>
      </c>
      <c r="C141" t="s">
        <v>32</v>
      </c>
      <c r="D141" t="s">
        <v>9</v>
      </c>
      <c r="E141" t="s">
        <v>48</v>
      </c>
      <c r="F141" t="s">
        <v>19</v>
      </c>
      <c r="H141" t="s">
        <v>20</v>
      </c>
    </row>
    <row r="142" spans="1:8" x14ac:dyDescent="0.25">
      <c r="A142">
        <v>2021</v>
      </c>
      <c r="B142" t="s">
        <v>57</v>
      </c>
      <c r="C142" t="s">
        <v>43</v>
      </c>
      <c r="D142" t="s">
        <v>49</v>
      </c>
      <c r="E142" t="s">
        <v>50</v>
      </c>
      <c r="F142" t="s">
        <v>11</v>
      </c>
      <c r="G142" t="s">
        <v>20</v>
      </c>
      <c r="H142">
        <v>2275</v>
      </c>
    </row>
    <row r="143" spans="1:8" x14ac:dyDescent="0.25">
      <c r="A143">
        <v>2021</v>
      </c>
      <c r="B143" t="s">
        <v>67</v>
      </c>
      <c r="C143" t="s">
        <v>22</v>
      </c>
      <c r="D143" t="s">
        <v>9</v>
      </c>
      <c r="E143" t="s">
        <v>44</v>
      </c>
      <c r="F143" t="s">
        <v>31</v>
      </c>
      <c r="G143" t="s">
        <v>20</v>
      </c>
      <c r="H143" t="s">
        <v>23</v>
      </c>
    </row>
    <row r="144" spans="1:8" x14ac:dyDescent="0.25">
      <c r="A144">
        <v>2020</v>
      </c>
      <c r="B144" t="s">
        <v>67</v>
      </c>
      <c r="C144" t="s">
        <v>8</v>
      </c>
      <c r="D144" t="s">
        <v>49</v>
      </c>
      <c r="E144" t="s">
        <v>69</v>
      </c>
      <c r="F144" t="s">
        <v>31</v>
      </c>
      <c r="G144" t="s">
        <v>101</v>
      </c>
      <c r="H144">
        <v>2325</v>
      </c>
    </row>
    <row r="145" spans="1:8" x14ac:dyDescent="0.25">
      <c r="A145">
        <v>2021</v>
      </c>
      <c r="B145">
        <v>4</v>
      </c>
      <c r="C145" t="s">
        <v>24</v>
      </c>
      <c r="D145" t="s">
        <v>9</v>
      </c>
      <c r="E145" t="s">
        <v>10</v>
      </c>
      <c r="F145" t="s">
        <v>19</v>
      </c>
      <c r="G145">
        <v>9668</v>
      </c>
      <c r="H145">
        <v>4646</v>
      </c>
    </row>
    <row r="146" spans="1:8" x14ac:dyDescent="0.25">
      <c r="A146">
        <v>2021</v>
      </c>
      <c r="B146" t="s">
        <v>21</v>
      </c>
      <c r="C146" t="s">
        <v>8</v>
      </c>
      <c r="D146" t="s">
        <v>25</v>
      </c>
      <c r="E146" t="s">
        <v>29</v>
      </c>
      <c r="F146" t="s">
        <v>16</v>
      </c>
      <c r="H146" t="s">
        <v>23</v>
      </c>
    </row>
    <row r="147" spans="1:8" x14ac:dyDescent="0.25">
      <c r="A147">
        <v>2022</v>
      </c>
      <c r="B147">
        <v>7</v>
      </c>
      <c r="C147" t="s">
        <v>51</v>
      </c>
      <c r="D147" t="s">
        <v>40</v>
      </c>
      <c r="E147" t="s">
        <v>58</v>
      </c>
      <c r="F147" t="s">
        <v>31</v>
      </c>
      <c r="G147">
        <v>5465</v>
      </c>
      <c r="H147" t="s">
        <v>23</v>
      </c>
    </row>
    <row r="148" spans="1:8" x14ac:dyDescent="0.25">
      <c r="A148">
        <v>2022</v>
      </c>
      <c r="B148" t="s">
        <v>54</v>
      </c>
      <c r="C148" t="s">
        <v>22</v>
      </c>
      <c r="D148" t="s">
        <v>33</v>
      </c>
      <c r="E148" t="s">
        <v>34</v>
      </c>
      <c r="F148" t="s">
        <v>31</v>
      </c>
      <c r="G148" t="s">
        <v>20</v>
      </c>
      <c r="H148" t="s">
        <v>23</v>
      </c>
    </row>
    <row r="149" spans="1:8" x14ac:dyDescent="0.25">
      <c r="A149">
        <v>2022</v>
      </c>
      <c r="B149" t="s">
        <v>42</v>
      </c>
      <c r="C149" t="s">
        <v>37</v>
      </c>
      <c r="D149" t="s">
        <v>49</v>
      </c>
      <c r="E149" t="s">
        <v>50</v>
      </c>
      <c r="F149" t="s">
        <v>11</v>
      </c>
      <c r="G149" t="s">
        <v>102</v>
      </c>
      <c r="H149" t="s">
        <v>20</v>
      </c>
    </row>
    <row r="150" spans="1:8" x14ac:dyDescent="0.25">
      <c r="A150">
        <v>2022</v>
      </c>
      <c r="B150">
        <v>6</v>
      </c>
      <c r="C150" t="s">
        <v>37</v>
      </c>
      <c r="D150" t="s">
        <v>46</v>
      </c>
      <c r="E150" t="s">
        <v>52</v>
      </c>
      <c r="F150" t="s">
        <v>35</v>
      </c>
      <c r="G150">
        <v>9903</v>
      </c>
      <c r="H150">
        <v>5632</v>
      </c>
    </row>
    <row r="151" spans="1:8" x14ac:dyDescent="0.25">
      <c r="A151">
        <v>2021</v>
      </c>
      <c r="B151">
        <v>6</v>
      </c>
      <c r="C151" t="s">
        <v>22</v>
      </c>
      <c r="D151" t="s">
        <v>46</v>
      </c>
      <c r="E151" t="s">
        <v>78</v>
      </c>
      <c r="F151" t="s">
        <v>16</v>
      </c>
      <c r="G151" t="s">
        <v>103</v>
      </c>
      <c r="H151" t="s">
        <v>20</v>
      </c>
    </row>
    <row r="152" spans="1:8" x14ac:dyDescent="0.25">
      <c r="A152">
        <v>2020</v>
      </c>
      <c r="B152">
        <v>10</v>
      </c>
      <c r="C152" t="s">
        <v>13</v>
      </c>
      <c r="D152" t="s">
        <v>25</v>
      </c>
      <c r="E152" t="s">
        <v>29</v>
      </c>
      <c r="F152" t="s">
        <v>19</v>
      </c>
      <c r="G152">
        <v>4914</v>
      </c>
      <c r="H152" t="s">
        <v>20</v>
      </c>
    </row>
    <row r="153" spans="1:8" x14ac:dyDescent="0.25">
      <c r="A153">
        <v>2022</v>
      </c>
      <c r="B153">
        <v>5</v>
      </c>
      <c r="C153" t="s">
        <v>43</v>
      </c>
      <c r="D153" t="s">
        <v>14</v>
      </c>
      <c r="E153" t="s">
        <v>30</v>
      </c>
      <c r="F153" t="s">
        <v>16</v>
      </c>
      <c r="G153">
        <v>8205</v>
      </c>
      <c r="H153" t="s">
        <v>23</v>
      </c>
    </row>
    <row r="154" spans="1:8" x14ac:dyDescent="0.25">
      <c r="A154">
        <v>2021</v>
      </c>
      <c r="B154">
        <v>2</v>
      </c>
      <c r="C154" t="s">
        <v>37</v>
      </c>
      <c r="D154" t="s">
        <v>40</v>
      </c>
      <c r="E154" t="s">
        <v>58</v>
      </c>
      <c r="F154" t="s">
        <v>53</v>
      </c>
      <c r="G154" t="s">
        <v>20</v>
      </c>
      <c r="H154" t="s">
        <v>23</v>
      </c>
    </row>
    <row r="155" spans="1:8" x14ac:dyDescent="0.25">
      <c r="A155">
        <v>2022</v>
      </c>
      <c r="B155">
        <v>12</v>
      </c>
      <c r="C155" t="s">
        <v>13</v>
      </c>
      <c r="D155" t="s">
        <v>46</v>
      </c>
      <c r="E155" t="s">
        <v>75</v>
      </c>
      <c r="F155" t="s">
        <v>53</v>
      </c>
      <c r="G155">
        <v>2395</v>
      </c>
      <c r="H155" t="s">
        <v>20</v>
      </c>
    </row>
    <row r="156" spans="1:8" x14ac:dyDescent="0.25">
      <c r="A156">
        <v>2022</v>
      </c>
      <c r="B156">
        <v>7</v>
      </c>
      <c r="C156" t="s">
        <v>22</v>
      </c>
      <c r="D156" t="s">
        <v>17</v>
      </c>
      <c r="E156" t="s">
        <v>68</v>
      </c>
      <c r="F156" t="s">
        <v>11</v>
      </c>
      <c r="G156" t="s">
        <v>20</v>
      </c>
      <c r="H156" t="s">
        <v>20</v>
      </c>
    </row>
    <row r="157" spans="1:8" x14ac:dyDescent="0.25">
      <c r="A157">
        <v>2020</v>
      </c>
      <c r="B157">
        <v>6</v>
      </c>
      <c r="C157" t="s">
        <v>37</v>
      </c>
      <c r="D157" t="s">
        <v>25</v>
      </c>
      <c r="E157" t="s">
        <v>71</v>
      </c>
      <c r="F157" t="s">
        <v>16</v>
      </c>
      <c r="G157" t="s">
        <v>20</v>
      </c>
      <c r="H157" t="s">
        <v>23</v>
      </c>
    </row>
    <row r="158" spans="1:8" x14ac:dyDescent="0.25">
      <c r="A158">
        <v>2020</v>
      </c>
      <c r="B158">
        <v>2</v>
      </c>
      <c r="C158" t="s">
        <v>45</v>
      </c>
      <c r="D158" t="s">
        <v>14</v>
      </c>
      <c r="E158" t="s">
        <v>30</v>
      </c>
      <c r="F158" t="s">
        <v>19</v>
      </c>
      <c r="G158">
        <v>9192</v>
      </c>
      <c r="H158">
        <v>8591</v>
      </c>
    </row>
    <row r="159" spans="1:8" x14ac:dyDescent="0.25">
      <c r="A159">
        <v>2020</v>
      </c>
      <c r="B159" t="s">
        <v>42</v>
      </c>
      <c r="C159" t="s">
        <v>24</v>
      </c>
      <c r="D159" t="s">
        <v>33</v>
      </c>
      <c r="E159" t="s">
        <v>38</v>
      </c>
      <c r="F159" t="s">
        <v>16</v>
      </c>
      <c r="G159">
        <v>5636</v>
      </c>
    </row>
    <row r="160" spans="1:8" x14ac:dyDescent="0.25">
      <c r="A160">
        <v>2022</v>
      </c>
      <c r="B160" t="s">
        <v>57</v>
      </c>
      <c r="C160" t="s">
        <v>24</v>
      </c>
      <c r="D160" t="s">
        <v>25</v>
      </c>
      <c r="E160" t="s">
        <v>29</v>
      </c>
      <c r="F160" t="s">
        <v>31</v>
      </c>
      <c r="G160">
        <v>4156</v>
      </c>
      <c r="H160">
        <v>6661</v>
      </c>
    </row>
    <row r="161" spans="1:8" x14ac:dyDescent="0.25">
      <c r="A161">
        <v>2021</v>
      </c>
      <c r="B161">
        <v>3</v>
      </c>
      <c r="C161" t="s">
        <v>51</v>
      </c>
      <c r="D161" t="s">
        <v>9</v>
      </c>
      <c r="E161" t="s">
        <v>10</v>
      </c>
      <c r="F161" t="s">
        <v>16</v>
      </c>
      <c r="G161">
        <v>4982</v>
      </c>
    </row>
    <row r="162" spans="1:8" x14ac:dyDescent="0.25">
      <c r="A162">
        <v>2020</v>
      </c>
      <c r="B162">
        <v>6</v>
      </c>
      <c r="C162" t="s">
        <v>24</v>
      </c>
      <c r="D162" t="s">
        <v>25</v>
      </c>
      <c r="E162" t="s">
        <v>26</v>
      </c>
      <c r="F162" t="s">
        <v>11</v>
      </c>
      <c r="H162">
        <v>5830</v>
      </c>
    </row>
    <row r="163" spans="1:8" x14ac:dyDescent="0.25">
      <c r="A163">
        <v>2020</v>
      </c>
      <c r="B163">
        <v>12</v>
      </c>
      <c r="C163" t="s">
        <v>43</v>
      </c>
      <c r="D163" t="s">
        <v>14</v>
      </c>
      <c r="E163" t="s">
        <v>94</v>
      </c>
      <c r="F163" t="s">
        <v>53</v>
      </c>
      <c r="G163" t="s">
        <v>20</v>
      </c>
      <c r="H163" t="s">
        <v>23</v>
      </c>
    </row>
    <row r="164" spans="1:8" x14ac:dyDescent="0.25">
      <c r="A164">
        <v>2022</v>
      </c>
      <c r="B164" t="s">
        <v>67</v>
      </c>
      <c r="C164" t="s">
        <v>37</v>
      </c>
      <c r="D164" t="s">
        <v>49</v>
      </c>
      <c r="E164" t="s">
        <v>62</v>
      </c>
      <c r="F164" t="s">
        <v>28</v>
      </c>
      <c r="G164">
        <v>4539</v>
      </c>
      <c r="H164">
        <v>3042</v>
      </c>
    </row>
    <row r="165" spans="1:8" x14ac:dyDescent="0.25">
      <c r="A165">
        <v>2021</v>
      </c>
      <c r="B165" t="s">
        <v>21</v>
      </c>
      <c r="C165" t="s">
        <v>8</v>
      </c>
      <c r="D165" t="s">
        <v>17</v>
      </c>
      <c r="E165" t="s">
        <v>27</v>
      </c>
      <c r="F165" t="s">
        <v>31</v>
      </c>
      <c r="G165" t="s">
        <v>20</v>
      </c>
      <c r="H165" t="s">
        <v>20</v>
      </c>
    </row>
    <row r="166" spans="1:8" x14ac:dyDescent="0.25">
      <c r="A166">
        <v>2022</v>
      </c>
      <c r="B166">
        <v>2</v>
      </c>
      <c r="C166" t="s">
        <v>45</v>
      </c>
      <c r="D166" t="s">
        <v>49</v>
      </c>
      <c r="E166" t="s">
        <v>50</v>
      </c>
      <c r="F166" t="s">
        <v>16</v>
      </c>
      <c r="H166">
        <v>3040</v>
      </c>
    </row>
    <row r="167" spans="1:8" x14ac:dyDescent="0.25">
      <c r="A167">
        <v>2020</v>
      </c>
      <c r="B167" t="s">
        <v>70</v>
      </c>
      <c r="C167" t="s">
        <v>51</v>
      </c>
      <c r="D167" t="s">
        <v>9</v>
      </c>
      <c r="E167" t="s">
        <v>85</v>
      </c>
      <c r="F167" t="s">
        <v>53</v>
      </c>
      <c r="G167">
        <v>7541</v>
      </c>
      <c r="H167">
        <v>5219</v>
      </c>
    </row>
    <row r="168" spans="1:8" x14ac:dyDescent="0.25">
      <c r="A168">
        <v>2021</v>
      </c>
      <c r="B168" t="s">
        <v>21</v>
      </c>
      <c r="C168" t="s">
        <v>13</v>
      </c>
      <c r="D168" t="s">
        <v>46</v>
      </c>
      <c r="E168" t="s">
        <v>52</v>
      </c>
      <c r="F168" t="s">
        <v>31</v>
      </c>
      <c r="G168">
        <v>7615</v>
      </c>
      <c r="H168">
        <v>1999</v>
      </c>
    </row>
    <row r="169" spans="1:8" x14ac:dyDescent="0.25">
      <c r="A169">
        <v>2022</v>
      </c>
      <c r="B169" t="s">
        <v>57</v>
      </c>
      <c r="C169" t="s">
        <v>43</v>
      </c>
      <c r="D169" t="s">
        <v>49</v>
      </c>
      <c r="E169" t="s">
        <v>62</v>
      </c>
      <c r="F169" t="s">
        <v>53</v>
      </c>
      <c r="H169" t="s">
        <v>20</v>
      </c>
    </row>
    <row r="170" spans="1:8" x14ac:dyDescent="0.25">
      <c r="A170">
        <v>2021</v>
      </c>
      <c r="B170">
        <v>7</v>
      </c>
      <c r="C170" t="s">
        <v>37</v>
      </c>
      <c r="D170" t="s">
        <v>25</v>
      </c>
      <c r="E170" t="s">
        <v>61</v>
      </c>
      <c r="F170" t="s">
        <v>35</v>
      </c>
      <c r="H170" t="s">
        <v>23</v>
      </c>
    </row>
    <row r="171" spans="1:8" x14ac:dyDescent="0.25">
      <c r="A171">
        <v>2020</v>
      </c>
      <c r="B171">
        <v>11</v>
      </c>
      <c r="C171" t="s">
        <v>45</v>
      </c>
      <c r="D171" t="s">
        <v>14</v>
      </c>
      <c r="E171" t="s">
        <v>94</v>
      </c>
      <c r="F171" t="s">
        <v>31</v>
      </c>
      <c r="G171">
        <v>3810</v>
      </c>
      <c r="H171">
        <v>6801</v>
      </c>
    </row>
    <row r="172" spans="1:8" x14ac:dyDescent="0.25">
      <c r="A172">
        <v>2021</v>
      </c>
      <c r="B172">
        <v>2</v>
      </c>
      <c r="C172" t="s">
        <v>32</v>
      </c>
      <c r="D172" t="s">
        <v>33</v>
      </c>
      <c r="E172" t="s">
        <v>56</v>
      </c>
      <c r="F172" t="s">
        <v>28</v>
      </c>
      <c r="G172">
        <v>7977</v>
      </c>
      <c r="H172">
        <v>5634</v>
      </c>
    </row>
    <row r="173" spans="1:8" x14ac:dyDescent="0.25">
      <c r="A173">
        <v>2021</v>
      </c>
      <c r="B173">
        <v>11</v>
      </c>
      <c r="C173" t="s">
        <v>37</v>
      </c>
      <c r="D173" t="s">
        <v>46</v>
      </c>
      <c r="E173" t="s">
        <v>78</v>
      </c>
      <c r="F173" t="s">
        <v>31</v>
      </c>
      <c r="G173" t="s">
        <v>20</v>
      </c>
      <c r="H173">
        <v>6248</v>
      </c>
    </row>
    <row r="174" spans="1:8" x14ac:dyDescent="0.25">
      <c r="A174">
        <v>2021</v>
      </c>
      <c r="B174">
        <v>10</v>
      </c>
      <c r="C174" t="s">
        <v>22</v>
      </c>
      <c r="D174" t="s">
        <v>25</v>
      </c>
      <c r="E174" t="s">
        <v>26</v>
      </c>
      <c r="F174" t="s">
        <v>28</v>
      </c>
      <c r="G174">
        <v>3081</v>
      </c>
    </row>
    <row r="175" spans="1:8" x14ac:dyDescent="0.25">
      <c r="A175">
        <v>2020</v>
      </c>
      <c r="B175">
        <v>11</v>
      </c>
      <c r="C175" t="s">
        <v>45</v>
      </c>
      <c r="D175" t="s">
        <v>40</v>
      </c>
      <c r="E175" t="s">
        <v>59</v>
      </c>
      <c r="F175" t="s">
        <v>35</v>
      </c>
      <c r="G175">
        <v>2894</v>
      </c>
      <c r="H175" t="s">
        <v>23</v>
      </c>
    </row>
    <row r="176" spans="1:8" x14ac:dyDescent="0.25">
      <c r="A176">
        <v>2020</v>
      </c>
      <c r="B176" t="s">
        <v>77</v>
      </c>
      <c r="C176" t="s">
        <v>24</v>
      </c>
      <c r="D176" t="s">
        <v>46</v>
      </c>
      <c r="E176" t="s">
        <v>52</v>
      </c>
      <c r="F176" t="s">
        <v>28</v>
      </c>
      <c r="H176">
        <v>7991</v>
      </c>
    </row>
    <row r="177" spans="1:8" x14ac:dyDescent="0.25">
      <c r="A177">
        <v>2020</v>
      </c>
      <c r="B177" t="s">
        <v>77</v>
      </c>
      <c r="C177" t="s">
        <v>22</v>
      </c>
      <c r="D177" t="s">
        <v>25</v>
      </c>
      <c r="E177" t="s">
        <v>71</v>
      </c>
      <c r="F177" t="s">
        <v>16</v>
      </c>
      <c r="G177" t="s">
        <v>104</v>
      </c>
    </row>
    <row r="178" spans="1:8" x14ac:dyDescent="0.25">
      <c r="A178">
        <v>2022</v>
      </c>
      <c r="B178">
        <v>11</v>
      </c>
      <c r="C178" t="s">
        <v>43</v>
      </c>
      <c r="D178" t="s">
        <v>14</v>
      </c>
      <c r="E178" t="s">
        <v>30</v>
      </c>
      <c r="F178" t="s">
        <v>19</v>
      </c>
      <c r="G178">
        <v>2928</v>
      </c>
      <c r="H178">
        <v>1633</v>
      </c>
    </row>
    <row r="179" spans="1:8" x14ac:dyDescent="0.25">
      <c r="A179">
        <v>2022</v>
      </c>
      <c r="B179" t="s">
        <v>54</v>
      </c>
      <c r="C179" t="s">
        <v>24</v>
      </c>
      <c r="D179" t="s">
        <v>46</v>
      </c>
      <c r="E179" t="s">
        <v>47</v>
      </c>
      <c r="F179" t="s">
        <v>53</v>
      </c>
    </row>
    <row r="180" spans="1:8" x14ac:dyDescent="0.25">
      <c r="A180">
        <v>2021</v>
      </c>
      <c r="B180">
        <v>5</v>
      </c>
      <c r="C180" t="s">
        <v>32</v>
      </c>
      <c r="D180" t="s">
        <v>14</v>
      </c>
      <c r="E180" t="s">
        <v>94</v>
      </c>
      <c r="F180" t="s">
        <v>11</v>
      </c>
      <c r="G180" t="s">
        <v>105</v>
      </c>
      <c r="H180">
        <v>4784</v>
      </c>
    </row>
    <row r="181" spans="1:8" x14ac:dyDescent="0.25">
      <c r="A181">
        <v>2020</v>
      </c>
      <c r="B181">
        <v>11</v>
      </c>
      <c r="C181" t="s">
        <v>37</v>
      </c>
      <c r="D181" t="s">
        <v>9</v>
      </c>
      <c r="E181" t="s">
        <v>48</v>
      </c>
      <c r="F181" t="s">
        <v>19</v>
      </c>
      <c r="G181" t="s">
        <v>20</v>
      </c>
      <c r="H181" t="s">
        <v>20</v>
      </c>
    </row>
    <row r="182" spans="1:8" x14ac:dyDescent="0.25">
      <c r="A182">
        <v>2022</v>
      </c>
      <c r="B182" t="s">
        <v>21</v>
      </c>
      <c r="C182" t="s">
        <v>43</v>
      </c>
      <c r="D182" t="s">
        <v>9</v>
      </c>
      <c r="E182" t="s">
        <v>10</v>
      </c>
      <c r="F182" t="s">
        <v>31</v>
      </c>
      <c r="G182">
        <v>5512</v>
      </c>
      <c r="H182">
        <v>7690</v>
      </c>
    </row>
    <row r="183" spans="1:8" x14ac:dyDescent="0.25">
      <c r="A183">
        <v>2021</v>
      </c>
      <c r="B183">
        <v>7</v>
      </c>
      <c r="C183" t="s">
        <v>37</v>
      </c>
      <c r="D183" t="s">
        <v>9</v>
      </c>
      <c r="E183" t="s">
        <v>48</v>
      </c>
      <c r="F183" t="s">
        <v>28</v>
      </c>
      <c r="H183">
        <v>4986</v>
      </c>
    </row>
    <row r="184" spans="1:8" x14ac:dyDescent="0.25">
      <c r="A184">
        <v>2020</v>
      </c>
      <c r="B184" t="s">
        <v>81</v>
      </c>
      <c r="C184" t="s">
        <v>8</v>
      </c>
      <c r="D184" t="s">
        <v>17</v>
      </c>
      <c r="E184" t="s">
        <v>18</v>
      </c>
      <c r="F184" t="s">
        <v>35</v>
      </c>
      <c r="G184" t="s">
        <v>106</v>
      </c>
    </row>
    <row r="185" spans="1:8" x14ac:dyDescent="0.25">
      <c r="A185">
        <v>2021</v>
      </c>
      <c r="B185">
        <v>5</v>
      </c>
      <c r="C185" t="s">
        <v>32</v>
      </c>
      <c r="D185" t="s">
        <v>14</v>
      </c>
      <c r="E185" t="s">
        <v>94</v>
      </c>
      <c r="F185" t="s">
        <v>53</v>
      </c>
      <c r="G185" t="s">
        <v>20</v>
      </c>
    </row>
    <row r="186" spans="1:8" x14ac:dyDescent="0.25">
      <c r="A186">
        <v>2020</v>
      </c>
      <c r="B186" t="s">
        <v>81</v>
      </c>
      <c r="C186" t="s">
        <v>13</v>
      </c>
      <c r="D186" t="s">
        <v>40</v>
      </c>
      <c r="E186" t="s">
        <v>41</v>
      </c>
      <c r="F186" t="s">
        <v>16</v>
      </c>
      <c r="G186" t="s">
        <v>20</v>
      </c>
      <c r="H186">
        <v>2167</v>
      </c>
    </row>
    <row r="187" spans="1:8" x14ac:dyDescent="0.25">
      <c r="A187">
        <v>2021</v>
      </c>
      <c r="B187" t="s">
        <v>88</v>
      </c>
      <c r="C187" t="s">
        <v>45</v>
      </c>
      <c r="D187" t="s">
        <v>14</v>
      </c>
      <c r="E187" t="s">
        <v>80</v>
      </c>
      <c r="F187" t="s">
        <v>28</v>
      </c>
      <c r="G187" t="s">
        <v>20</v>
      </c>
      <c r="H187">
        <v>5685</v>
      </c>
    </row>
    <row r="188" spans="1:8" x14ac:dyDescent="0.25">
      <c r="A188">
        <v>2021</v>
      </c>
      <c r="B188" t="s">
        <v>66</v>
      </c>
      <c r="C188" t="s">
        <v>43</v>
      </c>
      <c r="D188" t="s">
        <v>9</v>
      </c>
      <c r="E188" t="s">
        <v>44</v>
      </c>
      <c r="F188" t="s">
        <v>53</v>
      </c>
      <c r="G188">
        <v>5719</v>
      </c>
      <c r="H188" t="s">
        <v>23</v>
      </c>
    </row>
    <row r="189" spans="1:8" x14ac:dyDescent="0.25">
      <c r="A189">
        <v>2020</v>
      </c>
      <c r="B189">
        <v>10</v>
      </c>
      <c r="C189" t="s">
        <v>45</v>
      </c>
      <c r="D189" t="s">
        <v>25</v>
      </c>
      <c r="E189" t="s">
        <v>26</v>
      </c>
      <c r="F189" t="s">
        <v>53</v>
      </c>
      <c r="G189">
        <v>4779</v>
      </c>
    </row>
    <row r="190" spans="1:8" x14ac:dyDescent="0.25">
      <c r="A190">
        <v>2021</v>
      </c>
      <c r="B190" t="s">
        <v>67</v>
      </c>
      <c r="C190" t="s">
        <v>43</v>
      </c>
      <c r="D190" t="s">
        <v>14</v>
      </c>
      <c r="E190" t="s">
        <v>15</v>
      </c>
      <c r="F190" t="s">
        <v>31</v>
      </c>
      <c r="H190" t="s">
        <v>23</v>
      </c>
    </row>
    <row r="191" spans="1:8" x14ac:dyDescent="0.25">
      <c r="A191">
        <v>2020</v>
      </c>
      <c r="B191" t="s">
        <v>42</v>
      </c>
      <c r="C191" t="s">
        <v>51</v>
      </c>
      <c r="D191" t="s">
        <v>14</v>
      </c>
      <c r="E191" t="s">
        <v>94</v>
      </c>
      <c r="F191" t="s">
        <v>28</v>
      </c>
      <c r="G191">
        <v>9891</v>
      </c>
    </row>
    <row r="192" spans="1:8" x14ac:dyDescent="0.25">
      <c r="A192">
        <v>2021</v>
      </c>
      <c r="B192">
        <v>6</v>
      </c>
      <c r="C192" t="s">
        <v>51</v>
      </c>
      <c r="D192" t="s">
        <v>40</v>
      </c>
      <c r="E192" t="s">
        <v>59</v>
      </c>
      <c r="F192" t="s">
        <v>11</v>
      </c>
    </row>
    <row r="193" spans="1:8" x14ac:dyDescent="0.25">
      <c r="A193">
        <v>2020</v>
      </c>
      <c r="B193">
        <v>10</v>
      </c>
      <c r="C193" t="s">
        <v>51</v>
      </c>
      <c r="D193" t="s">
        <v>14</v>
      </c>
      <c r="E193" t="s">
        <v>30</v>
      </c>
      <c r="F193" t="s">
        <v>31</v>
      </c>
      <c r="G193" t="s">
        <v>20</v>
      </c>
      <c r="H193" t="s">
        <v>20</v>
      </c>
    </row>
    <row r="194" spans="1:8" x14ac:dyDescent="0.25">
      <c r="A194">
        <v>2022</v>
      </c>
      <c r="B194" t="s">
        <v>67</v>
      </c>
      <c r="C194" t="s">
        <v>45</v>
      </c>
      <c r="D194" t="s">
        <v>25</v>
      </c>
      <c r="E194" t="s">
        <v>71</v>
      </c>
      <c r="F194" t="s">
        <v>11</v>
      </c>
      <c r="G194" t="s">
        <v>20</v>
      </c>
      <c r="H194">
        <v>1509</v>
      </c>
    </row>
    <row r="195" spans="1:8" x14ac:dyDescent="0.25">
      <c r="A195">
        <v>2021</v>
      </c>
      <c r="B195" t="s">
        <v>21</v>
      </c>
      <c r="C195" t="s">
        <v>22</v>
      </c>
      <c r="D195" t="s">
        <v>9</v>
      </c>
      <c r="E195" t="s">
        <v>44</v>
      </c>
      <c r="F195" t="s">
        <v>35</v>
      </c>
      <c r="G195">
        <v>9418</v>
      </c>
      <c r="H195">
        <v>6472</v>
      </c>
    </row>
    <row r="196" spans="1:8" x14ac:dyDescent="0.25">
      <c r="A196">
        <v>2021</v>
      </c>
      <c r="B196" t="s">
        <v>21</v>
      </c>
      <c r="C196" t="s">
        <v>45</v>
      </c>
      <c r="D196" t="s">
        <v>17</v>
      </c>
      <c r="E196" t="s">
        <v>55</v>
      </c>
      <c r="F196" t="s">
        <v>35</v>
      </c>
      <c r="H196">
        <v>5969</v>
      </c>
    </row>
    <row r="197" spans="1:8" x14ac:dyDescent="0.25">
      <c r="A197">
        <v>2022</v>
      </c>
      <c r="B197" t="s">
        <v>70</v>
      </c>
      <c r="C197" t="s">
        <v>13</v>
      </c>
      <c r="D197" t="s">
        <v>46</v>
      </c>
      <c r="E197" t="s">
        <v>47</v>
      </c>
      <c r="F197" t="s">
        <v>28</v>
      </c>
      <c r="G197">
        <v>7358</v>
      </c>
      <c r="H197">
        <v>7820</v>
      </c>
    </row>
    <row r="198" spans="1:8" x14ac:dyDescent="0.25">
      <c r="A198">
        <v>2021</v>
      </c>
      <c r="B198" t="s">
        <v>67</v>
      </c>
      <c r="C198" t="s">
        <v>24</v>
      </c>
      <c r="D198" t="s">
        <v>25</v>
      </c>
      <c r="E198" t="s">
        <v>61</v>
      </c>
      <c r="F198" t="s">
        <v>28</v>
      </c>
      <c r="G198" t="s">
        <v>107</v>
      </c>
      <c r="H198">
        <v>6836</v>
      </c>
    </row>
    <row r="199" spans="1:8" x14ac:dyDescent="0.25">
      <c r="A199">
        <v>2021</v>
      </c>
      <c r="B199">
        <v>2</v>
      </c>
      <c r="C199" t="s">
        <v>32</v>
      </c>
      <c r="D199" t="s">
        <v>14</v>
      </c>
      <c r="E199" t="s">
        <v>30</v>
      </c>
      <c r="F199" t="s">
        <v>16</v>
      </c>
      <c r="G199" t="s">
        <v>108</v>
      </c>
      <c r="H199" t="s">
        <v>20</v>
      </c>
    </row>
    <row r="200" spans="1:8" x14ac:dyDescent="0.25">
      <c r="A200">
        <v>2021</v>
      </c>
      <c r="B200" t="s">
        <v>54</v>
      </c>
      <c r="C200" t="s">
        <v>13</v>
      </c>
      <c r="D200" t="s">
        <v>33</v>
      </c>
      <c r="E200" t="s">
        <v>34</v>
      </c>
      <c r="F200" t="s">
        <v>35</v>
      </c>
      <c r="H200" t="s">
        <v>20</v>
      </c>
    </row>
    <row r="201" spans="1:8" x14ac:dyDescent="0.25">
      <c r="A201">
        <v>2021</v>
      </c>
      <c r="B201" t="s">
        <v>42</v>
      </c>
      <c r="C201" t="s">
        <v>8</v>
      </c>
      <c r="D201" t="s">
        <v>25</v>
      </c>
      <c r="E201" t="s">
        <v>26</v>
      </c>
      <c r="F201" t="s">
        <v>35</v>
      </c>
      <c r="G201">
        <v>2404</v>
      </c>
      <c r="H201">
        <v>3500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8F32E-2189-49AD-811C-70AF68CC65C3}">
  <sheetPr>
    <tabColor theme="4" tint="0.39997558519241921"/>
  </sheetPr>
  <dimension ref="A1:R201"/>
  <sheetViews>
    <sheetView workbookViewId="0">
      <selection activeCell="B2" sqref="B2:B201"/>
    </sheetView>
  </sheetViews>
  <sheetFormatPr defaultRowHeight="15" x14ac:dyDescent="0.25"/>
  <cols>
    <col min="1" max="1" width="9.140625" style="2"/>
    <col min="2" max="2" width="16.140625" style="17" customWidth="1"/>
    <col min="3" max="3" width="15.42578125" customWidth="1"/>
    <col min="4" max="4" width="12.28515625" customWidth="1"/>
    <col min="5" max="5" width="17.85546875" customWidth="1"/>
    <col min="6" max="6" width="13.7109375" customWidth="1"/>
    <col min="7" max="7" width="19.7109375" style="4" customWidth="1"/>
    <col min="8" max="8" width="19.28515625" style="4" customWidth="1"/>
    <col min="9" max="9" width="18.42578125" customWidth="1"/>
    <col min="11" max="11" width="13.85546875" customWidth="1"/>
    <col min="12" max="12" width="10.5703125" bestFit="1" customWidth="1"/>
    <col min="13" max="14" width="10.5703125" customWidth="1"/>
    <col min="16" max="16" width="12.5703125" bestFit="1" customWidth="1"/>
    <col min="17" max="18" width="10.5703125" bestFit="1" customWidth="1"/>
  </cols>
  <sheetData>
    <row r="1" spans="1:18" x14ac:dyDescent="0.25">
      <c r="A1" s="2" t="s">
        <v>0</v>
      </c>
      <c r="B1" s="17" t="s">
        <v>1</v>
      </c>
      <c r="C1" t="s">
        <v>2</v>
      </c>
      <c r="D1" t="s">
        <v>3</v>
      </c>
      <c r="E1" t="s">
        <v>4</v>
      </c>
      <c r="F1" t="s">
        <v>5</v>
      </c>
      <c r="G1" t="s">
        <v>6</v>
      </c>
      <c r="H1" t="s">
        <v>7</v>
      </c>
    </row>
    <row r="2" spans="1:18" x14ac:dyDescent="0.25">
      <c r="A2" s="2">
        <v>2022</v>
      </c>
      <c r="B2" s="18" t="s">
        <v>109</v>
      </c>
      <c r="C2" t="s">
        <v>8</v>
      </c>
      <c r="D2" t="s">
        <v>9</v>
      </c>
      <c r="E2" t="s">
        <v>44</v>
      </c>
      <c r="F2" t="s">
        <v>124</v>
      </c>
      <c r="G2" s="4">
        <v>9603</v>
      </c>
      <c r="H2" s="4">
        <v>6890</v>
      </c>
      <c r="J2" t="s">
        <v>125</v>
      </c>
      <c r="K2">
        <f>COUNTBLANK(info[])</f>
        <v>0</v>
      </c>
    </row>
    <row r="3" spans="1:18" x14ac:dyDescent="0.25">
      <c r="A3" s="2">
        <v>2022</v>
      </c>
      <c r="B3" s="18" t="s">
        <v>110</v>
      </c>
      <c r="C3" t="s">
        <v>43</v>
      </c>
      <c r="D3" t="s">
        <v>14</v>
      </c>
      <c r="E3" t="s">
        <v>118</v>
      </c>
      <c r="F3" t="s">
        <v>124</v>
      </c>
      <c r="G3" s="4">
        <v>7191</v>
      </c>
      <c r="H3" s="4">
        <v>7234</v>
      </c>
    </row>
    <row r="4" spans="1:18" x14ac:dyDescent="0.25">
      <c r="A4" s="2">
        <v>2020</v>
      </c>
      <c r="B4" s="18" t="s">
        <v>111</v>
      </c>
      <c r="C4" t="s">
        <v>43</v>
      </c>
      <c r="D4" t="s">
        <v>17</v>
      </c>
      <c r="E4" t="s">
        <v>119</v>
      </c>
      <c r="F4" t="s">
        <v>19</v>
      </c>
      <c r="G4" s="4">
        <v>6426</v>
      </c>
      <c r="H4" s="4">
        <v>5875</v>
      </c>
    </row>
    <row r="5" spans="1:18" x14ac:dyDescent="0.25">
      <c r="A5" s="2">
        <v>2020</v>
      </c>
      <c r="B5" s="18" t="s">
        <v>21</v>
      </c>
      <c r="C5" t="s">
        <v>24</v>
      </c>
      <c r="D5" t="s">
        <v>17</v>
      </c>
      <c r="E5" t="s">
        <v>119</v>
      </c>
      <c r="F5" t="s">
        <v>19</v>
      </c>
      <c r="G5" s="4">
        <v>5875</v>
      </c>
      <c r="H5" s="4">
        <v>5798.34</v>
      </c>
      <c r="J5" t="s">
        <v>6</v>
      </c>
      <c r="O5" t="s">
        <v>7</v>
      </c>
    </row>
    <row r="6" spans="1:18" x14ac:dyDescent="0.25">
      <c r="A6" s="2">
        <v>2021</v>
      </c>
      <c r="B6" s="18" t="s">
        <v>65</v>
      </c>
      <c r="C6" t="s">
        <v>24</v>
      </c>
      <c r="D6" t="s">
        <v>25</v>
      </c>
      <c r="E6" t="s">
        <v>120</v>
      </c>
      <c r="F6" t="s">
        <v>124</v>
      </c>
      <c r="G6" s="4">
        <v>5875</v>
      </c>
      <c r="H6" s="4">
        <v>7111</v>
      </c>
      <c r="I6" s="5" t="s">
        <v>130</v>
      </c>
      <c r="J6" t="s">
        <v>127</v>
      </c>
      <c r="K6" t="s">
        <v>128</v>
      </c>
      <c r="L6" t="s">
        <v>126</v>
      </c>
      <c r="M6" t="s">
        <v>129</v>
      </c>
      <c r="O6" t="s">
        <v>127</v>
      </c>
      <c r="P6" t="s">
        <v>128</v>
      </c>
      <c r="Q6" t="s">
        <v>126</v>
      </c>
      <c r="R6" t="s">
        <v>129</v>
      </c>
    </row>
    <row r="7" spans="1:18" x14ac:dyDescent="0.25">
      <c r="A7" s="2">
        <v>2021</v>
      </c>
      <c r="B7" s="18" t="s">
        <v>112</v>
      </c>
      <c r="C7" t="s">
        <v>24</v>
      </c>
      <c r="D7" t="s">
        <v>17</v>
      </c>
      <c r="E7" t="s">
        <v>121</v>
      </c>
      <c r="F7" t="s">
        <v>19</v>
      </c>
      <c r="G7" s="4">
        <v>4433</v>
      </c>
      <c r="H7" s="4">
        <v>5875</v>
      </c>
      <c r="I7">
        <f>COUNTIF(F:F,J7)</f>
        <v>113</v>
      </c>
      <c r="J7" s="1" t="s">
        <v>124</v>
      </c>
      <c r="K7" s="3">
        <f>SUMIF(F:F,J7,G:G)</f>
        <v>685762.32954545482</v>
      </c>
      <c r="L7" s="3">
        <f>AVERAGEIF(F:F,J7,G:G)</f>
        <v>6068.6931818181838</v>
      </c>
      <c r="M7" s="3">
        <f>K7/I7</f>
        <v>6068.6931818181838</v>
      </c>
      <c r="N7" s="3"/>
      <c r="O7" s="1" t="s">
        <v>124</v>
      </c>
      <c r="P7" s="3">
        <f>SUMIF(F:F,O7,H:H)</f>
        <v>594507.5806451611</v>
      </c>
      <c r="Q7" s="3">
        <f>AVERAGEIF(F:F,O7,H:H)</f>
        <v>5261.1290322580626</v>
      </c>
      <c r="R7" s="3">
        <f>P7/I7</f>
        <v>5261.1290322580626</v>
      </c>
    </row>
    <row r="8" spans="1:18" x14ac:dyDescent="0.25">
      <c r="A8" s="2">
        <v>2020</v>
      </c>
      <c r="B8" s="18" t="s">
        <v>113</v>
      </c>
      <c r="C8" t="s">
        <v>24</v>
      </c>
      <c r="D8" t="s">
        <v>25</v>
      </c>
      <c r="E8" t="s">
        <v>120</v>
      </c>
      <c r="F8" t="s">
        <v>19</v>
      </c>
      <c r="G8" s="4">
        <v>6555</v>
      </c>
      <c r="H8" s="4">
        <v>7896</v>
      </c>
      <c r="I8">
        <f>COUNTIF(F:F,J8)</f>
        <v>87</v>
      </c>
      <c r="J8" s="1" t="s">
        <v>19</v>
      </c>
      <c r="K8" s="3">
        <f>SUMIF(F:F,J8,G:G)</f>
        <v>511125</v>
      </c>
      <c r="L8" s="3">
        <f>AVERAGEIF(F:F,J8,G:G)</f>
        <v>5875</v>
      </c>
      <c r="M8" s="3">
        <f>K8/I8</f>
        <v>5875</v>
      </c>
      <c r="N8" s="3"/>
      <c r="O8" s="1" t="s">
        <v>19</v>
      </c>
      <c r="P8" s="3">
        <f>SUMIF(F:F,O8,H:H)</f>
        <v>504455.90052631585</v>
      </c>
      <c r="Q8" s="3">
        <f>AVERAGEIF(F:F,O8,H:H)</f>
        <v>5798.3436842105266</v>
      </c>
      <c r="R8" s="3">
        <f>P8/I8</f>
        <v>5798.3436842105266</v>
      </c>
    </row>
    <row r="9" spans="1:18" x14ac:dyDescent="0.25">
      <c r="A9" s="2">
        <v>2022</v>
      </c>
      <c r="B9" s="18" t="s">
        <v>111</v>
      </c>
      <c r="C9" t="s">
        <v>24</v>
      </c>
      <c r="D9" t="s">
        <v>14</v>
      </c>
      <c r="E9" t="s">
        <v>122</v>
      </c>
      <c r="F9" t="s">
        <v>19</v>
      </c>
      <c r="G9" s="4">
        <v>4904</v>
      </c>
      <c r="H9" s="4">
        <v>5875</v>
      </c>
    </row>
    <row r="10" spans="1:18" x14ac:dyDescent="0.25">
      <c r="A10" s="2">
        <v>2021</v>
      </c>
      <c r="B10" s="18" t="s">
        <v>21</v>
      </c>
      <c r="C10" t="s">
        <v>24</v>
      </c>
      <c r="D10" t="s">
        <v>33</v>
      </c>
      <c r="E10" t="s">
        <v>56</v>
      </c>
      <c r="F10" t="s">
        <v>124</v>
      </c>
      <c r="G10" s="4">
        <v>4047</v>
      </c>
      <c r="H10" s="4">
        <v>5261.1290322580644</v>
      </c>
    </row>
    <row r="11" spans="1:18" x14ac:dyDescent="0.25">
      <c r="A11" s="2">
        <v>2022</v>
      </c>
      <c r="B11" s="18" t="s">
        <v>114</v>
      </c>
      <c r="C11" t="s">
        <v>8</v>
      </c>
      <c r="D11" t="s">
        <v>33</v>
      </c>
      <c r="E11" t="s">
        <v>56</v>
      </c>
      <c r="F11" t="s">
        <v>124</v>
      </c>
      <c r="G11" s="4">
        <v>5875</v>
      </c>
      <c r="H11" s="4">
        <v>5875</v>
      </c>
    </row>
    <row r="12" spans="1:18" x14ac:dyDescent="0.25">
      <c r="A12" s="2">
        <v>2021</v>
      </c>
      <c r="B12" s="18" t="s">
        <v>114</v>
      </c>
      <c r="C12" t="s">
        <v>43</v>
      </c>
      <c r="D12" t="s">
        <v>40</v>
      </c>
      <c r="E12" t="s">
        <v>59</v>
      </c>
      <c r="F12" t="s">
        <v>19</v>
      </c>
      <c r="G12" s="4">
        <v>6658</v>
      </c>
      <c r="H12" s="4">
        <v>5798.3436842105275</v>
      </c>
    </row>
    <row r="13" spans="1:18" x14ac:dyDescent="0.25">
      <c r="A13" s="2">
        <v>2020</v>
      </c>
      <c r="B13" s="18" t="s">
        <v>112</v>
      </c>
      <c r="C13" t="s">
        <v>43</v>
      </c>
      <c r="D13" t="s">
        <v>9</v>
      </c>
      <c r="E13" t="s">
        <v>44</v>
      </c>
      <c r="F13" t="s">
        <v>124</v>
      </c>
      <c r="G13" s="4">
        <v>5556</v>
      </c>
      <c r="H13" s="4">
        <v>5261.1290322580644</v>
      </c>
    </row>
    <row r="14" spans="1:18" x14ac:dyDescent="0.25">
      <c r="A14" s="2">
        <v>2020</v>
      </c>
      <c r="B14" s="18" t="s">
        <v>114</v>
      </c>
      <c r="C14" t="s">
        <v>43</v>
      </c>
      <c r="D14" t="s">
        <v>46</v>
      </c>
      <c r="E14" t="s">
        <v>47</v>
      </c>
      <c r="F14" t="s">
        <v>124</v>
      </c>
      <c r="G14" s="4">
        <v>6068.693181818182</v>
      </c>
      <c r="H14" s="4">
        <v>5261.1290322580644</v>
      </c>
    </row>
    <row r="15" spans="1:18" x14ac:dyDescent="0.25">
      <c r="A15" s="2">
        <v>2020</v>
      </c>
      <c r="B15" s="18" t="s">
        <v>110</v>
      </c>
      <c r="C15" t="s">
        <v>43</v>
      </c>
      <c r="D15" t="s">
        <v>9</v>
      </c>
      <c r="E15" t="s">
        <v>48</v>
      </c>
      <c r="F15" t="s">
        <v>19</v>
      </c>
      <c r="G15" s="4">
        <v>5875</v>
      </c>
      <c r="H15" s="4">
        <v>5798.34</v>
      </c>
    </row>
    <row r="16" spans="1:18" x14ac:dyDescent="0.25">
      <c r="A16" s="2">
        <v>2020</v>
      </c>
      <c r="B16" s="18" t="s">
        <v>65</v>
      </c>
      <c r="C16" t="s">
        <v>43</v>
      </c>
      <c r="D16" t="s">
        <v>49</v>
      </c>
      <c r="E16" t="s">
        <v>50</v>
      </c>
      <c r="F16" t="s">
        <v>19</v>
      </c>
      <c r="G16" s="4">
        <v>4824</v>
      </c>
      <c r="H16" s="4">
        <v>8541</v>
      </c>
    </row>
    <row r="17" spans="1:8" x14ac:dyDescent="0.25">
      <c r="A17" s="2">
        <v>2020</v>
      </c>
      <c r="B17" s="18" t="s">
        <v>114</v>
      </c>
      <c r="C17" t="s">
        <v>8</v>
      </c>
      <c r="D17" t="s">
        <v>46</v>
      </c>
      <c r="E17" t="s">
        <v>52</v>
      </c>
      <c r="F17" t="s">
        <v>124</v>
      </c>
      <c r="G17" s="4">
        <v>5875</v>
      </c>
      <c r="H17" s="4">
        <v>4056</v>
      </c>
    </row>
    <row r="18" spans="1:8" x14ac:dyDescent="0.25">
      <c r="A18" s="2">
        <v>2021</v>
      </c>
      <c r="B18" s="18" t="s">
        <v>113</v>
      </c>
      <c r="C18" t="s">
        <v>24</v>
      </c>
      <c r="D18" t="s">
        <v>17</v>
      </c>
      <c r="E18" t="s">
        <v>119</v>
      </c>
      <c r="F18" t="s">
        <v>19</v>
      </c>
      <c r="G18" s="4">
        <v>2034</v>
      </c>
      <c r="H18" s="4">
        <v>5798.34</v>
      </c>
    </row>
    <row r="19" spans="1:8" x14ac:dyDescent="0.25">
      <c r="A19" s="2">
        <v>2022</v>
      </c>
      <c r="B19" s="18" t="s">
        <v>112</v>
      </c>
      <c r="C19" t="s">
        <v>8</v>
      </c>
      <c r="D19" t="s">
        <v>9</v>
      </c>
      <c r="E19" t="s">
        <v>48</v>
      </c>
      <c r="F19" t="s">
        <v>124</v>
      </c>
      <c r="G19" s="4">
        <v>5875</v>
      </c>
      <c r="H19" s="4">
        <v>4573</v>
      </c>
    </row>
    <row r="20" spans="1:8" x14ac:dyDescent="0.25">
      <c r="A20" s="2">
        <v>2022</v>
      </c>
      <c r="B20" s="18" t="s">
        <v>110</v>
      </c>
      <c r="C20" t="s">
        <v>24</v>
      </c>
      <c r="D20" t="s">
        <v>33</v>
      </c>
      <c r="E20" t="s">
        <v>56</v>
      </c>
      <c r="F20" t="s">
        <v>19</v>
      </c>
      <c r="G20" s="4">
        <v>5875</v>
      </c>
      <c r="H20" s="4">
        <v>3000</v>
      </c>
    </row>
    <row r="21" spans="1:8" x14ac:dyDescent="0.25">
      <c r="A21" s="2">
        <v>2022</v>
      </c>
      <c r="B21" s="18" t="s">
        <v>111</v>
      </c>
      <c r="C21" t="s">
        <v>8</v>
      </c>
      <c r="D21" t="s">
        <v>25</v>
      </c>
      <c r="E21" t="s">
        <v>120</v>
      </c>
      <c r="F21" t="s">
        <v>19</v>
      </c>
      <c r="G21" s="4">
        <v>8873</v>
      </c>
      <c r="H21" s="4">
        <v>7175</v>
      </c>
    </row>
    <row r="22" spans="1:8" x14ac:dyDescent="0.25">
      <c r="A22" s="2">
        <v>2022</v>
      </c>
      <c r="B22" s="18" t="s">
        <v>112</v>
      </c>
      <c r="C22" t="s">
        <v>43</v>
      </c>
      <c r="D22" t="s">
        <v>17</v>
      </c>
      <c r="E22" t="s">
        <v>119</v>
      </c>
      <c r="F22" t="s">
        <v>124</v>
      </c>
      <c r="G22" s="4">
        <v>6068.6931818181811</v>
      </c>
      <c r="H22" s="4">
        <v>5261.1290322580644</v>
      </c>
    </row>
    <row r="23" spans="1:8" x14ac:dyDescent="0.25">
      <c r="A23" s="2">
        <v>2020</v>
      </c>
      <c r="B23" s="18" t="s">
        <v>111</v>
      </c>
      <c r="C23" t="s">
        <v>8</v>
      </c>
      <c r="D23" t="s">
        <v>14</v>
      </c>
      <c r="E23" t="s">
        <v>118</v>
      </c>
      <c r="F23" t="s">
        <v>19</v>
      </c>
      <c r="G23" s="4">
        <v>5342</v>
      </c>
      <c r="H23" s="4">
        <v>2775</v>
      </c>
    </row>
    <row r="24" spans="1:8" x14ac:dyDescent="0.25">
      <c r="A24" s="2">
        <v>2020</v>
      </c>
      <c r="B24" s="18" t="s">
        <v>65</v>
      </c>
      <c r="C24" t="s">
        <v>43</v>
      </c>
      <c r="D24" t="s">
        <v>33</v>
      </c>
      <c r="E24" t="s">
        <v>56</v>
      </c>
      <c r="F24" t="s">
        <v>19</v>
      </c>
      <c r="G24" s="4">
        <v>8439</v>
      </c>
      <c r="H24" s="4">
        <v>5875</v>
      </c>
    </row>
    <row r="25" spans="1:8" x14ac:dyDescent="0.25">
      <c r="A25" s="2">
        <v>2020</v>
      </c>
      <c r="B25" s="18" t="s">
        <v>113</v>
      </c>
      <c r="C25" t="s">
        <v>24</v>
      </c>
      <c r="D25" t="s">
        <v>9</v>
      </c>
      <c r="E25" t="s">
        <v>48</v>
      </c>
      <c r="F25" t="s">
        <v>19</v>
      </c>
      <c r="G25" s="4">
        <v>5875</v>
      </c>
      <c r="H25" s="4">
        <v>5875</v>
      </c>
    </row>
    <row r="26" spans="1:8" x14ac:dyDescent="0.25">
      <c r="A26" s="2">
        <v>2022</v>
      </c>
      <c r="B26" s="18" t="s">
        <v>21</v>
      </c>
      <c r="C26" t="s">
        <v>8</v>
      </c>
      <c r="D26" t="s">
        <v>40</v>
      </c>
      <c r="E26" t="s">
        <v>59</v>
      </c>
      <c r="F26" t="s">
        <v>124</v>
      </c>
      <c r="G26" s="4">
        <v>6068.693181818182</v>
      </c>
      <c r="H26" s="4">
        <v>1992</v>
      </c>
    </row>
    <row r="27" spans="1:8" x14ac:dyDescent="0.25">
      <c r="A27" s="2">
        <v>2022</v>
      </c>
      <c r="B27" s="18" t="s">
        <v>113</v>
      </c>
      <c r="C27" t="s">
        <v>24</v>
      </c>
      <c r="D27" t="s">
        <v>40</v>
      </c>
      <c r="E27" t="s">
        <v>59</v>
      </c>
      <c r="F27" t="s">
        <v>124</v>
      </c>
      <c r="G27" s="4">
        <v>7276</v>
      </c>
      <c r="H27" s="4">
        <v>5261.1290322580644</v>
      </c>
    </row>
    <row r="28" spans="1:8" x14ac:dyDescent="0.25">
      <c r="A28" s="2">
        <v>2020</v>
      </c>
      <c r="B28" s="18" t="s">
        <v>115</v>
      </c>
      <c r="C28" t="s">
        <v>24</v>
      </c>
      <c r="D28" t="s">
        <v>14</v>
      </c>
      <c r="E28" t="s">
        <v>122</v>
      </c>
      <c r="F28" t="s">
        <v>124</v>
      </c>
      <c r="G28" s="4">
        <v>5875</v>
      </c>
      <c r="H28" s="4">
        <v>5261.1290322580644</v>
      </c>
    </row>
    <row r="29" spans="1:8" x14ac:dyDescent="0.25">
      <c r="A29" s="2">
        <v>2022</v>
      </c>
      <c r="B29" s="18" t="s">
        <v>65</v>
      </c>
      <c r="C29" t="s">
        <v>43</v>
      </c>
      <c r="D29" t="s">
        <v>40</v>
      </c>
      <c r="E29" t="s">
        <v>60</v>
      </c>
      <c r="F29" t="s">
        <v>19</v>
      </c>
      <c r="G29" s="4">
        <v>5875</v>
      </c>
      <c r="H29" s="4">
        <v>5798.3436842105275</v>
      </c>
    </row>
    <row r="30" spans="1:8" x14ac:dyDescent="0.25">
      <c r="A30" s="2">
        <v>2020</v>
      </c>
      <c r="B30" s="18" t="s">
        <v>109</v>
      </c>
      <c r="C30" t="s">
        <v>43</v>
      </c>
      <c r="D30" t="s">
        <v>25</v>
      </c>
      <c r="E30" t="s">
        <v>123</v>
      </c>
      <c r="F30" t="s">
        <v>124</v>
      </c>
      <c r="G30" s="4">
        <v>5875</v>
      </c>
      <c r="H30" s="4">
        <v>5974</v>
      </c>
    </row>
    <row r="31" spans="1:8" x14ac:dyDescent="0.25">
      <c r="A31" s="2">
        <v>2022</v>
      </c>
      <c r="B31" s="18" t="s">
        <v>114</v>
      </c>
      <c r="C31" t="s">
        <v>8</v>
      </c>
      <c r="D31" t="s">
        <v>17</v>
      </c>
      <c r="E31" t="s">
        <v>121</v>
      </c>
      <c r="F31" t="s">
        <v>19</v>
      </c>
      <c r="G31" s="4">
        <v>5875</v>
      </c>
      <c r="H31" s="4">
        <v>7684</v>
      </c>
    </row>
    <row r="32" spans="1:8" x14ac:dyDescent="0.25">
      <c r="A32" s="2">
        <v>2020</v>
      </c>
      <c r="B32" s="18" t="s">
        <v>111</v>
      </c>
      <c r="C32" t="s">
        <v>24</v>
      </c>
      <c r="D32" t="s">
        <v>49</v>
      </c>
      <c r="E32" t="s">
        <v>50</v>
      </c>
      <c r="F32" t="s">
        <v>124</v>
      </c>
      <c r="G32" s="4">
        <v>2200</v>
      </c>
      <c r="H32" s="4">
        <v>5261.1290322580644</v>
      </c>
    </row>
    <row r="33" spans="1:8" x14ac:dyDescent="0.25">
      <c r="A33" s="2">
        <v>2021</v>
      </c>
      <c r="B33" s="18" t="s">
        <v>111</v>
      </c>
      <c r="C33" t="s">
        <v>8</v>
      </c>
      <c r="D33" t="s">
        <v>49</v>
      </c>
      <c r="E33" t="s">
        <v>50</v>
      </c>
      <c r="F33" t="s">
        <v>124</v>
      </c>
      <c r="G33" s="4">
        <v>6598</v>
      </c>
      <c r="H33" s="4">
        <v>3954</v>
      </c>
    </row>
    <row r="34" spans="1:8" x14ac:dyDescent="0.25">
      <c r="A34" s="2">
        <v>2020</v>
      </c>
      <c r="B34" s="18" t="s">
        <v>111</v>
      </c>
      <c r="C34" t="s">
        <v>8</v>
      </c>
      <c r="D34" t="s">
        <v>46</v>
      </c>
      <c r="E34" t="s">
        <v>47</v>
      </c>
      <c r="F34" t="s">
        <v>124</v>
      </c>
      <c r="G34" s="4">
        <v>2804</v>
      </c>
      <c r="H34" s="4">
        <v>5875</v>
      </c>
    </row>
    <row r="35" spans="1:8" x14ac:dyDescent="0.25">
      <c r="A35" s="2">
        <v>2020</v>
      </c>
      <c r="B35" s="18" t="s">
        <v>65</v>
      </c>
      <c r="C35" t="s">
        <v>43</v>
      </c>
      <c r="D35" t="s">
        <v>17</v>
      </c>
      <c r="E35" t="s">
        <v>121</v>
      </c>
      <c r="F35" t="s">
        <v>124</v>
      </c>
      <c r="G35" s="4">
        <v>5875</v>
      </c>
      <c r="H35" s="4">
        <v>5261.1290322580644</v>
      </c>
    </row>
    <row r="36" spans="1:8" x14ac:dyDescent="0.25">
      <c r="A36" s="2">
        <v>2021</v>
      </c>
      <c r="B36" s="18" t="s">
        <v>110</v>
      </c>
      <c r="C36" t="s">
        <v>43</v>
      </c>
      <c r="D36" t="s">
        <v>49</v>
      </c>
      <c r="E36" t="s">
        <v>50</v>
      </c>
      <c r="F36" t="s">
        <v>124</v>
      </c>
      <c r="G36" s="4">
        <v>6068.693181818182</v>
      </c>
      <c r="H36" s="4">
        <v>5261.1290322580644</v>
      </c>
    </row>
    <row r="37" spans="1:8" x14ac:dyDescent="0.25">
      <c r="A37" s="2">
        <v>2020</v>
      </c>
      <c r="B37" s="18" t="s">
        <v>116</v>
      </c>
      <c r="C37" t="s">
        <v>43</v>
      </c>
      <c r="D37" t="s">
        <v>17</v>
      </c>
      <c r="E37" t="s">
        <v>119</v>
      </c>
      <c r="F37" t="s">
        <v>124</v>
      </c>
      <c r="G37" s="4">
        <v>8910</v>
      </c>
      <c r="H37" s="4">
        <v>5988</v>
      </c>
    </row>
    <row r="38" spans="1:8" x14ac:dyDescent="0.25">
      <c r="A38" s="2">
        <v>2021</v>
      </c>
      <c r="B38" s="18" t="s">
        <v>113</v>
      </c>
      <c r="C38" t="s">
        <v>43</v>
      </c>
      <c r="D38" t="s">
        <v>33</v>
      </c>
      <c r="E38" t="s">
        <v>56</v>
      </c>
      <c r="F38" t="s">
        <v>19</v>
      </c>
      <c r="G38" s="4">
        <v>2206</v>
      </c>
      <c r="H38" s="4">
        <v>5798.3436842105266</v>
      </c>
    </row>
    <row r="39" spans="1:8" x14ac:dyDescent="0.25">
      <c r="A39" s="2">
        <v>2020</v>
      </c>
      <c r="B39" s="18" t="s">
        <v>116</v>
      </c>
      <c r="C39" t="s">
        <v>8</v>
      </c>
      <c r="D39" t="s">
        <v>40</v>
      </c>
      <c r="E39" t="s">
        <v>60</v>
      </c>
      <c r="F39" t="s">
        <v>124</v>
      </c>
      <c r="G39" s="4">
        <v>2863</v>
      </c>
      <c r="H39" s="4">
        <v>5261.1290322580644</v>
      </c>
    </row>
    <row r="40" spans="1:8" x14ac:dyDescent="0.25">
      <c r="A40" s="2">
        <v>2022</v>
      </c>
      <c r="B40" s="18" t="s">
        <v>116</v>
      </c>
      <c r="C40" t="s">
        <v>8</v>
      </c>
      <c r="D40" t="s">
        <v>14</v>
      </c>
      <c r="E40" t="s">
        <v>118</v>
      </c>
      <c r="F40" t="s">
        <v>19</v>
      </c>
      <c r="G40" s="4">
        <v>6191</v>
      </c>
      <c r="H40" s="4">
        <v>3257</v>
      </c>
    </row>
    <row r="41" spans="1:8" x14ac:dyDescent="0.25">
      <c r="A41" s="2">
        <v>2022</v>
      </c>
      <c r="B41" s="18" t="s">
        <v>112</v>
      </c>
      <c r="C41" t="s">
        <v>24</v>
      </c>
      <c r="D41" t="s">
        <v>40</v>
      </c>
      <c r="E41" t="s">
        <v>59</v>
      </c>
      <c r="F41" t="s">
        <v>124</v>
      </c>
      <c r="G41" s="4">
        <v>6068.693181818182</v>
      </c>
      <c r="H41" s="4">
        <v>5875</v>
      </c>
    </row>
    <row r="42" spans="1:8" x14ac:dyDescent="0.25">
      <c r="A42" s="2">
        <v>2020</v>
      </c>
      <c r="B42" s="18" t="s">
        <v>114</v>
      </c>
      <c r="C42" t="s">
        <v>24</v>
      </c>
      <c r="D42" t="s">
        <v>49</v>
      </c>
      <c r="E42" t="s">
        <v>50</v>
      </c>
      <c r="F42" t="s">
        <v>19</v>
      </c>
      <c r="G42" s="4">
        <v>5242</v>
      </c>
      <c r="H42" s="4">
        <v>8168</v>
      </c>
    </row>
    <row r="43" spans="1:8" x14ac:dyDescent="0.25">
      <c r="A43" s="2">
        <v>2021</v>
      </c>
      <c r="B43" s="18" t="s">
        <v>116</v>
      </c>
      <c r="C43" t="s">
        <v>8</v>
      </c>
      <c r="D43" t="s">
        <v>14</v>
      </c>
      <c r="E43" t="s">
        <v>122</v>
      </c>
      <c r="F43" t="s">
        <v>19</v>
      </c>
      <c r="G43" s="4">
        <v>5875</v>
      </c>
      <c r="H43" s="4">
        <v>5798.3436842105275</v>
      </c>
    </row>
    <row r="44" spans="1:8" x14ac:dyDescent="0.25">
      <c r="A44" s="2">
        <v>2021</v>
      </c>
      <c r="B44" s="18" t="s">
        <v>109</v>
      </c>
      <c r="C44" t="s">
        <v>24</v>
      </c>
      <c r="D44" t="s">
        <v>25</v>
      </c>
      <c r="E44" t="s">
        <v>120</v>
      </c>
      <c r="F44" t="s">
        <v>124</v>
      </c>
      <c r="G44" s="4">
        <v>5875</v>
      </c>
      <c r="H44" s="4">
        <v>4193</v>
      </c>
    </row>
    <row r="45" spans="1:8" x14ac:dyDescent="0.25">
      <c r="A45" s="2">
        <v>2022</v>
      </c>
      <c r="B45" s="18" t="s">
        <v>77</v>
      </c>
      <c r="C45" t="s">
        <v>43</v>
      </c>
      <c r="D45" t="s">
        <v>17</v>
      </c>
      <c r="E45" t="s">
        <v>119</v>
      </c>
      <c r="F45" t="s">
        <v>19</v>
      </c>
      <c r="G45" s="4">
        <v>6891</v>
      </c>
      <c r="H45" s="4">
        <v>5798.3436842105275</v>
      </c>
    </row>
    <row r="46" spans="1:8" x14ac:dyDescent="0.25">
      <c r="A46" s="2">
        <v>2021</v>
      </c>
      <c r="B46" s="18" t="s">
        <v>109</v>
      </c>
      <c r="C46" t="s">
        <v>8</v>
      </c>
      <c r="D46" t="s">
        <v>33</v>
      </c>
      <c r="E46" t="s">
        <v>56</v>
      </c>
      <c r="F46" t="s">
        <v>124</v>
      </c>
      <c r="G46" s="4">
        <v>7450</v>
      </c>
      <c r="H46" s="4">
        <v>5261.1290322580644</v>
      </c>
    </row>
    <row r="47" spans="1:8" x14ac:dyDescent="0.25">
      <c r="A47" s="2">
        <v>2022</v>
      </c>
      <c r="B47" s="18" t="s">
        <v>112</v>
      </c>
      <c r="C47" t="s">
        <v>24</v>
      </c>
      <c r="D47" t="s">
        <v>9</v>
      </c>
      <c r="E47" t="s">
        <v>48</v>
      </c>
      <c r="F47" t="s">
        <v>124</v>
      </c>
      <c r="G47" s="4">
        <v>4038</v>
      </c>
      <c r="H47" s="4">
        <v>4802</v>
      </c>
    </row>
    <row r="48" spans="1:8" x14ac:dyDescent="0.25">
      <c r="A48" s="2">
        <v>2022</v>
      </c>
      <c r="B48" s="18" t="s">
        <v>117</v>
      </c>
      <c r="C48" t="s">
        <v>24</v>
      </c>
      <c r="D48" t="s">
        <v>17</v>
      </c>
      <c r="E48" t="s">
        <v>119</v>
      </c>
      <c r="F48" t="s">
        <v>124</v>
      </c>
      <c r="G48" s="4">
        <v>7504</v>
      </c>
      <c r="H48" s="4">
        <v>5261.1290322580644</v>
      </c>
    </row>
    <row r="49" spans="1:8" x14ac:dyDescent="0.25">
      <c r="A49" s="2">
        <v>2020</v>
      </c>
      <c r="B49" s="18" t="s">
        <v>110</v>
      </c>
      <c r="C49" t="s">
        <v>43</v>
      </c>
      <c r="D49" t="s">
        <v>46</v>
      </c>
      <c r="E49" t="s">
        <v>52</v>
      </c>
      <c r="F49" t="s">
        <v>124</v>
      </c>
      <c r="G49" s="4">
        <v>8776</v>
      </c>
      <c r="H49" s="4">
        <v>5261.1290322580635</v>
      </c>
    </row>
    <row r="50" spans="1:8" x14ac:dyDescent="0.25">
      <c r="A50" s="2">
        <v>2022</v>
      </c>
      <c r="B50" s="18" t="s">
        <v>115</v>
      </c>
      <c r="C50" t="s">
        <v>24</v>
      </c>
      <c r="D50" t="s">
        <v>33</v>
      </c>
      <c r="E50" t="s">
        <v>73</v>
      </c>
      <c r="F50" t="s">
        <v>124</v>
      </c>
      <c r="G50" s="4">
        <v>9526</v>
      </c>
      <c r="H50" s="4">
        <v>5261.1290322580635</v>
      </c>
    </row>
    <row r="51" spans="1:8" x14ac:dyDescent="0.25">
      <c r="A51" s="2">
        <v>2021</v>
      </c>
      <c r="B51" s="18" t="s">
        <v>115</v>
      </c>
      <c r="C51" t="s">
        <v>24</v>
      </c>
      <c r="D51" t="s">
        <v>40</v>
      </c>
      <c r="E51" t="s">
        <v>59</v>
      </c>
      <c r="F51" t="s">
        <v>19</v>
      </c>
      <c r="G51" s="4">
        <v>6413</v>
      </c>
      <c r="H51" s="4">
        <v>5798.34</v>
      </c>
    </row>
    <row r="52" spans="1:8" x14ac:dyDescent="0.25">
      <c r="A52" s="2">
        <v>2022</v>
      </c>
      <c r="B52" s="18" t="s">
        <v>117</v>
      </c>
      <c r="C52" t="s">
        <v>8</v>
      </c>
      <c r="D52" t="s">
        <v>40</v>
      </c>
      <c r="E52" t="s">
        <v>59</v>
      </c>
      <c r="F52" t="s">
        <v>19</v>
      </c>
      <c r="G52" s="4">
        <v>3998</v>
      </c>
      <c r="H52" s="4">
        <v>5875</v>
      </c>
    </row>
    <row r="53" spans="1:8" x14ac:dyDescent="0.25">
      <c r="A53" s="2">
        <v>2020</v>
      </c>
      <c r="B53" s="18" t="s">
        <v>65</v>
      </c>
      <c r="C53" t="s">
        <v>24</v>
      </c>
      <c r="D53" t="s">
        <v>46</v>
      </c>
      <c r="E53" t="s">
        <v>52</v>
      </c>
      <c r="F53" t="s">
        <v>124</v>
      </c>
      <c r="G53" s="4">
        <v>3495</v>
      </c>
      <c r="H53" s="4">
        <v>5263</v>
      </c>
    </row>
    <row r="54" spans="1:8" x14ac:dyDescent="0.25">
      <c r="A54" s="2">
        <v>2021</v>
      </c>
      <c r="B54" s="18" t="s">
        <v>115</v>
      </c>
      <c r="C54" t="s">
        <v>43</v>
      </c>
      <c r="D54" t="s">
        <v>40</v>
      </c>
      <c r="E54" t="s">
        <v>59</v>
      </c>
      <c r="F54" t="s">
        <v>19</v>
      </c>
      <c r="G54" s="4">
        <v>5875</v>
      </c>
      <c r="H54" s="4">
        <v>5798.34</v>
      </c>
    </row>
    <row r="55" spans="1:8" x14ac:dyDescent="0.25">
      <c r="A55" s="2">
        <v>2021</v>
      </c>
      <c r="B55" s="18" t="s">
        <v>111</v>
      </c>
      <c r="C55" t="s">
        <v>24</v>
      </c>
      <c r="D55" t="s">
        <v>17</v>
      </c>
      <c r="E55" t="s">
        <v>119</v>
      </c>
      <c r="F55" t="s">
        <v>124</v>
      </c>
      <c r="G55" s="4">
        <v>6068.6931818181811</v>
      </c>
      <c r="H55" s="4">
        <v>5261.1290322580635</v>
      </c>
    </row>
    <row r="56" spans="1:8" x14ac:dyDescent="0.25">
      <c r="A56" s="2">
        <v>2020</v>
      </c>
      <c r="B56" s="18" t="s">
        <v>77</v>
      </c>
      <c r="C56" t="s">
        <v>24</v>
      </c>
      <c r="D56" t="s">
        <v>46</v>
      </c>
      <c r="E56" t="s">
        <v>52</v>
      </c>
      <c r="F56" t="s">
        <v>124</v>
      </c>
      <c r="G56" s="4">
        <v>5696</v>
      </c>
      <c r="H56" s="4">
        <v>5261.1290322580635</v>
      </c>
    </row>
    <row r="57" spans="1:8" x14ac:dyDescent="0.25">
      <c r="A57" s="2">
        <v>2020</v>
      </c>
      <c r="B57" s="18" t="s">
        <v>116</v>
      </c>
      <c r="C57" t="s">
        <v>24</v>
      </c>
      <c r="D57" t="s">
        <v>17</v>
      </c>
      <c r="E57" t="s">
        <v>119</v>
      </c>
      <c r="F57" t="s">
        <v>19</v>
      </c>
      <c r="G57" s="4">
        <v>5875</v>
      </c>
      <c r="H57" s="4">
        <v>5798.34</v>
      </c>
    </row>
    <row r="58" spans="1:8" x14ac:dyDescent="0.25">
      <c r="A58" s="2">
        <v>2022</v>
      </c>
      <c r="B58" s="18" t="s">
        <v>112</v>
      </c>
      <c r="C58" t="s">
        <v>43</v>
      </c>
      <c r="D58" t="s">
        <v>14</v>
      </c>
      <c r="E58" t="s">
        <v>118</v>
      </c>
      <c r="F58" t="s">
        <v>19</v>
      </c>
      <c r="G58" s="4">
        <v>9392</v>
      </c>
      <c r="H58" s="4">
        <v>5798.34</v>
      </c>
    </row>
    <row r="59" spans="1:8" x14ac:dyDescent="0.25">
      <c r="A59" s="2">
        <v>2020</v>
      </c>
      <c r="B59" s="18" t="s">
        <v>110</v>
      </c>
      <c r="C59" t="s">
        <v>43</v>
      </c>
      <c r="D59" t="s">
        <v>17</v>
      </c>
      <c r="E59" t="s">
        <v>119</v>
      </c>
      <c r="F59" t="s">
        <v>124</v>
      </c>
      <c r="G59" s="4">
        <v>5875</v>
      </c>
      <c r="H59" s="4">
        <v>4277</v>
      </c>
    </row>
    <row r="60" spans="1:8" x14ac:dyDescent="0.25">
      <c r="A60" s="2">
        <v>2022</v>
      </c>
      <c r="B60" s="18" t="s">
        <v>112</v>
      </c>
      <c r="C60" t="s">
        <v>24</v>
      </c>
      <c r="D60" t="s">
        <v>14</v>
      </c>
      <c r="E60" t="s">
        <v>122</v>
      </c>
      <c r="F60" t="s">
        <v>19</v>
      </c>
      <c r="G60" s="4">
        <v>5875</v>
      </c>
      <c r="H60" s="4">
        <v>5875</v>
      </c>
    </row>
    <row r="61" spans="1:8" x14ac:dyDescent="0.25">
      <c r="A61" s="2">
        <v>2021</v>
      </c>
      <c r="B61" s="18" t="s">
        <v>117</v>
      </c>
      <c r="C61" t="s">
        <v>24</v>
      </c>
      <c r="D61" t="s">
        <v>33</v>
      </c>
      <c r="E61" t="s">
        <v>56</v>
      </c>
      <c r="F61" t="s">
        <v>124</v>
      </c>
      <c r="G61" s="4">
        <v>5875</v>
      </c>
      <c r="H61" s="4">
        <v>5261.1290322580635</v>
      </c>
    </row>
    <row r="62" spans="1:8" x14ac:dyDescent="0.25">
      <c r="A62" s="2">
        <v>2022</v>
      </c>
      <c r="B62" s="18" t="s">
        <v>116</v>
      </c>
      <c r="C62" t="s">
        <v>24</v>
      </c>
      <c r="D62" t="s">
        <v>46</v>
      </c>
      <c r="E62" t="s">
        <v>52</v>
      </c>
      <c r="F62" t="s">
        <v>124</v>
      </c>
      <c r="G62" s="4">
        <v>6068.6931818181811</v>
      </c>
      <c r="H62" s="4">
        <v>5261.1290322580635</v>
      </c>
    </row>
    <row r="63" spans="1:8" x14ac:dyDescent="0.25">
      <c r="A63" s="2">
        <v>2021</v>
      </c>
      <c r="B63" s="18" t="s">
        <v>116</v>
      </c>
      <c r="C63" t="s">
        <v>24</v>
      </c>
      <c r="D63" t="s">
        <v>49</v>
      </c>
      <c r="E63" t="s">
        <v>82</v>
      </c>
      <c r="F63" t="s">
        <v>124</v>
      </c>
      <c r="G63" s="4">
        <v>5582</v>
      </c>
      <c r="H63" s="4">
        <v>2108</v>
      </c>
    </row>
    <row r="64" spans="1:8" x14ac:dyDescent="0.25">
      <c r="A64" s="2">
        <v>2021</v>
      </c>
      <c r="B64" s="18" t="s">
        <v>110</v>
      </c>
      <c r="C64" t="s">
        <v>8</v>
      </c>
      <c r="D64" t="s">
        <v>14</v>
      </c>
      <c r="E64" t="s">
        <v>122</v>
      </c>
      <c r="F64" t="s">
        <v>19</v>
      </c>
      <c r="G64" s="4">
        <v>6282</v>
      </c>
      <c r="H64" s="4">
        <v>5798.34</v>
      </c>
    </row>
    <row r="65" spans="1:8" x14ac:dyDescent="0.25">
      <c r="A65" s="2">
        <v>2020</v>
      </c>
      <c r="B65" s="18" t="s">
        <v>111</v>
      </c>
      <c r="C65" t="s">
        <v>24</v>
      </c>
      <c r="D65" t="s">
        <v>40</v>
      </c>
      <c r="E65" t="s">
        <v>59</v>
      </c>
      <c r="F65" t="s">
        <v>124</v>
      </c>
      <c r="G65" s="4">
        <v>9516</v>
      </c>
      <c r="H65" s="4">
        <v>4311</v>
      </c>
    </row>
    <row r="66" spans="1:8" x14ac:dyDescent="0.25">
      <c r="A66" s="2">
        <v>2020</v>
      </c>
      <c r="B66" s="18" t="s">
        <v>21</v>
      </c>
      <c r="C66" t="s">
        <v>8</v>
      </c>
      <c r="D66" t="s">
        <v>49</v>
      </c>
      <c r="E66" t="s">
        <v>82</v>
      </c>
      <c r="F66" t="s">
        <v>19</v>
      </c>
      <c r="G66" s="4">
        <v>3369</v>
      </c>
      <c r="H66" s="4">
        <v>5798.3436842105275</v>
      </c>
    </row>
    <row r="67" spans="1:8" x14ac:dyDescent="0.25">
      <c r="A67" s="2">
        <v>2022</v>
      </c>
      <c r="B67" s="18" t="s">
        <v>110</v>
      </c>
      <c r="C67" t="s">
        <v>43</v>
      </c>
      <c r="D67" t="s">
        <v>49</v>
      </c>
      <c r="E67" t="s">
        <v>82</v>
      </c>
      <c r="F67" t="s">
        <v>124</v>
      </c>
      <c r="G67" s="4">
        <v>5219</v>
      </c>
      <c r="H67" s="4">
        <v>3234</v>
      </c>
    </row>
    <row r="68" spans="1:8" x14ac:dyDescent="0.25">
      <c r="A68" s="2">
        <v>2020</v>
      </c>
      <c r="B68" s="18" t="s">
        <v>117</v>
      </c>
      <c r="C68" t="s">
        <v>24</v>
      </c>
      <c r="D68" t="s">
        <v>33</v>
      </c>
      <c r="E68" t="s">
        <v>73</v>
      </c>
      <c r="F68" t="s">
        <v>124</v>
      </c>
      <c r="G68" s="4">
        <v>3959</v>
      </c>
      <c r="H68" s="4">
        <v>5261.1290322580635</v>
      </c>
    </row>
    <row r="69" spans="1:8" x14ac:dyDescent="0.25">
      <c r="A69" s="2">
        <v>2020</v>
      </c>
      <c r="B69" s="18" t="s">
        <v>21</v>
      </c>
      <c r="C69" t="s">
        <v>8</v>
      </c>
      <c r="D69" t="s">
        <v>49</v>
      </c>
      <c r="E69" t="s">
        <v>50</v>
      </c>
      <c r="F69" t="s">
        <v>19</v>
      </c>
      <c r="G69" s="4">
        <v>5875</v>
      </c>
      <c r="H69" s="4">
        <v>8116</v>
      </c>
    </row>
    <row r="70" spans="1:8" x14ac:dyDescent="0.25">
      <c r="A70" s="2">
        <v>2022</v>
      </c>
      <c r="B70" s="18" t="s">
        <v>113</v>
      </c>
      <c r="C70" t="s">
        <v>43</v>
      </c>
      <c r="D70" t="s">
        <v>49</v>
      </c>
      <c r="E70" t="s">
        <v>50</v>
      </c>
      <c r="F70" t="s">
        <v>19</v>
      </c>
      <c r="G70" s="4">
        <v>5875</v>
      </c>
      <c r="H70" s="4">
        <v>5875</v>
      </c>
    </row>
    <row r="71" spans="1:8" x14ac:dyDescent="0.25">
      <c r="A71" s="2">
        <v>2021</v>
      </c>
      <c r="B71" s="18" t="s">
        <v>111</v>
      </c>
      <c r="C71" t="s">
        <v>24</v>
      </c>
      <c r="D71" t="s">
        <v>49</v>
      </c>
      <c r="E71" t="s">
        <v>50</v>
      </c>
      <c r="F71" t="s">
        <v>124</v>
      </c>
      <c r="G71" s="4">
        <v>5875</v>
      </c>
      <c r="H71" s="4">
        <v>7787</v>
      </c>
    </row>
    <row r="72" spans="1:8" x14ac:dyDescent="0.25">
      <c r="A72" s="2">
        <v>2022</v>
      </c>
      <c r="B72" s="18" t="s">
        <v>77</v>
      </c>
      <c r="C72" t="s">
        <v>24</v>
      </c>
      <c r="D72" t="s">
        <v>9</v>
      </c>
      <c r="E72" t="s">
        <v>44</v>
      </c>
      <c r="F72" t="s">
        <v>124</v>
      </c>
      <c r="G72" s="4">
        <v>5643</v>
      </c>
      <c r="H72" s="4">
        <v>6476</v>
      </c>
    </row>
    <row r="73" spans="1:8" x14ac:dyDescent="0.25">
      <c r="A73" s="2">
        <v>2020</v>
      </c>
      <c r="B73" s="18" t="s">
        <v>65</v>
      </c>
      <c r="C73" t="s">
        <v>24</v>
      </c>
      <c r="D73" t="s">
        <v>46</v>
      </c>
      <c r="E73" t="s">
        <v>52</v>
      </c>
      <c r="F73" t="s">
        <v>19</v>
      </c>
      <c r="G73" s="4">
        <v>7423</v>
      </c>
      <c r="H73" s="4">
        <v>5223</v>
      </c>
    </row>
    <row r="74" spans="1:8" x14ac:dyDescent="0.25">
      <c r="A74" s="2">
        <v>2021</v>
      </c>
      <c r="B74" s="18" t="s">
        <v>117</v>
      </c>
      <c r="C74" t="s">
        <v>24</v>
      </c>
      <c r="D74" t="s">
        <v>49</v>
      </c>
      <c r="E74" t="s">
        <v>82</v>
      </c>
      <c r="F74" t="s">
        <v>124</v>
      </c>
      <c r="G74" s="4">
        <v>7279</v>
      </c>
      <c r="H74" s="4">
        <v>5875</v>
      </c>
    </row>
    <row r="75" spans="1:8" x14ac:dyDescent="0.25">
      <c r="A75" s="2">
        <v>2021</v>
      </c>
      <c r="B75" s="18" t="s">
        <v>116</v>
      </c>
      <c r="C75" t="s">
        <v>8</v>
      </c>
      <c r="D75" t="s">
        <v>46</v>
      </c>
      <c r="E75" t="s">
        <v>47</v>
      </c>
      <c r="F75" t="s">
        <v>124</v>
      </c>
      <c r="G75" s="4">
        <v>6068.693181818182</v>
      </c>
      <c r="H75" s="4">
        <v>5261.1290322580635</v>
      </c>
    </row>
    <row r="76" spans="1:8" x14ac:dyDescent="0.25">
      <c r="A76" s="2">
        <v>2021</v>
      </c>
      <c r="B76" s="18" t="s">
        <v>117</v>
      </c>
      <c r="C76" t="s">
        <v>43</v>
      </c>
      <c r="D76" t="s">
        <v>40</v>
      </c>
      <c r="E76" t="s">
        <v>60</v>
      </c>
      <c r="F76" t="s">
        <v>124</v>
      </c>
      <c r="G76" s="4">
        <v>6068.6931818181811</v>
      </c>
      <c r="H76" s="4">
        <v>5875</v>
      </c>
    </row>
    <row r="77" spans="1:8" x14ac:dyDescent="0.25">
      <c r="A77" s="2">
        <v>2021</v>
      </c>
      <c r="B77" s="18" t="s">
        <v>115</v>
      </c>
      <c r="C77" t="s">
        <v>43</v>
      </c>
      <c r="D77" t="s">
        <v>25</v>
      </c>
      <c r="E77" t="s">
        <v>123</v>
      </c>
      <c r="F77" t="s">
        <v>19</v>
      </c>
      <c r="G77" s="4">
        <v>5991</v>
      </c>
      <c r="H77" s="4">
        <v>5875</v>
      </c>
    </row>
    <row r="78" spans="1:8" x14ac:dyDescent="0.25">
      <c r="A78" s="2">
        <v>2020</v>
      </c>
      <c r="B78" s="18" t="s">
        <v>116</v>
      </c>
      <c r="C78" t="s">
        <v>43</v>
      </c>
      <c r="D78" t="s">
        <v>17</v>
      </c>
      <c r="E78" t="s">
        <v>121</v>
      </c>
      <c r="F78" t="s">
        <v>19</v>
      </c>
      <c r="G78" s="4">
        <v>6199</v>
      </c>
      <c r="H78" s="4">
        <v>5423</v>
      </c>
    </row>
    <row r="79" spans="1:8" x14ac:dyDescent="0.25">
      <c r="A79" s="2">
        <v>2020</v>
      </c>
      <c r="B79" s="18" t="s">
        <v>114</v>
      </c>
      <c r="C79" t="s">
        <v>43</v>
      </c>
      <c r="D79" t="s">
        <v>33</v>
      </c>
      <c r="E79" t="s">
        <v>73</v>
      </c>
      <c r="F79" t="s">
        <v>124</v>
      </c>
      <c r="G79" s="4">
        <v>9394</v>
      </c>
      <c r="H79" s="4">
        <v>5261.1290322580635</v>
      </c>
    </row>
    <row r="80" spans="1:8" x14ac:dyDescent="0.25">
      <c r="A80" s="2">
        <v>2021</v>
      </c>
      <c r="B80" s="18" t="s">
        <v>112</v>
      </c>
      <c r="C80" t="s">
        <v>24</v>
      </c>
      <c r="D80" t="s">
        <v>49</v>
      </c>
      <c r="E80" t="s">
        <v>50</v>
      </c>
      <c r="F80" t="s">
        <v>124</v>
      </c>
      <c r="G80" s="4">
        <v>5875</v>
      </c>
      <c r="H80" s="4">
        <v>5261.1290322580635</v>
      </c>
    </row>
    <row r="81" spans="1:8" x14ac:dyDescent="0.25">
      <c r="A81" s="2">
        <v>2021</v>
      </c>
      <c r="B81" s="18" t="s">
        <v>77</v>
      </c>
      <c r="C81" t="s">
        <v>8</v>
      </c>
      <c r="D81" t="s">
        <v>49</v>
      </c>
      <c r="E81" t="s">
        <v>50</v>
      </c>
      <c r="F81" t="s">
        <v>19</v>
      </c>
      <c r="G81" s="4">
        <v>4869</v>
      </c>
      <c r="H81" s="4">
        <v>4734</v>
      </c>
    </row>
    <row r="82" spans="1:8" x14ac:dyDescent="0.25">
      <c r="A82" s="2">
        <v>2021</v>
      </c>
      <c r="B82" s="18" t="s">
        <v>111</v>
      </c>
      <c r="C82" t="s">
        <v>8</v>
      </c>
      <c r="D82" t="s">
        <v>17</v>
      </c>
      <c r="E82" t="s">
        <v>119</v>
      </c>
      <c r="F82" t="s">
        <v>124</v>
      </c>
      <c r="G82" s="4">
        <v>7800</v>
      </c>
      <c r="H82" s="4">
        <v>1660</v>
      </c>
    </row>
    <row r="83" spans="1:8" x14ac:dyDescent="0.25">
      <c r="A83" s="2">
        <v>2022</v>
      </c>
      <c r="B83" s="18" t="s">
        <v>65</v>
      </c>
      <c r="C83" t="s">
        <v>24</v>
      </c>
      <c r="D83" t="s">
        <v>33</v>
      </c>
      <c r="E83" t="s">
        <v>73</v>
      </c>
      <c r="F83" t="s">
        <v>19</v>
      </c>
      <c r="G83" s="4">
        <v>8944</v>
      </c>
      <c r="H83" s="4">
        <v>5487</v>
      </c>
    </row>
    <row r="84" spans="1:8" x14ac:dyDescent="0.25">
      <c r="A84" s="2">
        <v>2020</v>
      </c>
      <c r="B84" s="18" t="s">
        <v>21</v>
      </c>
      <c r="C84" t="s">
        <v>24</v>
      </c>
      <c r="D84" t="s">
        <v>25</v>
      </c>
      <c r="E84" t="s">
        <v>120</v>
      </c>
      <c r="F84" t="s">
        <v>19</v>
      </c>
      <c r="G84" s="4">
        <v>7511</v>
      </c>
      <c r="H84" s="4">
        <v>6754</v>
      </c>
    </row>
    <row r="85" spans="1:8" x14ac:dyDescent="0.25">
      <c r="A85" s="2">
        <v>2020</v>
      </c>
      <c r="B85" s="18" t="s">
        <v>77</v>
      </c>
      <c r="C85" t="s">
        <v>8</v>
      </c>
      <c r="D85" t="s">
        <v>17</v>
      </c>
      <c r="E85" t="s">
        <v>119</v>
      </c>
      <c r="F85" t="s">
        <v>19</v>
      </c>
      <c r="G85" s="4">
        <v>5875</v>
      </c>
      <c r="H85" s="4">
        <v>5875</v>
      </c>
    </row>
    <row r="86" spans="1:8" x14ac:dyDescent="0.25">
      <c r="A86" s="2">
        <v>2022</v>
      </c>
      <c r="B86" s="18" t="s">
        <v>111</v>
      </c>
      <c r="C86" t="s">
        <v>8</v>
      </c>
      <c r="D86" t="s">
        <v>40</v>
      </c>
      <c r="E86" t="s">
        <v>59</v>
      </c>
      <c r="F86" t="s">
        <v>19</v>
      </c>
      <c r="G86" s="4">
        <v>5875</v>
      </c>
      <c r="H86" s="4">
        <v>8393</v>
      </c>
    </row>
    <row r="87" spans="1:8" x14ac:dyDescent="0.25">
      <c r="A87" s="2">
        <v>2020</v>
      </c>
      <c r="B87" s="18" t="s">
        <v>116</v>
      </c>
      <c r="C87" t="s">
        <v>8</v>
      </c>
      <c r="D87" t="s">
        <v>25</v>
      </c>
      <c r="E87" t="s">
        <v>123</v>
      </c>
      <c r="F87" t="s">
        <v>19</v>
      </c>
      <c r="G87" s="4">
        <v>5875</v>
      </c>
      <c r="H87" s="4">
        <v>4936</v>
      </c>
    </row>
    <row r="88" spans="1:8" x14ac:dyDescent="0.25">
      <c r="A88" s="2">
        <v>2022</v>
      </c>
      <c r="B88" s="18" t="s">
        <v>114</v>
      </c>
      <c r="C88" t="s">
        <v>24</v>
      </c>
      <c r="D88" t="s">
        <v>17</v>
      </c>
      <c r="E88" t="s">
        <v>121</v>
      </c>
      <c r="F88" t="s">
        <v>19</v>
      </c>
      <c r="G88" s="4">
        <v>5875</v>
      </c>
      <c r="H88" s="4">
        <v>7670</v>
      </c>
    </row>
    <row r="89" spans="1:8" x14ac:dyDescent="0.25">
      <c r="A89" s="2">
        <v>2021</v>
      </c>
      <c r="B89" s="18" t="s">
        <v>112</v>
      </c>
      <c r="C89" t="s">
        <v>43</v>
      </c>
      <c r="D89" t="s">
        <v>33</v>
      </c>
      <c r="E89" t="s">
        <v>73</v>
      </c>
      <c r="F89" t="s">
        <v>124</v>
      </c>
      <c r="G89" s="4">
        <v>9776</v>
      </c>
      <c r="H89" s="4">
        <v>5261.1290322580635</v>
      </c>
    </row>
    <row r="90" spans="1:8" x14ac:dyDescent="0.25">
      <c r="A90" s="2">
        <v>2022</v>
      </c>
      <c r="B90" s="18" t="s">
        <v>113</v>
      </c>
      <c r="C90" t="s">
        <v>43</v>
      </c>
      <c r="D90" t="s">
        <v>49</v>
      </c>
      <c r="E90" t="s">
        <v>82</v>
      </c>
      <c r="F90" t="s">
        <v>19</v>
      </c>
      <c r="G90" s="4">
        <v>6548</v>
      </c>
      <c r="H90" s="4">
        <v>5798.34</v>
      </c>
    </row>
    <row r="91" spans="1:8" x14ac:dyDescent="0.25">
      <c r="A91" s="2">
        <v>2021</v>
      </c>
      <c r="B91" s="18" t="s">
        <v>111</v>
      </c>
      <c r="C91" t="s">
        <v>8</v>
      </c>
      <c r="D91" t="s">
        <v>9</v>
      </c>
      <c r="E91" t="s">
        <v>48</v>
      </c>
      <c r="F91" t="s">
        <v>124</v>
      </c>
      <c r="G91" s="4">
        <v>5875</v>
      </c>
      <c r="H91" s="4">
        <v>4620</v>
      </c>
    </row>
    <row r="92" spans="1:8" x14ac:dyDescent="0.25">
      <c r="A92" s="2">
        <v>2022</v>
      </c>
      <c r="B92" s="18" t="s">
        <v>114</v>
      </c>
      <c r="C92" t="s">
        <v>43</v>
      </c>
      <c r="D92" t="s">
        <v>25</v>
      </c>
      <c r="E92" t="s">
        <v>120</v>
      </c>
      <c r="F92" t="s">
        <v>124</v>
      </c>
      <c r="G92" s="4">
        <v>6068.6931818181811</v>
      </c>
      <c r="H92" s="4">
        <v>5261.1290322580635</v>
      </c>
    </row>
    <row r="93" spans="1:8" x14ac:dyDescent="0.25">
      <c r="A93" s="2">
        <v>2021</v>
      </c>
      <c r="B93" s="18" t="s">
        <v>111</v>
      </c>
      <c r="C93" t="s">
        <v>24</v>
      </c>
      <c r="D93" t="s">
        <v>9</v>
      </c>
      <c r="E93" t="s">
        <v>44</v>
      </c>
      <c r="F93" t="s">
        <v>124</v>
      </c>
      <c r="G93" s="4">
        <v>5444</v>
      </c>
      <c r="H93" s="4">
        <v>5261.1290322580635</v>
      </c>
    </row>
    <row r="94" spans="1:8" x14ac:dyDescent="0.25">
      <c r="A94" s="2">
        <v>2022</v>
      </c>
      <c r="B94" s="18" t="s">
        <v>115</v>
      </c>
      <c r="C94" t="s">
        <v>43</v>
      </c>
      <c r="D94" t="s">
        <v>40</v>
      </c>
      <c r="E94" t="s">
        <v>59</v>
      </c>
      <c r="F94" t="s">
        <v>124</v>
      </c>
      <c r="G94" s="4">
        <v>5875</v>
      </c>
      <c r="H94" s="4">
        <v>5875</v>
      </c>
    </row>
    <row r="95" spans="1:8" x14ac:dyDescent="0.25">
      <c r="A95" s="2">
        <v>2022</v>
      </c>
      <c r="B95" s="18" t="s">
        <v>111</v>
      </c>
      <c r="C95" t="s">
        <v>43</v>
      </c>
      <c r="D95" t="s">
        <v>49</v>
      </c>
      <c r="E95" t="s">
        <v>82</v>
      </c>
      <c r="F95" t="s">
        <v>19</v>
      </c>
      <c r="G95" s="4">
        <v>2301</v>
      </c>
      <c r="H95" s="4">
        <v>4670</v>
      </c>
    </row>
    <row r="96" spans="1:8" x14ac:dyDescent="0.25">
      <c r="A96" s="2">
        <v>2021</v>
      </c>
      <c r="B96" s="18" t="s">
        <v>111</v>
      </c>
      <c r="C96" t="s">
        <v>43</v>
      </c>
      <c r="D96" t="s">
        <v>40</v>
      </c>
      <c r="E96" t="s">
        <v>59</v>
      </c>
      <c r="F96" t="s">
        <v>19</v>
      </c>
      <c r="G96" s="4">
        <v>2190</v>
      </c>
      <c r="H96" s="4">
        <v>5798.34</v>
      </c>
    </row>
    <row r="97" spans="1:8" x14ac:dyDescent="0.25">
      <c r="A97" s="2">
        <v>2021</v>
      </c>
      <c r="B97" s="18" t="s">
        <v>113</v>
      </c>
      <c r="C97" t="s">
        <v>43</v>
      </c>
      <c r="D97" t="s">
        <v>25</v>
      </c>
      <c r="E97" t="s">
        <v>123</v>
      </c>
      <c r="F97" t="s">
        <v>19</v>
      </c>
      <c r="G97" s="4">
        <v>3184</v>
      </c>
      <c r="H97" s="4">
        <v>5798.34</v>
      </c>
    </row>
    <row r="98" spans="1:8" x14ac:dyDescent="0.25">
      <c r="A98" s="2">
        <v>2021</v>
      </c>
      <c r="B98" s="18" t="s">
        <v>110</v>
      </c>
      <c r="C98" t="s">
        <v>43</v>
      </c>
      <c r="D98" t="s">
        <v>9</v>
      </c>
      <c r="E98" t="s">
        <v>44</v>
      </c>
      <c r="F98" t="s">
        <v>124</v>
      </c>
      <c r="G98" s="4">
        <v>4065</v>
      </c>
      <c r="H98" s="4">
        <v>7354</v>
      </c>
    </row>
    <row r="99" spans="1:8" x14ac:dyDescent="0.25">
      <c r="A99" s="2">
        <v>2022</v>
      </c>
      <c r="B99" s="18" t="s">
        <v>111</v>
      </c>
      <c r="C99" t="s">
        <v>24</v>
      </c>
      <c r="D99" t="s">
        <v>14</v>
      </c>
      <c r="E99" t="s">
        <v>122</v>
      </c>
      <c r="F99" t="s">
        <v>124</v>
      </c>
      <c r="G99" s="4">
        <v>7442</v>
      </c>
      <c r="H99" s="4">
        <v>5875</v>
      </c>
    </row>
    <row r="100" spans="1:8" x14ac:dyDescent="0.25">
      <c r="A100" s="2">
        <v>2021</v>
      </c>
      <c r="B100" s="18" t="s">
        <v>110</v>
      </c>
      <c r="C100" t="s">
        <v>43</v>
      </c>
      <c r="D100" t="s">
        <v>9</v>
      </c>
      <c r="E100" t="s">
        <v>44</v>
      </c>
      <c r="F100" t="s">
        <v>19</v>
      </c>
      <c r="G100" s="4">
        <v>9455</v>
      </c>
      <c r="H100" s="4">
        <v>5798.34</v>
      </c>
    </row>
    <row r="101" spans="1:8" x14ac:dyDescent="0.25">
      <c r="A101" s="2">
        <v>2020</v>
      </c>
      <c r="B101" s="18" t="s">
        <v>112</v>
      </c>
      <c r="C101" t="s">
        <v>8</v>
      </c>
      <c r="D101" t="s">
        <v>9</v>
      </c>
      <c r="E101" t="s">
        <v>44</v>
      </c>
      <c r="F101" t="s">
        <v>19</v>
      </c>
      <c r="G101" s="4">
        <v>2154</v>
      </c>
      <c r="H101" s="4">
        <v>5798.3436842105284</v>
      </c>
    </row>
    <row r="102" spans="1:8" x14ac:dyDescent="0.25">
      <c r="A102" s="2">
        <v>2021</v>
      </c>
      <c r="B102" s="18" t="s">
        <v>115</v>
      </c>
      <c r="C102" t="s">
        <v>8</v>
      </c>
      <c r="D102" t="s">
        <v>9</v>
      </c>
      <c r="E102" t="s">
        <v>44</v>
      </c>
      <c r="F102" t="s">
        <v>19</v>
      </c>
      <c r="G102" s="4">
        <v>5875</v>
      </c>
      <c r="H102" s="4">
        <v>5841</v>
      </c>
    </row>
    <row r="103" spans="1:8" x14ac:dyDescent="0.25">
      <c r="A103" s="2">
        <v>2020</v>
      </c>
      <c r="B103" s="18" t="s">
        <v>116</v>
      </c>
      <c r="C103" t="s">
        <v>24</v>
      </c>
      <c r="D103" t="s">
        <v>49</v>
      </c>
      <c r="E103" t="s">
        <v>82</v>
      </c>
      <c r="F103" t="s">
        <v>124</v>
      </c>
      <c r="G103" s="4">
        <v>6068.6931818181811</v>
      </c>
      <c r="H103" s="4">
        <v>5261.1290322580635</v>
      </c>
    </row>
    <row r="104" spans="1:8" x14ac:dyDescent="0.25">
      <c r="A104" s="2">
        <v>2020</v>
      </c>
      <c r="B104" s="18" t="s">
        <v>77</v>
      </c>
      <c r="C104" t="s">
        <v>43</v>
      </c>
      <c r="D104" t="s">
        <v>14</v>
      </c>
      <c r="E104" t="s">
        <v>122</v>
      </c>
      <c r="F104" t="s">
        <v>124</v>
      </c>
      <c r="G104" s="4">
        <v>5875</v>
      </c>
      <c r="H104" s="4">
        <v>3955</v>
      </c>
    </row>
    <row r="105" spans="1:8" x14ac:dyDescent="0.25">
      <c r="A105" s="2">
        <v>2022</v>
      </c>
      <c r="B105" s="18" t="s">
        <v>114</v>
      </c>
      <c r="C105" t="s">
        <v>8</v>
      </c>
      <c r="D105" t="s">
        <v>33</v>
      </c>
      <c r="E105" t="s">
        <v>56</v>
      </c>
      <c r="F105" t="s">
        <v>19</v>
      </c>
      <c r="G105" s="4">
        <v>4950</v>
      </c>
      <c r="H105" s="4">
        <v>5798.34</v>
      </c>
    </row>
    <row r="106" spans="1:8" x14ac:dyDescent="0.25">
      <c r="A106" s="2">
        <v>2020</v>
      </c>
      <c r="B106" s="18" t="s">
        <v>111</v>
      </c>
      <c r="C106" t="s">
        <v>8</v>
      </c>
      <c r="D106" t="s">
        <v>46</v>
      </c>
      <c r="E106" t="s">
        <v>52</v>
      </c>
      <c r="F106" t="s">
        <v>19</v>
      </c>
      <c r="G106" s="4">
        <v>5847</v>
      </c>
      <c r="H106" s="4">
        <v>5875</v>
      </c>
    </row>
    <row r="107" spans="1:8" x14ac:dyDescent="0.25">
      <c r="A107" s="2">
        <v>2021</v>
      </c>
      <c r="B107" s="18" t="s">
        <v>21</v>
      </c>
      <c r="C107" t="s">
        <v>24</v>
      </c>
      <c r="D107" t="s">
        <v>46</v>
      </c>
      <c r="E107" t="s">
        <v>52</v>
      </c>
      <c r="F107" t="s">
        <v>19</v>
      </c>
      <c r="G107" s="4">
        <v>8002</v>
      </c>
      <c r="H107" s="4">
        <v>8114</v>
      </c>
    </row>
    <row r="108" spans="1:8" x14ac:dyDescent="0.25">
      <c r="A108" s="2">
        <v>2022</v>
      </c>
      <c r="B108" s="18" t="s">
        <v>110</v>
      </c>
      <c r="C108" t="s">
        <v>8</v>
      </c>
      <c r="D108" t="s">
        <v>40</v>
      </c>
      <c r="E108" t="s">
        <v>59</v>
      </c>
      <c r="F108" t="s">
        <v>124</v>
      </c>
      <c r="G108" s="4">
        <v>7211</v>
      </c>
      <c r="H108" s="4">
        <v>5261.1290322580635</v>
      </c>
    </row>
    <row r="109" spans="1:8" x14ac:dyDescent="0.25">
      <c r="A109" s="2">
        <v>2020</v>
      </c>
      <c r="B109" s="18" t="s">
        <v>65</v>
      </c>
      <c r="C109" t="s">
        <v>43</v>
      </c>
      <c r="D109" t="s">
        <v>14</v>
      </c>
      <c r="E109" t="s">
        <v>122</v>
      </c>
      <c r="F109" t="s">
        <v>124</v>
      </c>
      <c r="G109" s="4">
        <v>5875</v>
      </c>
      <c r="H109" s="4">
        <v>5875</v>
      </c>
    </row>
    <row r="110" spans="1:8" x14ac:dyDescent="0.25">
      <c r="A110" s="2">
        <v>2022</v>
      </c>
      <c r="B110" s="18" t="s">
        <v>116</v>
      </c>
      <c r="C110" t="s">
        <v>43</v>
      </c>
      <c r="D110" t="s">
        <v>9</v>
      </c>
      <c r="E110" t="s">
        <v>44</v>
      </c>
      <c r="F110" t="s">
        <v>124</v>
      </c>
      <c r="G110" s="4">
        <v>6068.693181818182</v>
      </c>
      <c r="H110" s="4">
        <v>5261.1290322580635</v>
      </c>
    </row>
    <row r="111" spans="1:8" x14ac:dyDescent="0.25">
      <c r="A111" s="2">
        <v>2022</v>
      </c>
      <c r="B111" s="18" t="s">
        <v>21</v>
      </c>
      <c r="C111" t="s">
        <v>8</v>
      </c>
      <c r="D111" t="s">
        <v>40</v>
      </c>
      <c r="E111" t="s">
        <v>59</v>
      </c>
      <c r="F111" t="s">
        <v>19</v>
      </c>
      <c r="G111" s="4">
        <v>8448</v>
      </c>
      <c r="H111" s="4">
        <v>5798.3436842105275</v>
      </c>
    </row>
    <row r="112" spans="1:8" x14ac:dyDescent="0.25">
      <c r="A112" s="2">
        <v>2021</v>
      </c>
      <c r="B112" s="18" t="s">
        <v>109</v>
      </c>
      <c r="C112" t="s">
        <v>43</v>
      </c>
      <c r="D112" t="s">
        <v>40</v>
      </c>
      <c r="E112" t="s">
        <v>59</v>
      </c>
      <c r="F112" t="s">
        <v>124</v>
      </c>
      <c r="G112" s="4">
        <v>5854</v>
      </c>
      <c r="H112" s="4">
        <v>8646</v>
      </c>
    </row>
    <row r="113" spans="1:8" x14ac:dyDescent="0.25">
      <c r="A113" s="2">
        <v>2020</v>
      </c>
      <c r="B113" s="18" t="s">
        <v>65</v>
      </c>
      <c r="C113" t="s">
        <v>24</v>
      </c>
      <c r="D113" t="s">
        <v>9</v>
      </c>
      <c r="E113" t="s">
        <v>48</v>
      </c>
      <c r="F113" t="s">
        <v>124</v>
      </c>
      <c r="G113" s="4">
        <v>5875</v>
      </c>
      <c r="H113" s="4">
        <v>5261.1290322580635</v>
      </c>
    </row>
    <row r="114" spans="1:8" x14ac:dyDescent="0.25">
      <c r="A114" s="2">
        <v>2022</v>
      </c>
      <c r="B114" s="18" t="s">
        <v>117</v>
      </c>
      <c r="C114" t="s">
        <v>24</v>
      </c>
      <c r="D114" t="s">
        <v>49</v>
      </c>
      <c r="E114" t="s">
        <v>82</v>
      </c>
      <c r="F114" t="s">
        <v>124</v>
      </c>
      <c r="G114" s="4">
        <v>2004</v>
      </c>
      <c r="H114" s="4">
        <v>6722</v>
      </c>
    </row>
    <row r="115" spans="1:8" x14ac:dyDescent="0.25">
      <c r="A115" s="2">
        <v>2021</v>
      </c>
      <c r="B115" s="18" t="s">
        <v>110</v>
      </c>
      <c r="C115" t="s">
        <v>24</v>
      </c>
      <c r="D115" t="s">
        <v>9</v>
      </c>
      <c r="E115" t="s">
        <v>44</v>
      </c>
      <c r="F115" t="s">
        <v>124</v>
      </c>
      <c r="G115" s="4">
        <v>2876</v>
      </c>
      <c r="H115" s="4">
        <v>5642</v>
      </c>
    </row>
    <row r="116" spans="1:8" x14ac:dyDescent="0.25">
      <c r="A116" s="2">
        <v>2022</v>
      </c>
      <c r="B116" s="18" t="s">
        <v>115</v>
      </c>
      <c r="C116" t="s">
        <v>24</v>
      </c>
      <c r="D116" t="s">
        <v>17</v>
      </c>
      <c r="E116" t="s">
        <v>119</v>
      </c>
      <c r="F116" t="s">
        <v>124</v>
      </c>
      <c r="G116" s="4">
        <v>9079</v>
      </c>
      <c r="H116" s="4">
        <v>5875</v>
      </c>
    </row>
    <row r="117" spans="1:8" x14ac:dyDescent="0.25">
      <c r="A117" s="2">
        <v>2021</v>
      </c>
      <c r="B117" s="18" t="s">
        <v>65</v>
      </c>
      <c r="C117" t="s">
        <v>43</v>
      </c>
      <c r="D117" t="s">
        <v>49</v>
      </c>
      <c r="E117" t="s">
        <v>50</v>
      </c>
      <c r="F117" t="s">
        <v>124</v>
      </c>
      <c r="G117" s="4">
        <v>6068.6931818181811</v>
      </c>
      <c r="H117" s="4">
        <v>5875</v>
      </c>
    </row>
    <row r="118" spans="1:8" x14ac:dyDescent="0.25">
      <c r="A118" s="2">
        <v>2021</v>
      </c>
      <c r="B118" s="18" t="s">
        <v>112</v>
      </c>
      <c r="C118" t="s">
        <v>8</v>
      </c>
      <c r="D118" t="s">
        <v>33</v>
      </c>
      <c r="E118" t="s">
        <v>56</v>
      </c>
      <c r="F118" t="s">
        <v>124</v>
      </c>
      <c r="G118" s="4">
        <v>5875</v>
      </c>
      <c r="H118" s="4">
        <v>5261.1290322580635</v>
      </c>
    </row>
    <row r="119" spans="1:8" x14ac:dyDescent="0.25">
      <c r="A119" s="2">
        <v>2022</v>
      </c>
      <c r="B119" s="18" t="s">
        <v>117</v>
      </c>
      <c r="C119" t="s">
        <v>43</v>
      </c>
      <c r="D119" t="s">
        <v>17</v>
      </c>
      <c r="E119" t="s">
        <v>121</v>
      </c>
      <c r="F119" t="s">
        <v>124</v>
      </c>
      <c r="G119" s="4">
        <v>6068.6931818181802</v>
      </c>
      <c r="H119" s="4">
        <v>5261.1290322580635</v>
      </c>
    </row>
    <row r="120" spans="1:8" x14ac:dyDescent="0.25">
      <c r="A120" s="2">
        <v>2021</v>
      </c>
      <c r="B120" s="18" t="s">
        <v>109</v>
      </c>
      <c r="C120" t="s">
        <v>43</v>
      </c>
      <c r="D120" t="s">
        <v>17</v>
      </c>
      <c r="E120" t="s">
        <v>121</v>
      </c>
      <c r="F120" t="s">
        <v>124</v>
      </c>
      <c r="G120" s="4">
        <v>7949</v>
      </c>
      <c r="H120" s="4">
        <v>5261.1290322580635</v>
      </c>
    </row>
    <row r="121" spans="1:8" x14ac:dyDescent="0.25">
      <c r="A121" s="2">
        <v>2022</v>
      </c>
      <c r="B121" s="18" t="s">
        <v>112</v>
      </c>
      <c r="C121" t="s">
        <v>43</v>
      </c>
      <c r="D121" t="s">
        <v>49</v>
      </c>
      <c r="E121" t="s">
        <v>50</v>
      </c>
      <c r="F121" t="s">
        <v>124</v>
      </c>
      <c r="G121" s="4">
        <v>6068.6931818181811</v>
      </c>
      <c r="H121" s="4">
        <v>4349</v>
      </c>
    </row>
    <row r="122" spans="1:8" x14ac:dyDescent="0.25">
      <c r="A122" s="2">
        <v>2020</v>
      </c>
      <c r="B122" s="18" t="s">
        <v>77</v>
      </c>
      <c r="C122" t="s">
        <v>43</v>
      </c>
      <c r="D122" t="s">
        <v>49</v>
      </c>
      <c r="E122" t="s">
        <v>50</v>
      </c>
      <c r="F122" t="s">
        <v>124</v>
      </c>
      <c r="G122" s="4">
        <v>7237</v>
      </c>
      <c r="H122" s="4">
        <v>5261.1290322580635</v>
      </c>
    </row>
    <row r="123" spans="1:8" x14ac:dyDescent="0.25">
      <c r="A123" s="2">
        <v>2022</v>
      </c>
      <c r="B123" s="18" t="s">
        <v>65</v>
      </c>
      <c r="C123" t="s">
        <v>24</v>
      </c>
      <c r="D123" t="s">
        <v>17</v>
      </c>
      <c r="E123" t="s">
        <v>121</v>
      </c>
      <c r="F123" t="s">
        <v>124</v>
      </c>
      <c r="G123" s="4">
        <v>9404</v>
      </c>
      <c r="H123" s="4">
        <v>4843</v>
      </c>
    </row>
    <row r="124" spans="1:8" x14ac:dyDescent="0.25">
      <c r="A124" s="2">
        <v>2021</v>
      </c>
      <c r="B124" s="18" t="s">
        <v>109</v>
      </c>
      <c r="C124" t="s">
        <v>8</v>
      </c>
      <c r="D124" t="s">
        <v>49</v>
      </c>
      <c r="E124" t="s">
        <v>50</v>
      </c>
      <c r="F124" t="s">
        <v>19</v>
      </c>
      <c r="G124" s="4">
        <v>5875</v>
      </c>
      <c r="H124" s="4">
        <v>5875</v>
      </c>
    </row>
    <row r="125" spans="1:8" x14ac:dyDescent="0.25">
      <c r="A125" s="2">
        <v>2021</v>
      </c>
      <c r="B125" s="18" t="s">
        <v>21</v>
      </c>
      <c r="C125" t="s">
        <v>24</v>
      </c>
      <c r="D125" t="s">
        <v>49</v>
      </c>
      <c r="E125" t="s">
        <v>50</v>
      </c>
      <c r="F125" t="s">
        <v>124</v>
      </c>
      <c r="G125" s="4">
        <v>4294</v>
      </c>
      <c r="H125" s="4">
        <v>3179</v>
      </c>
    </row>
    <row r="126" spans="1:8" x14ac:dyDescent="0.25">
      <c r="A126" s="2">
        <v>2022</v>
      </c>
      <c r="B126" s="18" t="s">
        <v>110</v>
      </c>
      <c r="C126" t="s">
        <v>8</v>
      </c>
      <c r="D126" t="s">
        <v>14</v>
      </c>
      <c r="E126" t="s">
        <v>122</v>
      </c>
      <c r="F126" t="s">
        <v>19</v>
      </c>
      <c r="G126" s="4">
        <v>5875</v>
      </c>
      <c r="H126" s="4">
        <v>5798.34</v>
      </c>
    </row>
    <row r="127" spans="1:8" x14ac:dyDescent="0.25">
      <c r="A127" s="2">
        <v>2022</v>
      </c>
      <c r="B127" s="18" t="s">
        <v>77</v>
      </c>
      <c r="C127" t="s">
        <v>8</v>
      </c>
      <c r="D127" t="s">
        <v>9</v>
      </c>
      <c r="E127" t="s">
        <v>44</v>
      </c>
      <c r="F127" t="s">
        <v>19</v>
      </c>
      <c r="G127" s="4">
        <v>7188</v>
      </c>
      <c r="H127" s="4">
        <v>6604</v>
      </c>
    </row>
    <row r="128" spans="1:8" x14ac:dyDescent="0.25">
      <c r="A128" s="2">
        <v>2022</v>
      </c>
      <c r="B128" s="18" t="s">
        <v>21</v>
      </c>
      <c r="C128" t="s">
        <v>8</v>
      </c>
      <c r="D128" t="s">
        <v>49</v>
      </c>
      <c r="E128" t="s">
        <v>82</v>
      </c>
      <c r="F128" t="s">
        <v>124</v>
      </c>
      <c r="G128" s="4">
        <v>6068.693181818182</v>
      </c>
      <c r="H128" s="4">
        <v>6048</v>
      </c>
    </row>
    <row r="129" spans="1:8" x14ac:dyDescent="0.25">
      <c r="A129" s="2">
        <v>2022</v>
      </c>
      <c r="B129" s="18" t="s">
        <v>117</v>
      </c>
      <c r="C129" t="s">
        <v>43</v>
      </c>
      <c r="D129" t="s">
        <v>25</v>
      </c>
      <c r="E129" t="s">
        <v>120</v>
      </c>
      <c r="F129" t="s">
        <v>19</v>
      </c>
      <c r="G129" s="4">
        <v>4959</v>
      </c>
      <c r="H129" s="4">
        <v>3979</v>
      </c>
    </row>
    <row r="130" spans="1:8" x14ac:dyDescent="0.25">
      <c r="A130" s="2">
        <v>2021</v>
      </c>
      <c r="B130" s="18" t="s">
        <v>111</v>
      </c>
      <c r="C130" t="s">
        <v>43</v>
      </c>
      <c r="D130" t="s">
        <v>17</v>
      </c>
      <c r="E130" t="s">
        <v>119</v>
      </c>
      <c r="F130" t="s">
        <v>19</v>
      </c>
      <c r="G130" s="4">
        <v>5875</v>
      </c>
      <c r="H130" s="4">
        <v>5875</v>
      </c>
    </row>
    <row r="131" spans="1:8" x14ac:dyDescent="0.25">
      <c r="A131" s="2">
        <v>2021</v>
      </c>
      <c r="B131" s="18" t="s">
        <v>114</v>
      </c>
      <c r="C131" t="s">
        <v>8</v>
      </c>
      <c r="D131" t="s">
        <v>49</v>
      </c>
      <c r="E131" t="s">
        <v>50</v>
      </c>
      <c r="F131" t="s">
        <v>124</v>
      </c>
      <c r="G131" s="4">
        <v>4070</v>
      </c>
      <c r="H131" s="4">
        <v>8165</v>
      </c>
    </row>
    <row r="132" spans="1:8" x14ac:dyDescent="0.25">
      <c r="A132" s="2">
        <v>2021</v>
      </c>
      <c r="B132" s="18" t="s">
        <v>109</v>
      </c>
      <c r="C132" t="s">
        <v>43</v>
      </c>
      <c r="D132" t="s">
        <v>14</v>
      </c>
      <c r="E132" t="s">
        <v>118</v>
      </c>
      <c r="F132" t="s">
        <v>124</v>
      </c>
      <c r="G132" s="4">
        <v>9267</v>
      </c>
      <c r="H132" s="4">
        <v>5875</v>
      </c>
    </row>
    <row r="133" spans="1:8" x14ac:dyDescent="0.25">
      <c r="A133" s="2">
        <v>2022</v>
      </c>
      <c r="B133" s="18" t="s">
        <v>65</v>
      </c>
      <c r="C133" t="s">
        <v>8</v>
      </c>
      <c r="D133" t="s">
        <v>49</v>
      </c>
      <c r="E133" t="s">
        <v>50</v>
      </c>
      <c r="F133" t="s">
        <v>124</v>
      </c>
      <c r="G133" s="4">
        <v>4489</v>
      </c>
      <c r="H133" s="4">
        <v>5875</v>
      </c>
    </row>
    <row r="134" spans="1:8" x14ac:dyDescent="0.25">
      <c r="A134" s="2">
        <v>2022</v>
      </c>
      <c r="B134" s="18" t="s">
        <v>109</v>
      </c>
      <c r="C134" t="s">
        <v>24</v>
      </c>
      <c r="D134" t="s">
        <v>46</v>
      </c>
      <c r="E134" t="s">
        <v>52</v>
      </c>
      <c r="F134" t="s">
        <v>19</v>
      </c>
      <c r="G134" s="4">
        <v>5875</v>
      </c>
      <c r="H134" s="4">
        <v>4339</v>
      </c>
    </row>
    <row r="135" spans="1:8" x14ac:dyDescent="0.25">
      <c r="A135" s="2">
        <v>2020</v>
      </c>
      <c r="B135" s="18" t="s">
        <v>116</v>
      </c>
      <c r="C135" t="s">
        <v>8</v>
      </c>
      <c r="D135" t="s">
        <v>40</v>
      </c>
      <c r="E135" t="s">
        <v>59</v>
      </c>
      <c r="F135" t="s">
        <v>124</v>
      </c>
      <c r="G135" s="4">
        <v>2335</v>
      </c>
      <c r="H135" s="4">
        <v>5875</v>
      </c>
    </row>
    <row r="136" spans="1:8" x14ac:dyDescent="0.25">
      <c r="A136" s="2">
        <v>2020</v>
      </c>
      <c r="B136" s="18" t="s">
        <v>114</v>
      </c>
      <c r="C136" t="s">
        <v>8</v>
      </c>
      <c r="D136" t="s">
        <v>49</v>
      </c>
      <c r="E136" t="s">
        <v>50</v>
      </c>
      <c r="F136" t="s">
        <v>19</v>
      </c>
      <c r="G136" s="4">
        <v>5875</v>
      </c>
      <c r="H136" s="4">
        <v>3187</v>
      </c>
    </row>
    <row r="137" spans="1:8" x14ac:dyDescent="0.25">
      <c r="A137" s="2">
        <v>2020</v>
      </c>
      <c r="B137" s="18" t="s">
        <v>112</v>
      </c>
      <c r="C137" t="s">
        <v>8</v>
      </c>
      <c r="D137" t="s">
        <v>9</v>
      </c>
      <c r="E137" t="s">
        <v>44</v>
      </c>
      <c r="F137" t="s">
        <v>124</v>
      </c>
      <c r="G137" s="4">
        <v>5875</v>
      </c>
      <c r="H137" s="4">
        <v>5261.1290322580635</v>
      </c>
    </row>
    <row r="138" spans="1:8" x14ac:dyDescent="0.25">
      <c r="A138" s="2">
        <v>2020</v>
      </c>
      <c r="B138" s="18" t="s">
        <v>113</v>
      </c>
      <c r="C138" t="s">
        <v>43</v>
      </c>
      <c r="D138" t="s">
        <v>33</v>
      </c>
      <c r="E138" t="s">
        <v>56</v>
      </c>
      <c r="F138" t="s">
        <v>124</v>
      </c>
      <c r="G138" s="4">
        <v>7052</v>
      </c>
      <c r="H138" s="4">
        <v>6887</v>
      </c>
    </row>
    <row r="139" spans="1:8" x14ac:dyDescent="0.25">
      <c r="A139" s="2">
        <v>2021</v>
      </c>
      <c r="B139" s="18" t="s">
        <v>116</v>
      </c>
      <c r="C139" t="s">
        <v>24</v>
      </c>
      <c r="D139" t="s">
        <v>49</v>
      </c>
      <c r="E139" t="s">
        <v>50</v>
      </c>
      <c r="F139" t="s">
        <v>124</v>
      </c>
      <c r="G139" s="4">
        <v>5875</v>
      </c>
      <c r="H139" s="4">
        <v>5261.1290322580635</v>
      </c>
    </row>
    <row r="140" spans="1:8" x14ac:dyDescent="0.25">
      <c r="A140" s="2">
        <v>2021</v>
      </c>
      <c r="B140" s="18" t="s">
        <v>77</v>
      </c>
      <c r="C140" t="s">
        <v>8</v>
      </c>
      <c r="D140" t="s">
        <v>49</v>
      </c>
      <c r="E140" t="s">
        <v>50</v>
      </c>
      <c r="F140" t="s">
        <v>19</v>
      </c>
      <c r="G140" s="4">
        <v>4444</v>
      </c>
      <c r="H140" s="4">
        <v>5798.3436842105275</v>
      </c>
    </row>
    <row r="141" spans="1:8" x14ac:dyDescent="0.25">
      <c r="A141" s="2">
        <v>2020</v>
      </c>
      <c r="B141" s="18" t="s">
        <v>21</v>
      </c>
      <c r="C141" t="s">
        <v>24</v>
      </c>
      <c r="D141" t="s">
        <v>9</v>
      </c>
      <c r="E141" t="s">
        <v>48</v>
      </c>
      <c r="F141" t="s">
        <v>19</v>
      </c>
      <c r="G141" s="4">
        <v>5875</v>
      </c>
      <c r="H141" s="4">
        <v>5875</v>
      </c>
    </row>
    <row r="142" spans="1:8" x14ac:dyDescent="0.25">
      <c r="A142" s="2">
        <v>2021</v>
      </c>
      <c r="B142" s="18" t="s">
        <v>111</v>
      </c>
      <c r="C142" t="s">
        <v>43</v>
      </c>
      <c r="D142" t="s">
        <v>49</v>
      </c>
      <c r="E142" t="s">
        <v>50</v>
      </c>
      <c r="F142" t="s">
        <v>124</v>
      </c>
      <c r="G142" s="4">
        <v>5875</v>
      </c>
      <c r="H142" s="4">
        <v>2275</v>
      </c>
    </row>
    <row r="143" spans="1:8" x14ac:dyDescent="0.25">
      <c r="A143" s="2">
        <v>2021</v>
      </c>
      <c r="B143" s="18" t="s">
        <v>116</v>
      </c>
      <c r="C143" t="s">
        <v>24</v>
      </c>
      <c r="D143" t="s">
        <v>9</v>
      </c>
      <c r="E143" t="s">
        <v>44</v>
      </c>
      <c r="F143" t="s">
        <v>19</v>
      </c>
      <c r="G143" s="4">
        <v>5875</v>
      </c>
      <c r="H143" s="4">
        <v>5798.34</v>
      </c>
    </row>
    <row r="144" spans="1:8" x14ac:dyDescent="0.25">
      <c r="A144" s="2">
        <v>2020</v>
      </c>
      <c r="B144" s="18" t="s">
        <v>116</v>
      </c>
      <c r="C144" t="s">
        <v>8</v>
      </c>
      <c r="D144" t="s">
        <v>49</v>
      </c>
      <c r="E144" t="s">
        <v>50</v>
      </c>
      <c r="F144" t="s">
        <v>19</v>
      </c>
      <c r="G144" s="4">
        <v>2616</v>
      </c>
      <c r="H144" s="4">
        <v>2325</v>
      </c>
    </row>
    <row r="145" spans="1:8" x14ac:dyDescent="0.25">
      <c r="A145" s="2">
        <v>2021</v>
      </c>
      <c r="B145" s="18" t="s">
        <v>111</v>
      </c>
      <c r="C145" t="s">
        <v>24</v>
      </c>
      <c r="D145" t="s">
        <v>9</v>
      </c>
      <c r="E145" t="s">
        <v>44</v>
      </c>
      <c r="F145" t="s">
        <v>19</v>
      </c>
      <c r="G145" s="4">
        <v>9668</v>
      </c>
      <c r="H145" s="4">
        <v>4646</v>
      </c>
    </row>
    <row r="146" spans="1:8" x14ac:dyDescent="0.25">
      <c r="A146" s="2">
        <v>2021</v>
      </c>
      <c r="B146" s="18" t="s">
        <v>21</v>
      </c>
      <c r="C146" t="s">
        <v>8</v>
      </c>
      <c r="D146" t="s">
        <v>25</v>
      </c>
      <c r="E146" t="s">
        <v>120</v>
      </c>
      <c r="F146" t="s">
        <v>124</v>
      </c>
      <c r="G146" s="4">
        <v>6068.6931818181811</v>
      </c>
      <c r="H146" s="4">
        <v>5261.1290322580635</v>
      </c>
    </row>
    <row r="147" spans="1:8" x14ac:dyDescent="0.25">
      <c r="A147" s="2">
        <v>2022</v>
      </c>
      <c r="B147" s="18" t="s">
        <v>117</v>
      </c>
      <c r="C147" t="s">
        <v>8</v>
      </c>
      <c r="D147" t="s">
        <v>40</v>
      </c>
      <c r="E147" t="s">
        <v>59</v>
      </c>
      <c r="F147" t="s">
        <v>19</v>
      </c>
      <c r="G147" s="4">
        <v>5465</v>
      </c>
      <c r="H147" s="4">
        <v>5798.34</v>
      </c>
    </row>
    <row r="148" spans="1:8" x14ac:dyDescent="0.25">
      <c r="A148" s="2">
        <v>2022</v>
      </c>
      <c r="B148" s="18" t="s">
        <v>113</v>
      </c>
      <c r="C148" t="s">
        <v>24</v>
      </c>
      <c r="D148" t="s">
        <v>33</v>
      </c>
      <c r="E148" t="s">
        <v>56</v>
      </c>
      <c r="F148" t="s">
        <v>19</v>
      </c>
      <c r="G148" s="4">
        <v>5875</v>
      </c>
      <c r="H148" s="4">
        <v>5798.34</v>
      </c>
    </row>
    <row r="149" spans="1:8" x14ac:dyDescent="0.25">
      <c r="A149" s="2">
        <v>2022</v>
      </c>
      <c r="B149" s="18" t="s">
        <v>112</v>
      </c>
      <c r="C149" t="s">
        <v>8</v>
      </c>
      <c r="D149" t="s">
        <v>49</v>
      </c>
      <c r="E149" t="s">
        <v>50</v>
      </c>
      <c r="F149" t="s">
        <v>124</v>
      </c>
      <c r="G149" s="4">
        <v>7073</v>
      </c>
      <c r="H149" s="4">
        <v>5875</v>
      </c>
    </row>
    <row r="150" spans="1:8" x14ac:dyDescent="0.25">
      <c r="A150" s="2">
        <v>2022</v>
      </c>
      <c r="B150" s="18" t="s">
        <v>112</v>
      </c>
      <c r="C150" t="s">
        <v>8</v>
      </c>
      <c r="D150" t="s">
        <v>46</v>
      </c>
      <c r="E150" t="s">
        <v>52</v>
      </c>
      <c r="F150" t="s">
        <v>124</v>
      </c>
      <c r="G150" s="4">
        <v>9903</v>
      </c>
      <c r="H150" s="4">
        <v>5632</v>
      </c>
    </row>
    <row r="151" spans="1:8" x14ac:dyDescent="0.25">
      <c r="A151" s="2">
        <v>2021</v>
      </c>
      <c r="B151" s="18" t="s">
        <v>112</v>
      </c>
      <c r="C151" t="s">
        <v>24</v>
      </c>
      <c r="D151" t="s">
        <v>46</v>
      </c>
      <c r="E151" t="s">
        <v>52</v>
      </c>
      <c r="F151" t="s">
        <v>124</v>
      </c>
      <c r="G151" s="4">
        <v>5766</v>
      </c>
      <c r="H151" s="4">
        <v>5875</v>
      </c>
    </row>
    <row r="152" spans="1:8" x14ac:dyDescent="0.25">
      <c r="A152" s="2">
        <v>2020</v>
      </c>
      <c r="B152" s="18" t="s">
        <v>116</v>
      </c>
      <c r="C152" t="s">
        <v>43</v>
      </c>
      <c r="D152" t="s">
        <v>25</v>
      </c>
      <c r="E152" t="s">
        <v>120</v>
      </c>
      <c r="F152" t="s">
        <v>19</v>
      </c>
      <c r="G152" s="4">
        <v>4914</v>
      </c>
      <c r="H152" s="4">
        <v>5875</v>
      </c>
    </row>
    <row r="153" spans="1:8" x14ac:dyDescent="0.25">
      <c r="A153" s="2">
        <v>2022</v>
      </c>
      <c r="B153" s="18" t="s">
        <v>77</v>
      </c>
      <c r="C153" t="s">
        <v>43</v>
      </c>
      <c r="D153" t="s">
        <v>14</v>
      </c>
      <c r="E153" t="s">
        <v>122</v>
      </c>
      <c r="F153" t="s">
        <v>124</v>
      </c>
      <c r="G153" s="4">
        <v>8205</v>
      </c>
      <c r="H153" s="4">
        <v>5261.1290322580635</v>
      </c>
    </row>
    <row r="154" spans="1:8" x14ac:dyDescent="0.25">
      <c r="A154" s="2">
        <v>2021</v>
      </c>
      <c r="B154" s="18" t="s">
        <v>109</v>
      </c>
      <c r="C154" t="s">
        <v>8</v>
      </c>
      <c r="D154" t="s">
        <v>40</v>
      </c>
      <c r="E154" t="s">
        <v>59</v>
      </c>
      <c r="F154" t="s">
        <v>124</v>
      </c>
      <c r="G154" s="4">
        <v>5875</v>
      </c>
      <c r="H154" s="4">
        <v>5261.1290322580635</v>
      </c>
    </row>
    <row r="155" spans="1:8" x14ac:dyDescent="0.25">
      <c r="A155" s="2">
        <v>2022</v>
      </c>
      <c r="B155" s="18" t="s">
        <v>110</v>
      </c>
      <c r="C155" t="s">
        <v>43</v>
      </c>
      <c r="D155" t="s">
        <v>46</v>
      </c>
      <c r="E155" t="s">
        <v>52</v>
      </c>
      <c r="F155" t="s">
        <v>124</v>
      </c>
      <c r="G155" s="4">
        <v>2395</v>
      </c>
      <c r="H155" s="4">
        <v>5875</v>
      </c>
    </row>
    <row r="156" spans="1:8" x14ac:dyDescent="0.25">
      <c r="A156" s="2">
        <v>2022</v>
      </c>
      <c r="B156" s="18" t="s">
        <v>117</v>
      </c>
      <c r="C156" t="s">
        <v>24</v>
      </c>
      <c r="D156" t="s">
        <v>17</v>
      </c>
      <c r="E156" t="s">
        <v>119</v>
      </c>
      <c r="F156" t="s">
        <v>124</v>
      </c>
      <c r="G156" s="4">
        <v>5875</v>
      </c>
      <c r="H156" s="4">
        <v>5875</v>
      </c>
    </row>
    <row r="157" spans="1:8" x14ac:dyDescent="0.25">
      <c r="A157" s="2">
        <v>2020</v>
      </c>
      <c r="B157" s="18" t="s">
        <v>112</v>
      </c>
      <c r="C157" t="s">
        <v>8</v>
      </c>
      <c r="D157" t="s">
        <v>25</v>
      </c>
      <c r="E157" t="s">
        <v>120</v>
      </c>
      <c r="F157" t="s">
        <v>124</v>
      </c>
      <c r="G157" s="4">
        <v>5875</v>
      </c>
      <c r="H157" s="4">
        <v>5261.1290322580635</v>
      </c>
    </row>
    <row r="158" spans="1:8" x14ac:dyDescent="0.25">
      <c r="A158" s="2">
        <v>2020</v>
      </c>
      <c r="B158" s="18" t="s">
        <v>109</v>
      </c>
      <c r="C158" t="s">
        <v>43</v>
      </c>
      <c r="D158" t="s">
        <v>14</v>
      </c>
      <c r="E158" t="s">
        <v>122</v>
      </c>
      <c r="F158" t="s">
        <v>19</v>
      </c>
      <c r="G158" s="4">
        <v>9192</v>
      </c>
      <c r="H158" s="4">
        <v>8591</v>
      </c>
    </row>
    <row r="159" spans="1:8" x14ac:dyDescent="0.25">
      <c r="A159" s="2">
        <v>2020</v>
      </c>
      <c r="B159" s="18" t="s">
        <v>112</v>
      </c>
      <c r="C159" t="s">
        <v>24</v>
      </c>
      <c r="D159" t="s">
        <v>33</v>
      </c>
      <c r="E159" t="s">
        <v>56</v>
      </c>
      <c r="F159" t="s">
        <v>124</v>
      </c>
      <c r="G159" s="4">
        <v>5636</v>
      </c>
      <c r="H159" s="4">
        <v>5261.1290322580635</v>
      </c>
    </row>
    <row r="160" spans="1:8" x14ac:dyDescent="0.25">
      <c r="A160" s="2">
        <v>2022</v>
      </c>
      <c r="B160" s="18" t="s">
        <v>111</v>
      </c>
      <c r="C160" t="s">
        <v>24</v>
      </c>
      <c r="D160" t="s">
        <v>25</v>
      </c>
      <c r="E160" t="s">
        <v>120</v>
      </c>
      <c r="F160" t="s">
        <v>19</v>
      </c>
      <c r="G160" s="4">
        <v>4156</v>
      </c>
      <c r="H160" s="4">
        <v>6661</v>
      </c>
    </row>
    <row r="161" spans="1:8" x14ac:dyDescent="0.25">
      <c r="A161" s="2">
        <v>2021</v>
      </c>
      <c r="B161" s="18" t="s">
        <v>65</v>
      </c>
      <c r="C161" t="s">
        <v>8</v>
      </c>
      <c r="D161" t="s">
        <v>9</v>
      </c>
      <c r="E161" t="s">
        <v>44</v>
      </c>
      <c r="F161" t="s">
        <v>124</v>
      </c>
      <c r="G161" s="4">
        <v>4982</v>
      </c>
      <c r="H161" s="4">
        <v>5261.1290322580635</v>
      </c>
    </row>
    <row r="162" spans="1:8" x14ac:dyDescent="0.25">
      <c r="A162" s="2">
        <v>2020</v>
      </c>
      <c r="B162" s="18" t="s">
        <v>112</v>
      </c>
      <c r="C162" t="s">
        <v>24</v>
      </c>
      <c r="D162" t="s">
        <v>25</v>
      </c>
      <c r="E162" t="s">
        <v>120</v>
      </c>
      <c r="F162" t="s">
        <v>124</v>
      </c>
      <c r="G162" s="4">
        <v>6068.6931818181802</v>
      </c>
      <c r="H162" s="4">
        <v>5830</v>
      </c>
    </row>
    <row r="163" spans="1:8" x14ac:dyDescent="0.25">
      <c r="A163" s="2">
        <v>2020</v>
      </c>
      <c r="B163" s="18" t="s">
        <v>110</v>
      </c>
      <c r="C163" t="s">
        <v>43</v>
      </c>
      <c r="D163" t="s">
        <v>14</v>
      </c>
      <c r="E163" t="s">
        <v>122</v>
      </c>
      <c r="F163" t="s">
        <v>124</v>
      </c>
      <c r="G163" s="4">
        <v>5875</v>
      </c>
      <c r="H163" s="4">
        <v>5261.1290322580626</v>
      </c>
    </row>
    <row r="164" spans="1:8" x14ac:dyDescent="0.25">
      <c r="A164" s="2">
        <v>2022</v>
      </c>
      <c r="B164" s="18" t="s">
        <v>116</v>
      </c>
      <c r="C164" t="s">
        <v>8</v>
      </c>
      <c r="D164" t="s">
        <v>49</v>
      </c>
      <c r="E164" t="s">
        <v>50</v>
      </c>
      <c r="F164" t="s">
        <v>19</v>
      </c>
      <c r="G164" s="4">
        <v>4539</v>
      </c>
      <c r="H164" s="4">
        <v>3042</v>
      </c>
    </row>
    <row r="165" spans="1:8" x14ac:dyDescent="0.25">
      <c r="A165" s="2">
        <v>2021</v>
      </c>
      <c r="B165" s="18" t="s">
        <v>21</v>
      </c>
      <c r="C165" t="s">
        <v>8</v>
      </c>
      <c r="D165" t="s">
        <v>17</v>
      </c>
      <c r="E165" t="s">
        <v>121</v>
      </c>
      <c r="F165" t="s">
        <v>19</v>
      </c>
      <c r="G165" s="4">
        <v>5875</v>
      </c>
      <c r="H165" s="4">
        <v>5875</v>
      </c>
    </row>
    <row r="166" spans="1:8" x14ac:dyDescent="0.25">
      <c r="A166" s="2">
        <v>2022</v>
      </c>
      <c r="B166" s="18" t="s">
        <v>109</v>
      </c>
      <c r="C166" t="s">
        <v>43</v>
      </c>
      <c r="D166" t="s">
        <v>49</v>
      </c>
      <c r="E166" t="s">
        <v>50</v>
      </c>
      <c r="F166" t="s">
        <v>124</v>
      </c>
      <c r="G166" s="4">
        <v>6068.6931818181811</v>
      </c>
      <c r="H166" s="4">
        <v>3040</v>
      </c>
    </row>
    <row r="167" spans="1:8" x14ac:dyDescent="0.25">
      <c r="A167" s="2">
        <v>2020</v>
      </c>
      <c r="B167" s="18" t="s">
        <v>109</v>
      </c>
      <c r="C167" t="s">
        <v>8</v>
      </c>
      <c r="D167" t="s">
        <v>9</v>
      </c>
      <c r="E167" t="s">
        <v>44</v>
      </c>
      <c r="F167" t="s">
        <v>124</v>
      </c>
      <c r="G167" s="4">
        <v>7541</v>
      </c>
      <c r="H167" s="4">
        <v>5219</v>
      </c>
    </row>
    <row r="168" spans="1:8" x14ac:dyDescent="0.25">
      <c r="A168" s="2">
        <v>2021</v>
      </c>
      <c r="B168" s="18" t="s">
        <v>21</v>
      </c>
      <c r="C168" t="s">
        <v>43</v>
      </c>
      <c r="D168" t="s">
        <v>46</v>
      </c>
      <c r="E168" t="s">
        <v>52</v>
      </c>
      <c r="F168" t="s">
        <v>19</v>
      </c>
      <c r="G168" s="4">
        <v>7615</v>
      </c>
      <c r="H168" s="4">
        <v>1999</v>
      </c>
    </row>
    <row r="169" spans="1:8" x14ac:dyDescent="0.25">
      <c r="A169" s="2">
        <v>2022</v>
      </c>
      <c r="B169" s="18" t="s">
        <v>111</v>
      </c>
      <c r="C169" t="s">
        <v>43</v>
      </c>
      <c r="D169" t="s">
        <v>49</v>
      </c>
      <c r="E169" t="s">
        <v>50</v>
      </c>
      <c r="F169" t="s">
        <v>124</v>
      </c>
      <c r="G169" s="4">
        <v>6068.6931818181811</v>
      </c>
      <c r="H169" s="4">
        <v>5875</v>
      </c>
    </row>
    <row r="170" spans="1:8" x14ac:dyDescent="0.25">
      <c r="A170" s="2">
        <v>2021</v>
      </c>
      <c r="B170" s="18" t="s">
        <v>117</v>
      </c>
      <c r="C170" t="s">
        <v>8</v>
      </c>
      <c r="D170" t="s">
        <v>25</v>
      </c>
      <c r="E170" t="s">
        <v>123</v>
      </c>
      <c r="F170" t="s">
        <v>124</v>
      </c>
      <c r="G170" s="4">
        <v>6068.693181818182</v>
      </c>
      <c r="H170" s="4">
        <v>5261.1290322580626</v>
      </c>
    </row>
    <row r="171" spans="1:8" x14ac:dyDescent="0.25">
      <c r="A171" s="2">
        <v>2020</v>
      </c>
      <c r="B171" s="18" t="s">
        <v>114</v>
      </c>
      <c r="C171" t="s">
        <v>43</v>
      </c>
      <c r="D171" t="s">
        <v>14</v>
      </c>
      <c r="E171" t="s">
        <v>122</v>
      </c>
      <c r="F171" t="s">
        <v>19</v>
      </c>
      <c r="G171" s="4">
        <v>3810</v>
      </c>
      <c r="H171" s="4">
        <v>6801</v>
      </c>
    </row>
    <row r="172" spans="1:8" x14ac:dyDescent="0.25">
      <c r="A172" s="2">
        <v>2021</v>
      </c>
      <c r="B172" s="18" t="s">
        <v>109</v>
      </c>
      <c r="C172" t="s">
        <v>24</v>
      </c>
      <c r="D172" t="s">
        <v>33</v>
      </c>
      <c r="E172" t="s">
        <v>56</v>
      </c>
      <c r="F172" t="s">
        <v>19</v>
      </c>
      <c r="G172" s="4">
        <v>7977</v>
      </c>
      <c r="H172" s="4">
        <v>5634</v>
      </c>
    </row>
    <row r="173" spans="1:8" x14ac:dyDescent="0.25">
      <c r="A173" s="2">
        <v>2021</v>
      </c>
      <c r="B173" s="18" t="s">
        <v>114</v>
      </c>
      <c r="C173" t="s">
        <v>8</v>
      </c>
      <c r="D173" t="s">
        <v>46</v>
      </c>
      <c r="E173" t="s">
        <v>52</v>
      </c>
      <c r="F173" t="s">
        <v>19</v>
      </c>
      <c r="G173" s="4">
        <v>5875</v>
      </c>
      <c r="H173" s="4">
        <v>6248</v>
      </c>
    </row>
    <row r="174" spans="1:8" x14ac:dyDescent="0.25">
      <c r="A174" s="2">
        <v>2021</v>
      </c>
      <c r="B174" s="18" t="s">
        <v>116</v>
      </c>
      <c r="C174" t="s">
        <v>24</v>
      </c>
      <c r="D174" t="s">
        <v>25</v>
      </c>
      <c r="E174" t="s">
        <v>120</v>
      </c>
      <c r="F174" t="s">
        <v>19</v>
      </c>
      <c r="G174" s="4">
        <v>3081</v>
      </c>
      <c r="H174" s="4">
        <v>5798.3436842105275</v>
      </c>
    </row>
    <row r="175" spans="1:8" x14ac:dyDescent="0.25">
      <c r="A175" s="2">
        <v>2020</v>
      </c>
      <c r="B175" s="18" t="s">
        <v>114</v>
      </c>
      <c r="C175" t="s">
        <v>43</v>
      </c>
      <c r="D175" t="s">
        <v>40</v>
      </c>
      <c r="E175" t="s">
        <v>59</v>
      </c>
      <c r="F175" t="s">
        <v>124</v>
      </c>
      <c r="G175" s="4">
        <v>2894</v>
      </c>
      <c r="H175" s="4">
        <v>5261.1290322580626</v>
      </c>
    </row>
    <row r="176" spans="1:8" x14ac:dyDescent="0.25">
      <c r="A176" s="2">
        <v>2020</v>
      </c>
      <c r="B176" s="18" t="s">
        <v>77</v>
      </c>
      <c r="C176" t="s">
        <v>24</v>
      </c>
      <c r="D176" t="s">
        <v>46</v>
      </c>
      <c r="E176" t="s">
        <v>52</v>
      </c>
      <c r="F176" t="s">
        <v>19</v>
      </c>
      <c r="G176" s="4">
        <v>5875</v>
      </c>
      <c r="H176" s="4">
        <v>7991</v>
      </c>
    </row>
    <row r="177" spans="1:8" x14ac:dyDescent="0.25">
      <c r="A177" s="2">
        <v>2020</v>
      </c>
      <c r="B177" s="18" t="s">
        <v>77</v>
      </c>
      <c r="C177" t="s">
        <v>24</v>
      </c>
      <c r="D177" t="s">
        <v>25</v>
      </c>
      <c r="E177" t="s">
        <v>120</v>
      </c>
      <c r="F177" t="s">
        <v>124</v>
      </c>
      <c r="G177" s="4">
        <v>3214</v>
      </c>
      <c r="H177" s="4">
        <v>5261.1290322580626</v>
      </c>
    </row>
    <row r="178" spans="1:8" x14ac:dyDescent="0.25">
      <c r="A178" s="2">
        <v>2022</v>
      </c>
      <c r="B178" s="18" t="s">
        <v>114</v>
      </c>
      <c r="C178" t="s">
        <v>43</v>
      </c>
      <c r="D178" t="s">
        <v>14</v>
      </c>
      <c r="E178" t="s">
        <v>122</v>
      </c>
      <c r="F178" t="s">
        <v>19</v>
      </c>
      <c r="G178" s="4">
        <v>2928</v>
      </c>
      <c r="H178" s="4">
        <v>1633</v>
      </c>
    </row>
    <row r="179" spans="1:8" x14ac:dyDescent="0.25">
      <c r="A179" s="2">
        <v>2022</v>
      </c>
      <c r="B179" s="18" t="s">
        <v>113</v>
      </c>
      <c r="C179" t="s">
        <v>24</v>
      </c>
      <c r="D179" t="s">
        <v>46</v>
      </c>
      <c r="E179" t="s">
        <v>47</v>
      </c>
      <c r="F179" t="s">
        <v>124</v>
      </c>
      <c r="G179" s="4">
        <v>6068.693181818182</v>
      </c>
      <c r="H179" s="4">
        <v>5261.1290322580626</v>
      </c>
    </row>
    <row r="180" spans="1:8" x14ac:dyDescent="0.25">
      <c r="A180" s="2">
        <v>2021</v>
      </c>
      <c r="B180" s="18" t="s">
        <v>77</v>
      </c>
      <c r="C180" t="s">
        <v>24</v>
      </c>
      <c r="D180" t="s">
        <v>14</v>
      </c>
      <c r="E180" t="s">
        <v>122</v>
      </c>
      <c r="F180" t="s">
        <v>124</v>
      </c>
      <c r="G180" s="4">
        <v>7268</v>
      </c>
      <c r="H180" s="4">
        <v>4784</v>
      </c>
    </row>
    <row r="181" spans="1:8" x14ac:dyDescent="0.25">
      <c r="A181" s="2">
        <v>2020</v>
      </c>
      <c r="B181" s="18" t="s">
        <v>114</v>
      </c>
      <c r="C181" t="s">
        <v>8</v>
      </c>
      <c r="D181" t="s">
        <v>9</v>
      </c>
      <c r="E181" t="s">
        <v>48</v>
      </c>
      <c r="F181" t="s">
        <v>19</v>
      </c>
      <c r="G181" s="4">
        <v>5875</v>
      </c>
      <c r="H181" s="4">
        <v>5875</v>
      </c>
    </row>
    <row r="182" spans="1:8" x14ac:dyDescent="0.25">
      <c r="A182" s="2">
        <v>2022</v>
      </c>
      <c r="B182" s="18" t="s">
        <v>21</v>
      </c>
      <c r="C182" t="s">
        <v>43</v>
      </c>
      <c r="D182" t="s">
        <v>9</v>
      </c>
      <c r="E182" t="s">
        <v>44</v>
      </c>
      <c r="F182" t="s">
        <v>19</v>
      </c>
      <c r="G182" s="4">
        <v>5512</v>
      </c>
      <c r="H182" s="4">
        <v>7690</v>
      </c>
    </row>
    <row r="183" spans="1:8" x14ac:dyDescent="0.25">
      <c r="A183" s="2">
        <v>2021</v>
      </c>
      <c r="B183" s="18" t="s">
        <v>117</v>
      </c>
      <c r="C183" t="s">
        <v>8</v>
      </c>
      <c r="D183" t="s">
        <v>9</v>
      </c>
      <c r="E183" t="s">
        <v>48</v>
      </c>
      <c r="F183" t="s">
        <v>19</v>
      </c>
      <c r="G183" s="4">
        <v>5875</v>
      </c>
      <c r="H183" s="4">
        <v>4986</v>
      </c>
    </row>
    <row r="184" spans="1:8" x14ac:dyDescent="0.25">
      <c r="A184" s="2">
        <v>2020</v>
      </c>
      <c r="B184" s="18" t="s">
        <v>117</v>
      </c>
      <c r="C184" t="s">
        <v>8</v>
      </c>
      <c r="D184" t="s">
        <v>17</v>
      </c>
      <c r="E184" t="s">
        <v>119</v>
      </c>
      <c r="F184" t="s">
        <v>124</v>
      </c>
      <c r="G184" s="4">
        <v>5637</v>
      </c>
      <c r="H184" s="4">
        <v>5261.1290322580626</v>
      </c>
    </row>
    <row r="185" spans="1:8" x14ac:dyDescent="0.25">
      <c r="A185" s="2">
        <v>2021</v>
      </c>
      <c r="B185" s="18" t="s">
        <v>77</v>
      </c>
      <c r="C185" t="s">
        <v>24</v>
      </c>
      <c r="D185" t="s">
        <v>14</v>
      </c>
      <c r="E185" t="s">
        <v>122</v>
      </c>
      <c r="F185" t="s">
        <v>124</v>
      </c>
      <c r="G185" s="4">
        <v>5875</v>
      </c>
      <c r="H185" s="4">
        <v>5261.1290322580626</v>
      </c>
    </row>
    <row r="186" spans="1:8" x14ac:dyDescent="0.25">
      <c r="A186" s="2">
        <v>2020</v>
      </c>
      <c r="B186" s="18" t="s">
        <v>117</v>
      </c>
      <c r="C186" t="s">
        <v>43</v>
      </c>
      <c r="D186" t="s">
        <v>40</v>
      </c>
      <c r="E186" t="s">
        <v>59</v>
      </c>
      <c r="F186" t="s">
        <v>124</v>
      </c>
      <c r="G186" s="4">
        <v>5875</v>
      </c>
      <c r="H186" s="4">
        <v>2167</v>
      </c>
    </row>
    <row r="187" spans="1:8" x14ac:dyDescent="0.25">
      <c r="A187" s="2">
        <v>2021</v>
      </c>
      <c r="B187" s="18" t="s">
        <v>115</v>
      </c>
      <c r="C187" t="s">
        <v>43</v>
      </c>
      <c r="D187" t="s">
        <v>14</v>
      </c>
      <c r="E187" t="s">
        <v>122</v>
      </c>
      <c r="F187" t="s">
        <v>19</v>
      </c>
      <c r="G187" s="4">
        <v>5875</v>
      </c>
      <c r="H187" s="4">
        <v>5685</v>
      </c>
    </row>
    <row r="188" spans="1:8" x14ac:dyDescent="0.25">
      <c r="A188" s="2">
        <v>2021</v>
      </c>
      <c r="B188" s="18" t="s">
        <v>110</v>
      </c>
      <c r="C188" t="s">
        <v>43</v>
      </c>
      <c r="D188" t="s">
        <v>9</v>
      </c>
      <c r="E188" t="s">
        <v>44</v>
      </c>
      <c r="F188" t="s">
        <v>124</v>
      </c>
      <c r="G188" s="4">
        <v>5719</v>
      </c>
      <c r="H188" s="4">
        <v>5261.1290322580626</v>
      </c>
    </row>
    <row r="189" spans="1:8" x14ac:dyDescent="0.25">
      <c r="A189" s="2">
        <v>2020</v>
      </c>
      <c r="B189" s="18" t="s">
        <v>116</v>
      </c>
      <c r="C189" t="s">
        <v>43</v>
      </c>
      <c r="D189" t="s">
        <v>25</v>
      </c>
      <c r="E189" t="s">
        <v>120</v>
      </c>
      <c r="F189" t="s">
        <v>124</v>
      </c>
      <c r="G189" s="4">
        <v>4779</v>
      </c>
      <c r="H189" s="4">
        <v>5261.1290322580626</v>
      </c>
    </row>
    <row r="190" spans="1:8" x14ac:dyDescent="0.25">
      <c r="A190" s="2">
        <v>2021</v>
      </c>
      <c r="B190" s="18" t="s">
        <v>116</v>
      </c>
      <c r="C190" t="s">
        <v>43</v>
      </c>
      <c r="D190" t="s">
        <v>14</v>
      </c>
      <c r="E190" t="s">
        <v>118</v>
      </c>
      <c r="F190" t="s">
        <v>19</v>
      </c>
      <c r="G190" s="4">
        <v>5875</v>
      </c>
      <c r="H190" s="4">
        <v>5798.34</v>
      </c>
    </row>
    <row r="191" spans="1:8" x14ac:dyDescent="0.25">
      <c r="A191" s="2">
        <v>2020</v>
      </c>
      <c r="B191" s="18" t="s">
        <v>112</v>
      </c>
      <c r="C191" t="s">
        <v>8</v>
      </c>
      <c r="D191" t="s">
        <v>14</v>
      </c>
      <c r="E191" t="s">
        <v>122</v>
      </c>
      <c r="F191" t="s">
        <v>19</v>
      </c>
      <c r="G191" s="4">
        <v>9891</v>
      </c>
      <c r="H191" s="4">
        <v>5798.3436842105275</v>
      </c>
    </row>
    <row r="192" spans="1:8" x14ac:dyDescent="0.25">
      <c r="A192" s="2">
        <v>2021</v>
      </c>
      <c r="B192" s="18" t="s">
        <v>112</v>
      </c>
      <c r="C192" t="s">
        <v>8</v>
      </c>
      <c r="D192" t="s">
        <v>40</v>
      </c>
      <c r="E192" t="s">
        <v>59</v>
      </c>
      <c r="F192" t="s">
        <v>124</v>
      </c>
      <c r="G192" s="4">
        <v>6068.6931818181829</v>
      </c>
      <c r="H192" s="4">
        <v>5261.1290322580626</v>
      </c>
    </row>
    <row r="193" spans="1:8" x14ac:dyDescent="0.25">
      <c r="A193" s="2">
        <v>2020</v>
      </c>
      <c r="B193" s="18" t="s">
        <v>116</v>
      </c>
      <c r="C193" t="s">
        <v>8</v>
      </c>
      <c r="D193" t="s">
        <v>14</v>
      </c>
      <c r="E193" t="s">
        <v>122</v>
      </c>
      <c r="F193" t="s">
        <v>19</v>
      </c>
      <c r="G193" s="4">
        <v>5875</v>
      </c>
      <c r="H193" s="4">
        <v>5875</v>
      </c>
    </row>
    <row r="194" spans="1:8" x14ac:dyDescent="0.25">
      <c r="A194" s="2">
        <v>2022</v>
      </c>
      <c r="B194" s="18" t="s">
        <v>116</v>
      </c>
      <c r="C194" t="s">
        <v>43</v>
      </c>
      <c r="D194" t="s">
        <v>25</v>
      </c>
      <c r="E194" t="s">
        <v>120</v>
      </c>
      <c r="F194" t="s">
        <v>124</v>
      </c>
      <c r="G194" s="4">
        <v>5875</v>
      </c>
      <c r="H194" s="4">
        <v>1509</v>
      </c>
    </row>
    <row r="195" spans="1:8" x14ac:dyDescent="0.25">
      <c r="A195" s="2">
        <v>2021</v>
      </c>
      <c r="B195" s="18" t="s">
        <v>21</v>
      </c>
      <c r="C195" t="s">
        <v>24</v>
      </c>
      <c r="D195" t="s">
        <v>9</v>
      </c>
      <c r="E195" t="s">
        <v>44</v>
      </c>
      <c r="F195" t="s">
        <v>124</v>
      </c>
      <c r="G195" s="4">
        <v>9418</v>
      </c>
      <c r="H195" s="4">
        <v>6472</v>
      </c>
    </row>
    <row r="196" spans="1:8" x14ac:dyDescent="0.25">
      <c r="A196" s="2">
        <v>2021</v>
      </c>
      <c r="B196" s="18" t="s">
        <v>21</v>
      </c>
      <c r="C196" t="s">
        <v>43</v>
      </c>
      <c r="D196" t="s">
        <v>17</v>
      </c>
      <c r="E196" t="s">
        <v>119</v>
      </c>
      <c r="F196" t="s">
        <v>124</v>
      </c>
      <c r="G196" s="4">
        <v>6068.6931818181829</v>
      </c>
      <c r="H196" s="4">
        <v>5969</v>
      </c>
    </row>
    <row r="197" spans="1:8" x14ac:dyDescent="0.25">
      <c r="A197" s="2">
        <v>2022</v>
      </c>
      <c r="B197" s="18" t="s">
        <v>109</v>
      </c>
      <c r="C197" t="s">
        <v>43</v>
      </c>
      <c r="D197" t="s">
        <v>46</v>
      </c>
      <c r="E197" t="s">
        <v>47</v>
      </c>
      <c r="F197" t="s">
        <v>19</v>
      </c>
      <c r="G197" s="4">
        <v>7358</v>
      </c>
      <c r="H197" s="4">
        <v>7820</v>
      </c>
    </row>
    <row r="198" spans="1:8" x14ac:dyDescent="0.25">
      <c r="A198" s="2">
        <v>2021</v>
      </c>
      <c r="B198" s="18" t="s">
        <v>116</v>
      </c>
      <c r="C198" t="s">
        <v>24</v>
      </c>
      <c r="D198" t="s">
        <v>25</v>
      </c>
      <c r="E198" t="s">
        <v>123</v>
      </c>
      <c r="F198" t="s">
        <v>19</v>
      </c>
      <c r="G198" s="4">
        <v>9449</v>
      </c>
      <c r="H198" s="4">
        <v>6836</v>
      </c>
    </row>
    <row r="199" spans="1:8" x14ac:dyDescent="0.25">
      <c r="A199" s="2">
        <v>2021</v>
      </c>
      <c r="B199" s="18" t="s">
        <v>109</v>
      </c>
      <c r="C199" t="s">
        <v>24</v>
      </c>
      <c r="D199" t="s">
        <v>14</v>
      </c>
      <c r="E199" t="s">
        <v>122</v>
      </c>
      <c r="F199" t="s">
        <v>124</v>
      </c>
      <c r="G199" s="4">
        <v>8938</v>
      </c>
      <c r="H199" s="4">
        <v>5875</v>
      </c>
    </row>
    <row r="200" spans="1:8" x14ac:dyDescent="0.25">
      <c r="A200" s="2">
        <v>2021</v>
      </c>
      <c r="B200" s="18" t="s">
        <v>113</v>
      </c>
      <c r="C200" t="s">
        <v>43</v>
      </c>
      <c r="D200" t="s">
        <v>33</v>
      </c>
      <c r="E200" t="s">
        <v>56</v>
      </c>
      <c r="F200" t="s">
        <v>124</v>
      </c>
      <c r="G200" s="4">
        <v>6068.6931818181838</v>
      </c>
      <c r="H200" s="4">
        <v>5875</v>
      </c>
    </row>
    <row r="201" spans="1:8" x14ac:dyDescent="0.25">
      <c r="A201" s="2">
        <v>2021</v>
      </c>
      <c r="B201" s="18" t="s">
        <v>112</v>
      </c>
      <c r="C201" t="s">
        <v>8</v>
      </c>
      <c r="D201" t="s">
        <v>25</v>
      </c>
      <c r="E201" t="s">
        <v>120</v>
      </c>
      <c r="F201" t="s">
        <v>124</v>
      </c>
      <c r="G201" s="4">
        <v>2404</v>
      </c>
      <c r="H201" s="4">
        <v>3500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39303-BF15-463A-BEE6-4AC953F3DF12}">
  <sheetPr>
    <tabColor theme="9" tint="0.79998168889431442"/>
  </sheetPr>
  <dimension ref="A2:M31"/>
  <sheetViews>
    <sheetView topLeftCell="H1" workbookViewId="0">
      <selection activeCell="M9" sqref="M9"/>
    </sheetView>
  </sheetViews>
  <sheetFormatPr defaultRowHeight="15" x14ac:dyDescent="0.25"/>
  <cols>
    <col min="1" max="1" width="11.28515625" bestFit="1" customWidth="1"/>
    <col min="2" max="2" width="25.28515625" bestFit="1" customWidth="1"/>
    <col min="3" max="3" width="31.140625" bestFit="1" customWidth="1"/>
    <col min="4" max="4" width="12.5703125" bestFit="1" customWidth="1"/>
    <col min="5" max="5" width="31.140625" bestFit="1" customWidth="1"/>
    <col min="6" max="6" width="12.140625" bestFit="1" customWidth="1"/>
    <col min="7" max="7" width="23.28515625" bestFit="1" customWidth="1"/>
    <col min="8" max="8" width="18" bestFit="1" customWidth="1"/>
    <col min="9" max="9" width="12.5703125" bestFit="1" customWidth="1"/>
    <col min="10" max="10" width="12.140625" bestFit="1" customWidth="1"/>
    <col min="11" max="11" width="20.5703125" bestFit="1" customWidth="1"/>
    <col min="12" max="12" width="11.5703125" bestFit="1" customWidth="1"/>
    <col min="13" max="13" width="25.28515625" bestFit="1" customWidth="1"/>
    <col min="14" max="14" width="31.140625" bestFit="1" customWidth="1"/>
    <col min="15" max="15" width="25.28515625" bestFit="1" customWidth="1"/>
    <col min="16" max="16" width="31.140625" bestFit="1" customWidth="1"/>
    <col min="17" max="17" width="25.28515625" bestFit="1" customWidth="1"/>
    <col min="18" max="18" width="31.140625" bestFit="1" customWidth="1"/>
    <col min="19" max="19" width="25.28515625" bestFit="1" customWidth="1"/>
    <col min="20" max="20" width="31.140625" bestFit="1" customWidth="1"/>
    <col min="21" max="21" width="25.28515625" bestFit="1" customWidth="1"/>
    <col min="22" max="22" width="31.140625" bestFit="1" customWidth="1"/>
    <col min="23" max="23" width="25.28515625" bestFit="1" customWidth="1"/>
    <col min="24" max="24" width="31.140625" bestFit="1" customWidth="1"/>
    <col min="25" max="25" width="25.28515625" bestFit="1" customWidth="1"/>
    <col min="26" max="26" width="31.140625" bestFit="1" customWidth="1"/>
    <col min="27" max="27" width="25.28515625" bestFit="1" customWidth="1"/>
    <col min="28" max="28" width="31.140625" bestFit="1" customWidth="1"/>
    <col min="29" max="29" width="25.28515625" bestFit="1" customWidth="1"/>
    <col min="30" max="30" width="31.140625" bestFit="1" customWidth="1"/>
    <col min="31" max="31" width="30.42578125" bestFit="1" customWidth="1"/>
    <col min="32" max="32" width="36.140625" bestFit="1" customWidth="1"/>
    <col min="33" max="35" width="31.140625" bestFit="1" customWidth="1"/>
    <col min="36" max="36" width="30.28515625" bestFit="1" customWidth="1"/>
    <col min="37" max="37" width="36" bestFit="1" customWidth="1"/>
    <col min="38" max="43" width="31.140625" bestFit="1" customWidth="1"/>
    <col min="44" max="44" width="29.85546875" bestFit="1" customWidth="1"/>
    <col min="45" max="45" width="35.5703125" bestFit="1" customWidth="1"/>
    <col min="46" max="51" width="31.140625" bestFit="1" customWidth="1"/>
    <col min="52" max="52" width="30.140625" bestFit="1" customWidth="1"/>
    <col min="53" max="53" width="35.85546875" bestFit="1" customWidth="1"/>
    <col min="54" max="59" width="31.140625" bestFit="1" customWidth="1"/>
    <col min="60" max="60" width="29.28515625" bestFit="1" customWidth="1"/>
    <col min="61" max="61" width="35.140625" bestFit="1" customWidth="1"/>
    <col min="62" max="67" width="31.140625" bestFit="1" customWidth="1"/>
    <col min="68" max="68" width="32.140625" bestFit="1" customWidth="1"/>
    <col min="69" max="69" width="38" bestFit="1" customWidth="1"/>
    <col min="70" max="75" width="31.140625" bestFit="1" customWidth="1"/>
    <col min="76" max="76" width="36" bestFit="1" customWidth="1"/>
    <col min="77" max="77" width="41.7109375" bestFit="1" customWidth="1"/>
    <col min="78" max="83" width="31.140625" bestFit="1" customWidth="1"/>
    <col min="84" max="84" width="33.140625" bestFit="1" customWidth="1"/>
    <col min="85" max="85" width="39" bestFit="1" customWidth="1"/>
    <col min="86" max="91" width="31.140625" bestFit="1" customWidth="1"/>
    <col min="92" max="92" width="35.5703125" bestFit="1" customWidth="1"/>
    <col min="93" max="93" width="41.28515625" bestFit="1" customWidth="1"/>
    <col min="94" max="99" width="31.140625" bestFit="1" customWidth="1"/>
    <col min="100" max="100" width="35.28515625" bestFit="1" customWidth="1"/>
    <col min="101" max="101" width="41" bestFit="1" customWidth="1"/>
    <col min="102" max="102" width="30.42578125" bestFit="1" customWidth="1"/>
    <col min="103" max="103" width="36.140625" bestFit="1" customWidth="1"/>
  </cols>
  <sheetData>
    <row r="2" spans="1:13" x14ac:dyDescent="0.25">
      <c r="J2" s="16" t="s">
        <v>1</v>
      </c>
      <c r="K2" t="s">
        <v>185</v>
      </c>
    </row>
    <row r="3" spans="1:13" x14ac:dyDescent="0.25">
      <c r="A3" s="6" t="s">
        <v>2</v>
      </c>
      <c r="B3" t="s">
        <v>135</v>
      </c>
      <c r="C3" t="s">
        <v>136</v>
      </c>
      <c r="F3" s="6" t="s">
        <v>137</v>
      </c>
      <c r="J3" s="19" t="s">
        <v>115</v>
      </c>
      <c r="K3" s="3">
        <v>111653.93806451613</v>
      </c>
    </row>
    <row r="4" spans="1:13" x14ac:dyDescent="0.25">
      <c r="A4" s="7" t="s">
        <v>8</v>
      </c>
      <c r="B4" s="3">
        <v>358766.15909090906</v>
      </c>
      <c r="C4" s="3">
        <v>332490.09952461795</v>
      </c>
      <c r="F4" s="7" t="s">
        <v>135</v>
      </c>
      <c r="G4" s="3">
        <v>1196887.3295454548</v>
      </c>
      <c r="J4" s="19" t="s">
        <v>109</v>
      </c>
      <c r="K4" s="3">
        <v>210327.08027859236</v>
      </c>
    </row>
    <row r="5" spans="1:13" x14ac:dyDescent="0.25">
      <c r="A5" s="7" t="s">
        <v>24</v>
      </c>
      <c r="B5" s="3">
        <v>412123.15909090906</v>
      </c>
      <c r="C5" s="3">
        <v>384252.96432937175</v>
      </c>
      <c r="F5" s="7" t="s">
        <v>136</v>
      </c>
      <c r="G5" s="3">
        <v>1098963.4811714769</v>
      </c>
      <c r="J5" s="19" t="s">
        <v>65</v>
      </c>
      <c r="K5" s="3">
        <v>168993.42396280289</v>
      </c>
    </row>
    <row r="6" spans="1:13" x14ac:dyDescent="0.25">
      <c r="A6" s="7" t="s">
        <v>43</v>
      </c>
      <c r="B6" s="3">
        <v>425998.01136363629</v>
      </c>
      <c r="C6" s="3">
        <v>382220.41731748724</v>
      </c>
      <c r="J6" s="19" t="s">
        <v>111</v>
      </c>
      <c r="K6" s="3">
        <v>254657.11346041053</v>
      </c>
    </row>
    <row r="7" spans="1:13" x14ac:dyDescent="0.25">
      <c r="A7" s="7" t="s">
        <v>134</v>
      </c>
      <c r="B7" s="3">
        <v>1196887.3295454544</v>
      </c>
      <c r="C7" s="3">
        <v>1098963.4811714769</v>
      </c>
      <c r="J7" s="19" t="s">
        <v>77</v>
      </c>
      <c r="K7" s="3">
        <v>162476.33252971136</v>
      </c>
    </row>
    <row r="8" spans="1:13" x14ac:dyDescent="0.25">
      <c r="J8" s="19" t="s">
        <v>112</v>
      </c>
      <c r="K8" s="3">
        <v>264421.65456783451</v>
      </c>
    </row>
    <row r="9" spans="1:13" x14ac:dyDescent="0.25">
      <c r="F9" s="6" t="s">
        <v>2</v>
      </c>
      <c r="G9" t="s">
        <v>185</v>
      </c>
      <c r="J9" s="19" t="s">
        <v>117</v>
      </c>
      <c r="K9" s="3">
        <v>161230.19373900292</v>
      </c>
    </row>
    <row r="10" spans="1:13" x14ac:dyDescent="0.25">
      <c r="F10" s="7" t="s">
        <v>8</v>
      </c>
      <c r="G10" s="3">
        <v>691256.25861552707</v>
      </c>
      <c r="J10" s="19" t="s">
        <v>21</v>
      </c>
      <c r="K10" s="3">
        <v>201991.05816020991</v>
      </c>
    </row>
    <row r="11" spans="1:13" x14ac:dyDescent="0.25">
      <c r="F11" s="7" t="s">
        <v>24</v>
      </c>
      <c r="G11" s="3">
        <v>796376.12342028087</v>
      </c>
      <c r="J11" s="19" t="s">
        <v>113</v>
      </c>
      <c r="K11" s="3">
        <v>136539.34811236302</v>
      </c>
    </row>
    <row r="12" spans="1:13" x14ac:dyDescent="0.25">
      <c r="F12" s="7" t="s">
        <v>43</v>
      </c>
      <c r="G12" s="3">
        <v>808218.42868112354</v>
      </c>
      <c r="J12" s="19" t="s">
        <v>116</v>
      </c>
      <c r="K12" s="3">
        <v>251601.38332150021</v>
      </c>
    </row>
    <row r="13" spans="1:13" x14ac:dyDescent="0.25">
      <c r="F13" s="7" t="s">
        <v>134</v>
      </c>
      <c r="G13" s="3">
        <v>2295850.8107169317</v>
      </c>
      <c r="J13" s="19" t="s">
        <v>114</v>
      </c>
      <c r="K13" s="3">
        <v>191211.58617687912</v>
      </c>
      <c r="M13" s="20">
        <f>(180747.7-191211.59)/180747.7</f>
        <v>-5.7892244271987879E-2</v>
      </c>
    </row>
    <row r="14" spans="1:13" x14ac:dyDescent="0.25">
      <c r="A14" s="6" t="s">
        <v>1</v>
      </c>
      <c r="B14" t="s">
        <v>135</v>
      </c>
      <c r="C14" t="s">
        <v>136</v>
      </c>
      <c r="J14" s="19" t="s">
        <v>110</v>
      </c>
      <c r="K14" s="3">
        <v>180747.69834310847</v>
      </c>
    </row>
    <row r="15" spans="1:13" x14ac:dyDescent="0.25">
      <c r="A15" s="7" t="s">
        <v>115</v>
      </c>
      <c r="B15" s="3">
        <v>60384</v>
      </c>
      <c r="C15" s="3">
        <v>51269.938064516129</v>
      </c>
      <c r="J15" s="7" t="s">
        <v>134</v>
      </c>
      <c r="K15" s="3">
        <v>2295850.8107169326</v>
      </c>
    </row>
    <row r="16" spans="1:13" x14ac:dyDescent="0.25">
      <c r="A16" s="7" t="s">
        <v>109</v>
      </c>
      <c r="B16" s="3">
        <v>116572.69318181818</v>
      </c>
      <c r="C16" s="3">
        <v>93754.387096774182</v>
      </c>
    </row>
    <row r="17" spans="1:11" x14ac:dyDescent="0.25">
      <c r="A17" s="7" t="s">
        <v>65</v>
      </c>
      <c r="B17" s="3">
        <v>87443.693181818177</v>
      </c>
      <c r="C17" s="3">
        <v>81549.730780984712</v>
      </c>
    </row>
    <row r="18" spans="1:11" x14ac:dyDescent="0.25">
      <c r="A18" s="7" t="s">
        <v>111</v>
      </c>
      <c r="B18" s="3">
        <v>133023.38636363635</v>
      </c>
      <c r="C18" s="3">
        <v>121633.72709677418</v>
      </c>
    </row>
    <row r="19" spans="1:11" x14ac:dyDescent="0.25">
      <c r="A19" s="7" t="s">
        <v>77</v>
      </c>
      <c r="B19" s="3">
        <v>84155</v>
      </c>
      <c r="C19" s="3">
        <v>78321.332529711362</v>
      </c>
      <c r="F19" s="6" t="s">
        <v>5</v>
      </c>
      <c r="G19" t="s">
        <v>131</v>
      </c>
      <c r="H19" t="s">
        <v>132</v>
      </c>
    </row>
    <row r="20" spans="1:11" x14ac:dyDescent="0.25">
      <c r="A20" s="7" t="s">
        <v>112</v>
      </c>
      <c r="B20" s="3">
        <v>141615.46590909088</v>
      </c>
      <c r="C20" s="3">
        <v>122806.18865874362</v>
      </c>
      <c r="F20" s="7" t="s">
        <v>19</v>
      </c>
      <c r="G20" s="3">
        <v>504455.90052631585</v>
      </c>
      <c r="H20" s="3">
        <v>511125</v>
      </c>
    </row>
    <row r="21" spans="1:11" x14ac:dyDescent="0.25">
      <c r="A21" s="7" t="s">
        <v>117</v>
      </c>
      <c r="B21" s="3">
        <v>82511.079545454559</v>
      </c>
      <c r="C21" s="3">
        <v>78719.114193548376</v>
      </c>
      <c r="F21" s="7" t="s">
        <v>124</v>
      </c>
      <c r="G21" s="3">
        <v>594507.5806451611</v>
      </c>
      <c r="H21" s="3">
        <v>685762.32954545482</v>
      </c>
      <c r="J21" s="6" t="s">
        <v>2</v>
      </c>
      <c r="K21" t="s">
        <v>185</v>
      </c>
    </row>
    <row r="22" spans="1:11" x14ac:dyDescent="0.25">
      <c r="A22" s="7" t="s">
        <v>21</v>
      </c>
      <c r="B22" s="3">
        <v>105990.77272727272</v>
      </c>
      <c r="C22" s="3">
        <v>96000.285432937191</v>
      </c>
      <c r="F22" s="7" t="s">
        <v>134</v>
      </c>
      <c r="G22" s="3">
        <v>1098963.4811714769</v>
      </c>
      <c r="H22" s="3">
        <v>1196887.3295454548</v>
      </c>
      <c r="J22" s="7" t="s">
        <v>8</v>
      </c>
      <c r="K22" s="3">
        <v>691256.25861552707</v>
      </c>
    </row>
    <row r="23" spans="1:11" x14ac:dyDescent="0.25">
      <c r="A23" s="7" t="s">
        <v>113</v>
      </c>
      <c r="B23" s="3">
        <v>64617.386363636368</v>
      </c>
      <c r="C23" s="3">
        <v>71921.961748726637</v>
      </c>
      <c r="J23" s="7" t="s">
        <v>24</v>
      </c>
      <c r="K23" s="3">
        <v>796376.12342028087</v>
      </c>
    </row>
    <row r="24" spans="1:11" x14ac:dyDescent="0.25">
      <c r="A24" s="7" t="s">
        <v>116</v>
      </c>
      <c r="B24" s="3">
        <v>132732.77272727271</v>
      </c>
      <c r="C24" s="3">
        <v>118868.61059422749</v>
      </c>
      <c r="J24" s="7" t="s">
        <v>43</v>
      </c>
      <c r="K24" s="3">
        <v>808218.42868112354</v>
      </c>
    </row>
    <row r="25" spans="1:11" x14ac:dyDescent="0.25">
      <c r="A25" s="7" t="s">
        <v>114</v>
      </c>
      <c r="B25" s="3">
        <v>93208.386363636368</v>
      </c>
      <c r="C25" s="3">
        <v>98003.199813242769</v>
      </c>
      <c r="J25" s="7" t="s">
        <v>134</v>
      </c>
      <c r="K25" s="3">
        <v>2295850.8107169317</v>
      </c>
    </row>
    <row r="26" spans="1:11" x14ac:dyDescent="0.25">
      <c r="A26" s="7" t="s">
        <v>110</v>
      </c>
      <c r="B26" s="3">
        <v>94632.693181818177</v>
      </c>
      <c r="C26" s="3">
        <v>86115.005161290304</v>
      </c>
    </row>
    <row r="27" spans="1:11" x14ac:dyDescent="0.25">
      <c r="A27" s="7" t="s">
        <v>134</v>
      </c>
      <c r="B27" s="3">
        <v>1196887.3295454544</v>
      </c>
      <c r="C27" s="3">
        <v>1098963.4811714769</v>
      </c>
    </row>
    <row r="28" spans="1:11" x14ac:dyDescent="0.25">
      <c r="J28" s="6" t="s">
        <v>5</v>
      </c>
      <c r="K28" t="s">
        <v>185</v>
      </c>
    </row>
    <row r="29" spans="1:11" x14ac:dyDescent="0.25">
      <c r="J29" s="7" t="s">
        <v>19</v>
      </c>
      <c r="K29" s="3">
        <v>1015580.9005263159</v>
      </c>
    </row>
    <row r="30" spans="1:11" x14ac:dyDescent="0.25">
      <c r="J30" s="7" t="s">
        <v>124</v>
      </c>
      <c r="K30" s="3">
        <v>1280269.9101906158</v>
      </c>
    </row>
    <row r="31" spans="1:11" x14ac:dyDescent="0.25">
      <c r="J31" s="7" t="s">
        <v>134</v>
      </c>
      <c r="K31" s="3">
        <v>2295850.8107169326</v>
      </c>
    </row>
  </sheetData>
  <conditionalFormatting sqref="M13">
    <cfRule type="iconSet" priority="1">
      <iconSet iconSet="3Arrows">
        <cfvo type="percent" val="0"/>
        <cfvo type="num" val="0"/>
        <cfvo type="num" val="0"/>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E1BA3-DC0E-4132-8012-2E433773C58F}">
  <sheetPr>
    <tabColor theme="7" tint="0.59999389629810485"/>
  </sheetPr>
  <dimension ref="B4:H19"/>
  <sheetViews>
    <sheetView workbookViewId="0">
      <selection activeCell="B4" sqref="B4"/>
    </sheetView>
  </sheetViews>
  <sheetFormatPr defaultRowHeight="15" x14ac:dyDescent="0.25"/>
  <cols>
    <col min="2" max="2" width="18.5703125" bestFit="1" customWidth="1"/>
    <col min="3" max="3" width="21.5703125" bestFit="1" customWidth="1"/>
    <col min="4" max="4" width="26.85546875" bestFit="1" customWidth="1"/>
    <col min="5" max="5" width="18" bestFit="1" customWidth="1"/>
    <col min="6" max="6" width="17.7109375" bestFit="1" customWidth="1"/>
    <col min="7" max="7" width="21.5703125" bestFit="1" customWidth="1"/>
    <col min="8" max="8" width="26.85546875" bestFit="1" customWidth="1"/>
    <col min="9" max="9" width="13.28515625" bestFit="1" customWidth="1"/>
    <col min="10" max="10" width="13.7109375" bestFit="1" customWidth="1"/>
    <col min="11" max="11" width="17.7109375" bestFit="1" customWidth="1"/>
    <col min="12" max="12" width="18.140625" bestFit="1" customWidth="1"/>
    <col min="13" max="13" width="12" bestFit="1" customWidth="1"/>
    <col min="14" max="14" width="12.42578125" bestFit="1" customWidth="1"/>
    <col min="15" max="15" width="13.85546875" bestFit="1" customWidth="1"/>
    <col min="16" max="16" width="14.28515625" bestFit="1" customWidth="1"/>
    <col min="17" max="17" width="18.140625" bestFit="1" customWidth="1"/>
    <col min="18" max="18" width="18.5703125" bestFit="1" customWidth="1"/>
    <col min="19" max="19" width="18" bestFit="1" customWidth="1"/>
    <col min="20" max="20" width="23.28515625" bestFit="1" customWidth="1"/>
    <col min="21" max="21" width="18.140625" bestFit="1" customWidth="1"/>
    <col min="22" max="22" width="23.28515625" bestFit="1" customWidth="1"/>
    <col min="23" max="23" width="18" bestFit="1" customWidth="1"/>
    <col min="24" max="24" width="23.28515625" bestFit="1" customWidth="1"/>
    <col min="25" max="25" width="18" bestFit="1" customWidth="1"/>
    <col min="26" max="26" width="23.28515625" bestFit="1" customWidth="1"/>
    <col min="27" max="27" width="18" bestFit="1" customWidth="1"/>
    <col min="28" max="28" width="23.28515625" bestFit="1" customWidth="1"/>
    <col min="29" max="29" width="18" bestFit="1" customWidth="1"/>
    <col min="30" max="30" width="23.28515625" bestFit="1" customWidth="1"/>
    <col min="31" max="31" width="18.140625" bestFit="1" customWidth="1"/>
    <col min="32" max="32" width="23.28515625" bestFit="1" customWidth="1"/>
    <col min="33" max="33" width="18.5703125" bestFit="1" customWidth="1"/>
    <col min="34" max="35" width="23.28515625" bestFit="1" customWidth="1"/>
    <col min="36" max="36" width="18" bestFit="1" customWidth="1"/>
    <col min="37" max="37" width="23.28515625" bestFit="1" customWidth="1"/>
    <col min="38" max="38" width="18" bestFit="1" customWidth="1"/>
    <col min="39" max="39" width="23.28515625" bestFit="1" customWidth="1"/>
    <col min="40" max="40" width="18" bestFit="1" customWidth="1"/>
    <col min="41" max="41" width="23.28515625" bestFit="1" customWidth="1"/>
    <col min="42" max="42" width="18" bestFit="1" customWidth="1"/>
    <col min="43" max="43" width="23.28515625" bestFit="1" customWidth="1"/>
    <col min="44" max="44" width="18" bestFit="1" customWidth="1"/>
    <col min="45" max="45" width="23.28515625" bestFit="1" customWidth="1"/>
    <col min="46" max="46" width="18" bestFit="1" customWidth="1"/>
    <col min="47" max="47" width="23.28515625" bestFit="1" customWidth="1"/>
    <col min="48" max="48" width="18" bestFit="1" customWidth="1"/>
    <col min="49" max="49" width="23.28515625" bestFit="1" customWidth="1"/>
    <col min="50" max="50" width="18" bestFit="1" customWidth="1"/>
    <col min="51" max="51" width="23.28515625" bestFit="1" customWidth="1"/>
    <col min="52" max="52" width="18.140625" bestFit="1" customWidth="1"/>
    <col min="53" max="53" width="23.28515625" bestFit="1" customWidth="1"/>
    <col min="54" max="54" width="18" bestFit="1" customWidth="1"/>
    <col min="55" max="55" width="23.28515625" bestFit="1" customWidth="1"/>
    <col min="56" max="56" width="18" bestFit="1" customWidth="1"/>
    <col min="57" max="57" width="23.28515625" bestFit="1" customWidth="1"/>
    <col min="58" max="58" width="18" bestFit="1" customWidth="1"/>
    <col min="59" max="59" width="23.28515625" bestFit="1" customWidth="1"/>
    <col min="60" max="60" width="18" bestFit="1" customWidth="1"/>
    <col min="61" max="61" width="23.28515625" bestFit="1" customWidth="1"/>
    <col min="62" max="62" width="18.140625" bestFit="1" customWidth="1"/>
    <col min="63" max="63" width="23.28515625" bestFit="1" customWidth="1"/>
    <col min="64" max="64" width="18.5703125" bestFit="1" customWidth="1"/>
    <col min="65" max="65" width="23.28515625" bestFit="1" customWidth="1"/>
  </cols>
  <sheetData>
    <row r="4" spans="2:8" x14ac:dyDescent="0.25">
      <c r="B4" s="6" t="s">
        <v>133</v>
      </c>
      <c r="C4" t="s">
        <v>132</v>
      </c>
      <c r="D4" t="s">
        <v>131</v>
      </c>
    </row>
    <row r="5" spans="2:8" x14ac:dyDescent="0.25">
      <c r="B5" s="7" t="s">
        <v>19</v>
      </c>
      <c r="C5" s="3">
        <v>511125</v>
      </c>
      <c r="D5" s="3">
        <v>504455.90052631585</v>
      </c>
    </row>
    <row r="6" spans="2:8" x14ac:dyDescent="0.25">
      <c r="B6" s="7" t="s">
        <v>124</v>
      </c>
      <c r="C6" s="3">
        <v>685762.32954545482</v>
      </c>
      <c r="D6" s="3">
        <v>594507.5806451611</v>
      </c>
    </row>
    <row r="7" spans="2:8" x14ac:dyDescent="0.25">
      <c r="B7" s="7" t="s">
        <v>134</v>
      </c>
      <c r="C7" s="3">
        <v>1196887.3295454548</v>
      </c>
      <c r="D7" s="3">
        <v>1098963.4811714769</v>
      </c>
    </row>
    <row r="16" spans="2:8" x14ac:dyDescent="0.25">
      <c r="B16" s="6" t="s">
        <v>184</v>
      </c>
      <c r="C16" t="s">
        <v>181</v>
      </c>
      <c r="D16" t="s">
        <v>182</v>
      </c>
      <c r="F16" s="6" t="s">
        <v>183</v>
      </c>
      <c r="G16" t="s">
        <v>181</v>
      </c>
      <c r="H16" t="s">
        <v>182</v>
      </c>
    </row>
    <row r="17" spans="2:8" x14ac:dyDescent="0.25">
      <c r="B17" s="7" t="s">
        <v>118</v>
      </c>
      <c r="C17" s="3">
        <v>7209.666666666667</v>
      </c>
      <c r="D17" s="3">
        <v>5122.9466666666667</v>
      </c>
      <c r="F17" s="7" t="s">
        <v>48</v>
      </c>
      <c r="G17" s="3">
        <v>5670.8888888888887</v>
      </c>
      <c r="H17" s="3">
        <v>5296.1632258064519</v>
      </c>
    </row>
    <row r="18" spans="2:8" x14ac:dyDescent="0.25">
      <c r="B18" s="7" t="s">
        <v>73</v>
      </c>
      <c r="C18" s="3">
        <v>8319.7999999999993</v>
      </c>
      <c r="D18" s="3">
        <v>5306.3032258064504</v>
      </c>
      <c r="F18" s="7" t="s">
        <v>82</v>
      </c>
      <c r="G18" s="3">
        <v>4937.7095959595963</v>
      </c>
      <c r="H18" s="3">
        <v>5057.2014129409545</v>
      </c>
    </row>
    <row r="19" spans="2:8" x14ac:dyDescent="0.25">
      <c r="B19" s="7" t="s">
        <v>121</v>
      </c>
      <c r="C19" s="3">
        <v>6394.8547979797977</v>
      </c>
      <c r="D19" s="3">
        <v>5905.9318996415768</v>
      </c>
      <c r="F19" s="7" t="s">
        <v>118</v>
      </c>
      <c r="G19" s="3">
        <v>7209.666666666667</v>
      </c>
      <c r="H19" s="3">
        <v>5122.9466666666667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43589-4936-4ED7-84A8-81DC7361BB92}">
  <sheetPr>
    <tabColor rgb="FF0070C0"/>
  </sheetPr>
  <dimension ref="B3:C18"/>
  <sheetViews>
    <sheetView workbookViewId="0">
      <selection activeCell="B3" sqref="B3"/>
    </sheetView>
  </sheetViews>
  <sheetFormatPr defaultRowHeight="15" x14ac:dyDescent="0.25"/>
  <cols>
    <col min="2" max="2" width="13.140625" bestFit="1" customWidth="1"/>
    <col min="3" max="4" width="18" bestFit="1" customWidth="1"/>
    <col min="5" max="5" width="11.5703125" bestFit="1" customWidth="1"/>
  </cols>
  <sheetData>
    <row r="3" spans="2:3" x14ac:dyDescent="0.25">
      <c r="B3" s="6" t="s">
        <v>133</v>
      </c>
      <c r="C3" t="s">
        <v>132</v>
      </c>
    </row>
    <row r="4" spans="2:3" x14ac:dyDescent="0.25">
      <c r="B4" s="14">
        <v>2020</v>
      </c>
      <c r="C4" s="3">
        <v>368454.07954545453</v>
      </c>
    </row>
    <row r="5" spans="2:3" x14ac:dyDescent="0.25">
      <c r="B5" s="14">
        <v>2021</v>
      </c>
      <c r="C5" s="3">
        <v>430733.93181818177</v>
      </c>
    </row>
    <row r="6" spans="2:3" x14ac:dyDescent="0.25">
      <c r="B6" s="14">
        <v>2022</v>
      </c>
      <c r="C6" s="3">
        <v>397699.31818181812</v>
      </c>
    </row>
    <row r="7" spans="2:3" x14ac:dyDescent="0.25">
      <c r="B7" s="14" t="s">
        <v>134</v>
      </c>
      <c r="C7" s="3">
        <v>1196887.3295454544</v>
      </c>
    </row>
    <row r="14" spans="2:3" x14ac:dyDescent="0.25">
      <c r="B14" s="6" t="s">
        <v>133</v>
      </c>
      <c r="C14" t="s">
        <v>131</v>
      </c>
    </row>
    <row r="15" spans="2:3" x14ac:dyDescent="0.25">
      <c r="B15" s="14">
        <v>2020</v>
      </c>
      <c r="C15" s="3">
        <v>356427.76073005085</v>
      </c>
    </row>
    <row r="16" spans="2:3" x14ac:dyDescent="0.25">
      <c r="B16" s="14">
        <v>2021</v>
      </c>
      <c r="C16" s="3">
        <v>393780.23003395577</v>
      </c>
    </row>
    <row r="17" spans="2:3" x14ac:dyDescent="0.25">
      <c r="B17" s="14">
        <v>2022</v>
      </c>
      <c r="C17" s="3">
        <v>348755.49040747026</v>
      </c>
    </row>
    <row r="18" spans="2:3" x14ac:dyDescent="0.25">
      <c r="B18" s="14" t="s">
        <v>134</v>
      </c>
      <c r="C18" s="3">
        <v>1098963.4811714769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89329-617F-4B1D-8612-8AE35D3C6819}">
  <sheetPr>
    <tabColor rgb="FFEE0000"/>
  </sheetPr>
  <dimension ref="A1:E7"/>
  <sheetViews>
    <sheetView workbookViewId="0"/>
  </sheetViews>
  <sheetFormatPr defaultRowHeight="15" x14ac:dyDescent="0.25"/>
  <cols>
    <col min="1" max="1" width="13" customWidth="1"/>
    <col min="2" max="2" width="19.85546875" customWidth="1"/>
    <col min="3" max="3" width="28.7109375" customWidth="1"/>
    <col min="4" max="4" width="43.42578125" customWidth="1"/>
    <col min="5" max="5" width="43.5703125" customWidth="1"/>
  </cols>
  <sheetData>
    <row r="1" spans="1:5" x14ac:dyDescent="0.25">
      <c r="A1" t="s">
        <v>133</v>
      </c>
      <c r="B1" t="s">
        <v>132</v>
      </c>
      <c r="C1" t="s">
        <v>186</v>
      </c>
      <c r="D1" t="s">
        <v>187</v>
      </c>
      <c r="E1" t="s">
        <v>188</v>
      </c>
    </row>
    <row r="2" spans="1:5" x14ac:dyDescent="0.25">
      <c r="A2" s="2">
        <v>2020</v>
      </c>
      <c r="B2" s="3">
        <v>368454.07954545453</v>
      </c>
    </row>
    <row r="3" spans="1:5" x14ac:dyDescent="0.25">
      <c r="A3" s="2">
        <v>2021</v>
      </c>
      <c r="B3" s="3">
        <v>430733.93181818177</v>
      </c>
    </row>
    <row r="4" spans="1:5" x14ac:dyDescent="0.25">
      <c r="A4" s="2">
        <v>2022</v>
      </c>
      <c r="B4" s="3">
        <v>397699.31818181812</v>
      </c>
      <c r="C4" s="3">
        <v>397699.31818181812</v>
      </c>
      <c r="D4" s="3">
        <v>397699.31818181812</v>
      </c>
      <c r="E4" s="3">
        <v>397699.31818181812</v>
      </c>
    </row>
    <row r="5" spans="1:5" x14ac:dyDescent="0.25">
      <c r="A5" s="2">
        <v>2023</v>
      </c>
      <c r="C5" s="3">
        <f>_xlfn.FORECAST.ETS(A5,$B$2:$B$4,$A$2:$A$4,1,1)</f>
        <v>424636.51883822144</v>
      </c>
      <c r="D5" s="3">
        <f>C5-_xlfn.FORECAST.ETS.CONFINT(A5,$B$2:$B$4,$A$2:$A$4,0.95,1,1)</f>
        <v>369650.83495533234</v>
      </c>
      <c r="E5" s="3">
        <f>C5+_xlfn.FORECAST.ETS.CONFINT(A5,$B$2:$B$4,$A$2:$A$4,0.95,1,1)</f>
        <v>479622.20272111055</v>
      </c>
    </row>
    <row r="6" spans="1:5" x14ac:dyDescent="0.25">
      <c r="A6" s="2">
        <v>2024</v>
      </c>
      <c r="C6" s="3">
        <f>_xlfn.FORECAST.ETS(A6,$B$2:$B$4,$A$2:$A$4,1,1)</f>
        <v>443038.30907246575</v>
      </c>
      <c r="D6" s="3">
        <f>C6-_xlfn.FORECAST.ETS.CONFINT(A6,$B$2:$B$4,$A$2:$A$4,0.95,1,1)</f>
        <v>386974.4517078108</v>
      </c>
      <c r="E6" s="3">
        <f>C6+_xlfn.FORECAST.ETS.CONFINT(A6,$B$2:$B$4,$A$2:$A$4,0.95,1,1)</f>
        <v>499102.1664371207</v>
      </c>
    </row>
    <row r="7" spans="1:5" x14ac:dyDescent="0.25">
      <c r="A7" s="2">
        <v>2025</v>
      </c>
      <c r="C7" s="3">
        <f>_xlfn.FORECAST.ETS(A7,$B$2:$B$4,$A$2:$A$4,1,1)</f>
        <v>461440.09930671001</v>
      </c>
      <c r="D7" s="3">
        <f>C7-_xlfn.FORECAST.ETS.CONFINT(A7,$B$2:$B$4,$A$2:$A$4,0.95,1,1)</f>
        <v>403030.78177368426</v>
      </c>
      <c r="E7" s="3">
        <f>C7+_xlfn.FORECAST.ETS.CONFINT(A7,$B$2:$B$4,$A$2:$A$4,0.95,1,1)</f>
        <v>519849.41683973576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C70A7-A6FC-4A2A-A4C8-D906AFABF465}">
  <sheetPr>
    <tabColor rgb="FF473AFF"/>
  </sheetPr>
  <dimension ref="A1:E7"/>
  <sheetViews>
    <sheetView workbookViewId="0">
      <selection activeCell="C13" sqref="C13"/>
    </sheetView>
  </sheetViews>
  <sheetFormatPr defaultRowHeight="15" x14ac:dyDescent="0.25"/>
  <cols>
    <col min="1" max="1" width="13" customWidth="1"/>
    <col min="2" max="2" width="25" customWidth="1"/>
    <col min="3" max="3" width="33.85546875" customWidth="1"/>
    <col min="4" max="4" width="48.5703125" customWidth="1"/>
    <col min="5" max="5" width="48.7109375" customWidth="1"/>
  </cols>
  <sheetData>
    <row r="1" spans="1:5" x14ac:dyDescent="0.25">
      <c r="A1" t="s">
        <v>133</v>
      </c>
      <c r="B1" t="s">
        <v>131</v>
      </c>
      <c r="C1" t="s">
        <v>189</v>
      </c>
      <c r="D1" t="s">
        <v>190</v>
      </c>
      <c r="E1" t="s">
        <v>191</v>
      </c>
    </row>
    <row r="2" spans="1:5" x14ac:dyDescent="0.25">
      <c r="A2" s="2">
        <v>2020</v>
      </c>
      <c r="B2" s="3">
        <v>356427.76073005085</v>
      </c>
    </row>
    <row r="3" spans="1:5" x14ac:dyDescent="0.25">
      <c r="A3" s="2">
        <v>2021</v>
      </c>
      <c r="B3" s="3">
        <v>393780.23003395577</v>
      </c>
    </row>
    <row r="4" spans="1:5" x14ac:dyDescent="0.25">
      <c r="A4" s="2">
        <v>2022</v>
      </c>
      <c r="B4" s="3">
        <v>348755.49040747026</v>
      </c>
      <c r="C4" s="3">
        <v>348755.49040747026</v>
      </c>
      <c r="D4" s="3">
        <v>348755.49040747026</v>
      </c>
      <c r="E4" s="3">
        <v>348755.49040747026</v>
      </c>
    </row>
    <row r="5" spans="1:5" x14ac:dyDescent="0.25">
      <c r="A5" s="2">
        <v>2023</v>
      </c>
      <c r="C5" s="3">
        <f>_xlfn.FORECAST.ETS(A5,$B$2:$B$4,$A$2:$A$4,1,1)</f>
        <v>344919.35524617997</v>
      </c>
      <c r="D5" s="3">
        <f>C5-_xlfn.FORECAST.ETS.CONFINT(A5,$B$2:$B$4,$A$2:$A$4,0.95,1,1)</f>
        <v>297397.00775989844</v>
      </c>
      <c r="E5" s="3">
        <f>C5+_xlfn.FORECAST.ETS.CONFINT(A5,$B$2:$B$4,$A$2:$A$4,0.95,1,1)</f>
        <v>392441.7027324615</v>
      </c>
    </row>
    <row r="6" spans="1:5" x14ac:dyDescent="0.25">
      <c r="A6" s="2">
        <v>2024</v>
      </c>
      <c r="C6" s="3">
        <f>_xlfn.FORECAST.ETS(A6,$B$2:$B$4,$A$2:$A$4,1,1)</f>
        <v>341083.22008488968</v>
      </c>
      <c r="D6" s="3">
        <f>C6-_xlfn.FORECAST.ETS.CONFINT(A6,$B$2:$B$4,$A$2:$A$4,0.95,1,1)</f>
        <v>293319.09988165979</v>
      </c>
      <c r="E6" s="3">
        <f>C6+_xlfn.FORECAST.ETS.CONFINT(A6,$B$2:$B$4,$A$2:$A$4,0.95,1,1)</f>
        <v>388847.34028811957</v>
      </c>
    </row>
    <row r="7" spans="1:5" x14ac:dyDescent="0.25">
      <c r="A7" s="2">
        <v>2025</v>
      </c>
      <c r="C7" s="3">
        <f>_xlfn.FORECAST.ETS(A7,$B$2:$B$4,$A$2:$A$4,1,1)</f>
        <v>337247.08492359938</v>
      </c>
      <c r="D7" s="3">
        <f>C7-_xlfn.FORECAST.ETS.CONFINT(A7,$B$2:$B$4,$A$2:$A$4,0.95,1,1)</f>
        <v>289237.63484558923</v>
      </c>
      <c r="E7" s="3">
        <f>C7+_xlfn.FORECAST.ETS.CONFINT(A7,$B$2:$B$4,$A$2:$A$4,0.95,1,1)</f>
        <v>385256.53500160953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4AC1-DF1E-479E-A7AB-DB90CE43AD9D}">
  <sheetPr>
    <tabColor theme="5" tint="-0.249977111117893"/>
  </sheetPr>
  <dimension ref="W31"/>
  <sheetViews>
    <sheetView showGridLines="0" tabSelected="1" workbookViewId="0">
      <selection activeCell="M12" sqref="M12"/>
    </sheetView>
  </sheetViews>
  <sheetFormatPr defaultRowHeight="15" x14ac:dyDescent="0.25"/>
  <cols>
    <col min="1" max="16384" width="9.140625" style="12"/>
  </cols>
  <sheetData>
    <row r="31" spans="23:23" x14ac:dyDescent="0.25">
      <c r="W31"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865C3-6620-4924-91B5-5F6BA1AE8F2B}">
  <sheetPr>
    <tabColor rgb="FF9D63F3"/>
  </sheetPr>
  <dimension ref="B3:C16"/>
  <sheetViews>
    <sheetView workbookViewId="0">
      <selection activeCell="C3" sqref="C3"/>
    </sheetView>
  </sheetViews>
  <sheetFormatPr defaultRowHeight="15" x14ac:dyDescent="0.25"/>
  <cols>
    <col min="2" max="2" width="21.140625" customWidth="1"/>
    <col min="3" max="3" width="17.7109375" customWidth="1"/>
  </cols>
  <sheetData>
    <row r="3" spans="2:3" x14ac:dyDescent="0.25">
      <c r="B3" t="s">
        <v>195</v>
      </c>
      <c r="C3" s="22">
        <f>GETPIVOTDATA("Total revenue(Retail Sales)",'sales summary'!$A$3)+GETPIVOTDATA("Total Revenue(Warehouse Sales)",'sales summary'!$A$3)</f>
        <v>2295850.8107169312</v>
      </c>
    </row>
    <row r="4" spans="2:3" x14ac:dyDescent="0.25">
      <c r="B4" t="s">
        <v>192</v>
      </c>
      <c r="C4" s="3">
        <f>GETPIVOTDATA("Total revenue(Retail Sales)",'sales summary'!$A$3)</f>
        <v>1196887.3295454544</v>
      </c>
    </row>
    <row r="5" spans="2:3" x14ac:dyDescent="0.25">
      <c r="B5" t="s">
        <v>193</v>
      </c>
      <c r="C5" s="3">
        <f>GETPIVOTDATA("Total Revenue(Warehouse Sales)",'sales summary'!$A$3)</f>
        <v>1098963.4811714769</v>
      </c>
    </row>
    <row r="9" spans="2:3" x14ac:dyDescent="0.25">
      <c r="B9" t="s">
        <v>194</v>
      </c>
      <c r="C9" s="21">
        <f>IFERROR(IF(GETPIVOTDATA("Total Revenue",'sales summary'!$J$2,"Month","November")=0, 0, (GETPIVOTDATA("Total Revenue",'sales summary'!$J$2,"Month","December")-GETPIVOTDATA("Total Revenue",'sales summary'!$J$2,"Month","November"))/GETPIVOTDATA("Total Revenue",'sales summary'!$J$2,"Month","November")),"")</f>
        <v>-5.4724130702472701E-2</v>
      </c>
    </row>
    <row r="10" spans="2:3" x14ac:dyDescent="0.25">
      <c r="C10" s="2"/>
    </row>
    <row r="11" spans="2:3" x14ac:dyDescent="0.25">
      <c r="C11" s="15"/>
    </row>
    <row r="15" spans="2:3" x14ac:dyDescent="0.25">
      <c r="B15" t="s">
        <v>196</v>
      </c>
      <c r="C15" t="str">
        <f>INDEX('sales summary'!J22:J24, MATCH(MAX('sales summary'!K22:K24),'sales summary'!K22:K24, 0))</f>
        <v>Gamma Inc</v>
      </c>
    </row>
    <row r="16" spans="2:3" x14ac:dyDescent="0.25">
      <c r="B16" t="s">
        <v>197</v>
      </c>
      <c r="C16" t="str">
        <f>INDEX('sales summary'!J29:J30, MATCH(MAX('sales summary'!K29:K30),'sales summary'!K29:K30,0))</f>
        <v>Hygine</v>
      </c>
    </row>
  </sheetData>
  <conditionalFormatting sqref="C9">
    <cfRule type="iconSet" priority="1">
      <iconSet iconSet="3Arrows">
        <cfvo type="percent" val="0"/>
        <cfvo type="num" val="0"/>
        <cfvo type="num"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vt:lpstr>
      <vt:lpstr>info</vt:lpstr>
      <vt:lpstr>sales summary</vt:lpstr>
      <vt:lpstr>inventory</vt:lpstr>
      <vt:lpstr>forcasting</vt:lpstr>
      <vt:lpstr>Retail Sales Forcasting</vt:lpstr>
      <vt:lpstr>Warehouse Sales Forcasting</vt:lpstr>
      <vt:lpstr>Dashboard</vt:lpstr>
      <vt:lpstr>kpis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Lincky weezy</dc:creator>
  <cp:lastModifiedBy>Lincky weezy</cp:lastModifiedBy>
  <dcterms:created xsi:type="dcterms:W3CDTF">2025-06-24T10:28:00Z</dcterms:created>
  <dcterms:modified xsi:type="dcterms:W3CDTF">2025-07-04T08:52:43Z</dcterms:modified>
</cp:coreProperties>
</file>