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 activeTab="1"/>
  </bookViews>
  <sheets>
    <sheet name="个人汇总表" sheetId="24" r:id="rId1"/>
    <sheet name="1月" sheetId="1" r:id="rId2"/>
    <sheet name="2月" sheetId="13" r:id="rId3"/>
    <sheet name="3月" sheetId="14" r:id="rId4"/>
    <sheet name="4月" sheetId="16" r:id="rId5"/>
    <sheet name="5月" sheetId="19" r:id="rId6"/>
    <sheet name="6月" sheetId="17" r:id="rId7"/>
    <sheet name="7月" sheetId="20" r:id="rId8"/>
    <sheet name="8月" sheetId="15" r:id="rId9"/>
    <sheet name="9月" sheetId="18" r:id="rId10"/>
    <sheet name="10月" sheetId="22" r:id="rId11"/>
    <sheet name="11月" sheetId="23" r:id="rId12"/>
    <sheet name="12月" sheetId="21" r:id="rId13"/>
  </sheets>
  <calcPr calcId="144525"/>
</workbook>
</file>

<file path=xl/calcChain.xml><?xml version="1.0" encoding="utf-8"?>
<calcChain xmlns="http://schemas.openxmlformats.org/spreadsheetml/2006/main">
  <c r="L11" i="1" l="1"/>
  <c r="M11" i="1"/>
  <c r="N11" i="1"/>
  <c r="O11" i="1"/>
  <c r="L12" i="1"/>
  <c r="M12" i="1"/>
  <c r="N12" i="1"/>
  <c r="O12" i="1"/>
  <c r="L13" i="1"/>
  <c r="M13" i="1"/>
  <c r="N13" i="1"/>
  <c r="O13" i="1"/>
  <c r="O10" i="1"/>
  <c r="N10" i="1"/>
  <c r="M10" i="1"/>
  <c r="L10" i="1"/>
  <c r="AH10" i="1" l="1"/>
  <c r="Y10" i="1"/>
  <c r="X10" i="1"/>
  <c r="V13" i="16" l="1"/>
  <c r="W13" i="16"/>
  <c r="Y13" i="16"/>
  <c r="Y13" i="14"/>
  <c r="W13" i="14"/>
  <c r="V13" i="14"/>
  <c r="Y13" i="13"/>
  <c r="W13" i="13"/>
  <c r="V13" i="13"/>
  <c r="AI13" i="1"/>
  <c r="AH13" i="1"/>
  <c r="AJ13" i="1" s="1"/>
  <c r="AK13" i="1" s="1"/>
  <c r="AN13" i="1" s="1"/>
  <c r="AM13" i="13" s="1"/>
  <c r="Y13" i="1"/>
  <c r="X13" i="1"/>
  <c r="X13" i="13" s="1"/>
  <c r="W13" i="1"/>
  <c r="V13" i="1"/>
  <c r="B10" i="24"/>
  <c r="M10" i="23"/>
  <c r="O10" i="22"/>
  <c r="O10" i="15"/>
  <c r="M10" i="20"/>
  <c r="O10" i="17"/>
  <c r="M10" i="19"/>
  <c r="O10" i="16"/>
  <c r="M10" i="14"/>
  <c r="Y12" i="13"/>
  <c r="Y12" i="14" s="1"/>
  <c r="Y12" i="16" s="1"/>
  <c r="Y12" i="19" s="1"/>
  <c r="Y12" i="17" s="1"/>
  <c r="Y12" i="20" s="1"/>
  <c r="Y12" i="15" s="1"/>
  <c r="Y12" i="18" s="1"/>
  <c r="Y12" i="22" s="1"/>
  <c r="Y12" i="23" s="1"/>
  <c r="Y12" i="21" s="1"/>
  <c r="W12" i="13"/>
  <c r="W12" i="14" s="1"/>
  <c r="W12" i="16" s="1"/>
  <c r="W12" i="19" s="1"/>
  <c r="W12" i="17" s="1"/>
  <c r="W12" i="20" s="1"/>
  <c r="W12" i="15" s="1"/>
  <c r="W12" i="18" s="1"/>
  <c r="W12" i="22" s="1"/>
  <c r="W12" i="23" s="1"/>
  <c r="W12" i="21" s="1"/>
  <c r="O11" i="13"/>
  <c r="Y10" i="13"/>
  <c r="Y10" i="14" s="1"/>
  <c r="Y10" i="16" s="1"/>
  <c r="Y10" i="19" s="1"/>
  <c r="Y10" i="17" s="1"/>
  <c r="Y10" i="20" s="1"/>
  <c r="Y10" i="15" s="1"/>
  <c r="Y10" i="18" s="1"/>
  <c r="Y10" i="22" s="1"/>
  <c r="Y10" i="23" s="1"/>
  <c r="Y10" i="21" s="1"/>
  <c r="W10" i="13"/>
  <c r="W10" i="14" s="1"/>
  <c r="W10" i="16" s="1"/>
  <c r="W10" i="19" s="1"/>
  <c r="W10" i="17" s="1"/>
  <c r="W10" i="20" s="1"/>
  <c r="W10" i="15" s="1"/>
  <c r="W10" i="18" s="1"/>
  <c r="W10" i="22" s="1"/>
  <c r="W10" i="23" s="1"/>
  <c r="W10" i="21" s="1"/>
  <c r="O10" i="13"/>
  <c r="M10" i="13"/>
  <c r="Y12" i="1"/>
  <c r="W12" i="1"/>
  <c r="V12" i="1"/>
  <c r="V12" i="13" s="1"/>
  <c r="O12" i="21"/>
  <c r="M12" i="18"/>
  <c r="Y11" i="1"/>
  <c r="Y11" i="13" s="1"/>
  <c r="Y11" i="14" s="1"/>
  <c r="Y11" i="16" s="1"/>
  <c r="Y11" i="19" s="1"/>
  <c r="Y11" i="17" s="1"/>
  <c r="Y11" i="20" s="1"/>
  <c r="Y11" i="15" s="1"/>
  <c r="Y11" i="18" s="1"/>
  <c r="Y11" i="22" s="1"/>
  <c r="Y11" i="23" s="1"/>
  <c r="Y11" i="21" s="1"/>
  <c r="W11" i="1"/>
  <c r="W11" i="13" s="1"/>
  <c r="W11" i="14" s="1"/>
  <c r="W11" i="16" s="1"/>
  <c r="W11" i="19" s="1"/>
  <c r="W11" i="17" s="1"/>
  <c r="W11" i="20" s="1"/>
  <c r="W11" i="15" s="1"/>
  <c r="W11" i="18" s="1"/>
  <c r="W11" i="22" s="1"/>
  <c r="W11" i="23" s="1"/>
  <c r="W11" i="21" s="1"/>
  <c r="V11" i="1"/>
  <c r="V11" i="13" s="1"/>
  <c r="W10" i="1"/>
  <c r="V10" i="1"/>
  <c r="V10" i="13" s="1"/>
  <c r="B21" i="24"/>
  <c r="B20" i="24"/>
  <c r="B19" i="24"/>
  <c r="B18" i="24"/>
  <c r="B17" i="24"/>
  <c r="B16" i="24"/>
  <c r="B15" i="24"/>
  <c r="B14" i="24"/>
  <c r="B13" i="24"/>
  <c r="B12" i="24"/>
  <c r="B11" i="24"/>
  <c r="AH13" i="13" l="1"/>
  <c r="X13" i="14"/>
  <c r="O12" i="13"/>
  <c r="M12" i="14"/>
  <c r="O12" i="16"/>
  <c r="M12" i="19"/>
  <c r="O12" i="17"/>
  <c r="M12" i="20"/>
  <c r="O12" i="15"/>
  <c r="M12" i="13"/>
  <c r="V11" i="14"/>
  <c r="L10" i="21"/>
  <c r="L10" i="23"/>
  <c r="L10" i="22"/>
  <c r="L10" i="18"/>
  <c r="L10" i="15"/>
  <c r="L10" i="20"/>
  <c r="L10" i="17"/>
  <c r="L10" i="19"/>
  <c r="L10" i="16"/>
  <c r="L10" i="14"/>
  <c r="L10" i="13"/>
  <c r="X10" i="13" s="1"/>
  <c r="AH10" i="13" s="1"/>
  <c r="N10" i="21"/>
  <c r="N10" i="23"/>
  <c r="N10" i="22"/>
  <c r="N10" i="18"/>
  <c r="N10" i="15"/>
  <c r="N10" i="20"/>
  <c r="N10" i="17"/>
  <c r="N10" i="19"/>
  <c r="N10" i="16"/>
  <c r="N10" i="14"/>
  <c r="N10" i="13"/>
  <c r="V10" i="14"/>
  <c r="M11" i="23"/>
  <c r="M11" i="18"/>
  <c r="M11" i="22"/>
  <c r="M11" i="20"/>
  <c r="M11" i="19"/>
  <c r="M11" i="14"/>
  <c r="M11" i="21"/>
  <c r="M11" i="15"/>
  <c r="M11" i="17"/>
  <c r="M11" i="16"/>
  <c r="O11" i="21"/>
  <c r="O11" i="22"/>
  <c r="O11" i="18"/>
  <c r="O11" i="15"/>
  <c r="O11" i="17"/>
  <c r="O11" i="16"/>
  <c r="O11" i="23"/>
  <c r="O11" i="20"/>
  <c r="O11" i="19"/>
  <c r="L12" i="21"/>
  <c r="L12" i="23"/>
  <c r="L12" i="22"/>
  <c r="L12" i="18"/>
  <c r="L12" i="15"/>
  <c r="L12" i="20"/>
  <c r="L12" i="17"/>
  <c r="L12" i="19"/>
  <c r="L12" i="16"/>
  <c r="L12" i="14"/>
  <c r="L12" i="13"/>
  <c r="N12" i="21"/>
  <c r="N12" i="23"/>
  <c r="N12" i="22"/>
  <c r="N12" i="18"/>
  <c r="N12" i="15"/>
  <c r="N12" i="20"/>
  <c r="N12" i="17"/>
  <c r="N12" i="19"/>
  <c r="N12" i="16"/>
  <c r="N12" i="14"/>
  <c r="N12" i="13"/>
  <c r="V12" i="14"/>
  <c r="X12" i="1"/>
  <c r="AH12" i="1" s="1"/>
  <c r="M11" i="13"/>
  <c r="O11" i="14"/>
  <c r="M10" i="21"/>
  <c r="M10" i="22"/>
  <c r="O10" i="23"/>
  <c r="O10" i="18"/>
  <c r="L11" i="21"/>
  <c r="L11" i="23"/>
  <c r="L11" i="22"/>
  <c r="L11" i="18"/>
  <c r="L11" i="15"/>
  <c r="L11" i="20"/>
  <c r="L11" i="17"/>
  <c r="L11" i="19"/>
  <c r="L11" i="16"/>
  <c r="L11" i="14"/>
  <c r="N11" i="21"/>
  <c r="N11" i="23"/>
  <c r="N11" i="22"/>
  <c r="N11" i="18"/>
  <c r="N11" i="15"/>
  <c r="N11" i="20"/>
  <c r="N11" i="17"/>
  <c r="N11" i="19"/>
  <c r="N11" i="16"/>
  <c r="N11" i="14"/>
  <c r="X11" i="1"/>
  <c r="AH11" i="1" s="1"/>
  <c r="M12" i="21"/>
  <c r="M12" i="22"/>
  <c r="O12" i="23"/>
  <c r="O12" i="18"/>
  <c r="L11" i="13"/>
  <c r="N11" i="13"/>
  <c r="O10" i="14"/>
  <c r="O12" i="14"/>
  <c r="M10" i="16"/>
  <c r="M12" i="16"/>
  <c r="O10" i="19"/>
  <c r="O12" i="19"/>
  <c r="M10" i="17"/>
  <c r="M12" i="17"/>
  <c r="O10" i="20"/>
  <c r="O12" i="20"/>
  <c r="M10" i="15"/>
  <c r="M12" i="15"/>
  <c r="M10" i="18"/>
  <c r="O12" i="22"/>
  <c r="M12" i="23"/>
  <c r="O10" i="21"/>
  <c r="X13" i="16" l="1"/>
  <c r="AH13" i="16" s="1"/>
  <c r="AH13" i="14"/>
  <c r="AI13" i="13"/>
  <c r="AK13" i="13" s="1"/>
  <c r="AN13" i="13" s="1"/>
  <c r="AM13" i="14" s="1"/>
  <c r="AJ10" i="13"/>
  <c r="AI10" i="13"/>
  <c r="X11" i="13"/>
  <c r="X12" i="13"/>
  <c r="V12" i="16"/>
  <c r="AJ11" i="1"/>
  <c r="AI11" i="1"/>
  <c r="AK11" i="1"/>
  <c r="AN11" i="1" s="1"/>
  <c r="AM11" i="13" s="1"/>
  <c r="AI12" i="1"/>
  <c r="AJ12" i="1"/>
  <c r="X10" i="14"/>
  <c r="X10" i="16" s="1"/>
  <c r="X10" i="19" s="1"/>
  <c r="X10" i="17" s="1"/>
  <c r="X10" i="20" s="1"/>
  <c r="X10" i="15" s="1"/>
  <c r="X10" i="18" s="1"/>
  <c r="X10" i="22" s="1"/>
  <c r="X10" i="23" s="1"/>
  <c r="X10" i="21" s="1"/>
  <c r="V10" i="16"/>
  <c r="V11" i="16"/>
  <c r="P21" i="24"/>
  <c r="D20" i="24"/>
  <c r="AB18" i="24"/>
  <c r="P17" i="24"/>
  <c r="D16" i="24"/>
  <c r="AB14" i="24"/>
  <c r="P13" i="24"/>
  <c r="D12" i="24"/>
  <c r="AD10" i="24"/>
  <c r="Y21" i="24"/>
  <c r="U19" i="24"/>
  <c r="Q17" i="24"/>
  <c r="I15" i="24"/>
  <c r="E13" i="24"/>
  <c r="AM10" i="24"/>
  <c r="C21" i="24"/>
  <c r="AO18" i="24"/>
  <c r="AO16" i="24"/>
  <c r="AG14" i="24"/>
  <c r="AC12" i="24"/>
  <c r="Y10" i="24"/>
  <c r="T20" i="24"/>
  <c r="AF17" i="24"/>
  <c r="AF14" i="24"/>
  <c r="H12" i="24"/>
  <c r="H10" i="24"/>
  <c r="Y17" i="24"/>
  <c r="Q13" i="24"/>
  <c r="K21" i="24"/>
  <c r="G17" i="24"/>
  <c r="AO12" i="24"/>
  <c r="AL21" i="24"/>
  <c r="Z20" i="24"/>
  <c r="J19" i="24"/>
  <c r="AL17" i="24"/>
  <c r="Z16" i="24"/>
  <c r="J15" i="24"/>
  <c r="AL13" i="24"/>
  <c r="Z12" i="24"/>
  <c r="P11" i="24"/>
  <c r="J10" i="24"/>
  <c r="K20" i="24"/>
  <c r="G18" i="24"/>
  <c r="C16" i="24"/>
  <c r="AO13" i="24"/>
  <c r="AG11" i="24"/>
  <c r="AE21" i="24"/>
  <c r="AE19" i="24"/>
  <c r="AE17" i="24"/>
  <c r="AA15" i="24"/>
  <c r="W13" i="24"/>
  <c r="S11" i="24"/>
  <c r="T21" i="24"/>
  <c r="AF18" i="24"/>
  <c r="T16" i="24"/>
  <c r="AF13" i="24"/>
  <c r="J11" i="24"/>
  <c r="G20" i="24"/>
  <c r="AO15" i="24"/>
  <c r="AC11" i="24"/>
  <c r="AA19" i="24"/>
  <c r="W15" i="24"/>
  <c r="K11" i="24"/>
  <c r="AD19" i="24"/>
  <c r="R14" i="24"/>
  <c r="I21" i="24"/>
  <c r="W12" i="24"/>
  <c r="Y16" i="24"/>
  <c r="R20" i="24"/>
  <c r="F10" i="24"/>
  <c r="W17" i="24"/>
  <c r="AD14" i="24"/>
  <c r="I13" i="24"/>
  <c r="AD20" i="24"/>
  <c r="R15" i="24"/>
  <c r="N10" i="24"/>
  <c r="G14" i="24"/>
  <c r="I18" i="24"/>
  <c r="F19" i="24"/>
  <c r="C20" i="24"/>
  <c r="S15" i="24"/>
  <c r="R13" i="24"/>
  <c r="E11" i="24"/>
  <c r="O17" i="24"/>
  <c r="AH10" i="24"/>
  <c r="N16" i="24"/>
  <c r="O13" i="24"/>
  <c r="N20" i="24"/>
  <c r="N11" i="24"/>
  <c r="O11" i="24"/>
  <c r="N15" i="24"/>
  <c r="L11" i="24"/>
  <c r="N21" i="24"/>
  <c r="M16" i="24"/>
  <c r="V12" i="24"/>
  <c r="D21" i="24"/>
  <c r="AB19" i="24"/>
  <c r="P18" i="24"/>
  <c r="D17" i="24"/>
  <c r="AB15" i="24"/>
  <c r="P14" i="24"/>
  <c r="D13" i="24"/>
  <c r="AB11" i="24"/>
  <c r="T10" i="24"/>
  <c r="E21" i="24"/>
  <c r="AE18" i="24"/>
  <c r="AA16" i="24"/>
  <c r="W14" i="24"/>
  <c r="S12" i="24"/>
  <c r="S10" i="24"/>
  <c r="Y20" i="24"/>
  <c r="U18" i="24"/>
  <c r="U16" i="24"/>
  <c r="Q14" i="24"/>
  <c r="I12" i="24"/>
  <c r="I10" i="24"/>
  <c r="AF19" i="24"/>
  <c r="H17" i="24"/>
  <c r="H14" i="24"/>
  <c r="V11" i="24"/>
  <c r="Q21" i="24"/>
  <c r="S16" i="24"/>
  <c r="G12" i="24"/>
  <c r="Q20" i="24"/>
  <c r="I16" i="24"/>
  <c r="AE11" i="24"/>
  <c r="Z21" i="24"/>
  <c r="AB20" i="24"/>
  <c r="P19" i="24"/>
  <c r="D18" i="24"/>
  <c r="AB16" i="24"/>
  <c r="P15" i="24"/>
  <c r="D14" i="24"/>
  <c r="AB12" i="24"/>
  <c r="R11" i="24"/>
  <c r="L10" i="24"/>
  <c r="S20" i="24"/>
  <c r="K18" i="24"/>
  <c r="G16" i="24"/>
  <c r="C14" i="24"/>
  <c r="AO11" i="24"/>
  <c r="C10" i="24"/>
  <c r="E20" i="24"/>
  <c r="E18" i="24"/>
  <c r="AE15" i="24"/>
  <c r="AA13" i="24"/>
  <c r="W11" i="24"/>
  <c r="AF21" i="24"/>
  <c r="H19" i="24"/>
  <c r="H16" i="24"/>
  <c r="T13" i="24"/>
  <c r="AL10" i="24"/>
  <c r="AC19" i="24"/>
  <c r="U15" i="24"/>
  <c r="I11" i="24"/>
  <c r="G19" i="24"/>
  <c r="C15" i="24"/>
  <c r="AG10" i="24"/>
  <c r="J21" i="24"/>
  <c r="AL19" i="24"/>
  <c r="Z18" i="24"/>
  <c r="J17" i="24"/>
  <c r="AL15" i="24"/>
  <c r="Z14" i="24"/>
  <c r="J13" i="24"/>
  <c r="AL11" i="24"/>
  <c r="AB10" i="24"/>
  <c r="U21" i="24"/>
  <c r="Q19" i="24"/>
  <c r="I17" i="24"/>
  <c r="E15" i="24"/>
  <c r="AE12" i="24"/>
  <c r="AE10" i="24"/>
  <c r="AO20" i="24"/>
  <c r="AG18" i="24"/>
  <c r="AG16" i="24"/>
  <c r="AC14" i="24"/>
  <c r="Y12" i="24"/>
  <c r="U10" i="24"/>
  <c r="H20" i="24"/>
  <c r="T17" i="24"/>
  <c r="H15" i="24"/>
  <c r="T12" i="24"/>
  <c r="AG21" i="24"/>
  <c r="C18" i="24"/>
  <c r="AG13" i="24"/>
  <c r="AA21" i="24"/>
  <c r="AA17" i="24"/>
  <c r="S13" i="24"/>
  <c r="R21" i="24"/>
  <c r="F17" i="24"/>
  <c r="AD11" i="24"/>
  <c r="AE16" i="24"/>
  <c r="AC20" i="24"/>
  <c r="Q12" i="24"/>
  <c r="F15" i="24"/>
  <c r="AC13" i="24"/>
  <c r="F20" i="24"/>
  <c r="AC21" i="24"/>
  <c r="C17" i="24"/>
  <c r="F18" i="24"/>
  <c r="AD12" i="24"/>
  <c r="S18" i="24"/>
  <c r="G10" i="24"/>
  <c r="AE13" i="24"/>
  <c r="AD13" i="24"/>
  <c r="Y11" i="24"/>
  <c r="AD18" i="24"/>
  <c r="Y19" i="24"/>
  <c r="AO14" i="24"/>
  <c r="L14" i="24"/>
  <c r="L21" i="24"/>
  <c r="O16" i="24"/>
  <c r="N13" i="24"/>
  <c r="O15" i="24"/>
  <c r="N18" i="24"/>
  <c r="L20" i="24"/>
  <c r="O14" i="24"/>
  <c r="M21" i="24"/>
  <c r="L17" i="24"/>
  <c r="O12" i="24"/>
  <c r="AB21" i="24"/>
  <c r="P20" i="24"/>
  <c r="D19" i="24"/>
  <c r="AB17" i="24"/>
  <c r="P16" i="24"/>
  <c r="D15" i="24"/>
  <c r="AB13" i="24"/>
  <c r="P12" i="24"/>
  <c r="F11" i="24"/>
  <c r="D10" i="24"/>
  <c r="AO19" i="24"/>
  <c r="AG17" i="24"/>
  <c r="AC15" i="24"/>
  <c r="Y13" i="24"/>
  <c r="U11" i="24"/>
  <c r="S21" i="24"/>
  <c r="S19" i="24"/>
  <c r="S17" i="24"/>
  <c r="K15" i="24"/>
  <c r="G13" i="24"/>
  <c r="C11" i="24"/>
  <c r="H21" i="24"/>
  <c r="T18" i="24"/>
  <c r="T15" i="24"/>
  <c r="AF12" i="24"/>
  <c r="P10" i="24"/>
  <c r="W18" i="24"/>
  <c r="K14" i="24"/>
  <c r="K10" i="24"/>
  <c r="M18" i="24"/>
  <c r="E14" i="24"/>
  <c r="Z19" i="24"/>
  <c r="AL16" i="24"/>
  <c r="J14" i="24"/>
  <c r="Z11" i="24"/>
  <c r="AE20" i="24"/>
  <c r="W16" i="24"/>
  <c r="K12" i="24"/>
  <c r="U20" i="24"/>
  <c r="Q16" i="24"/>
  <c r="E12" i="24"/>
  <c r="T19" i="24"/>
  <c r="T14" i="24"/>
  <c r="AA20" i="24"/>
  <c r="AA12" i="24"/>
  <c r="AC16" i="24"/>
  <c r="F21" i="24"/>
  <c r="V10" i="24"/>
  <c r="Y18" i="24"/>
  <c r="R12" i="24"/>
  <c r="R17" i="24"/>
  <c r="AG12" i="24"/>
  <c r="T11" i="24"/>
  <c r="I20" i="24"/>
  <c r="H11" i="24"/>
  <c r="F16" i="24"/>
  <c r="AC10" i="24"/>
  <c r="L13" i="24"/>
  <c r="M15" i="24"/>
  <c r="M20" i="24"/>
  <c r="L19" i="24"/>
  <c r="N12" i="24"/>
  <c r="J18" i="24"/>
  <c r="R10" i="24"/>
  <c r="S14" i="24"/>
  <c r="Q18" i="24"/>
  <c r="E10" i="24"/>
  <c r="AF11" i="24"/>
  <c r="AG20" i="24"/>
  <c r="AD15" i="24"/>
  <c r="M10" i="24"/>
  <c r="W21" i="24"/>
  <c r="AD16" i="24"/>
  <c r="AA11" i="24"/>
  <c r="Q15" i="24"/>
  <c r="O19" i="24"/>
  <c r="L12" i="24"/>
  <c r="L15" i="24"/>
  <c r="Z17" i="24"/>
  <c r="J12" i="24"/>
  <c r="AC17" i="24"/>
  <c r="O21" i="24"/>
  <c r="C13" i="24"/>
  <c r="AF15" i="24"/>
  <c r="AE14" i="24"/>
  <c r="Q10" i="24"/>
  <c r="W10" i="24"/>
  <c r="K13" i="24"/>
  <c r="F14" i="24"/>
  <c r="R16" i="24"/>
  <c r="C19" i="24"/>
  <c r="L18" i="24"/>
  <c r="M19" i="24"/>
  <c r="AD21" i="24"/>
  <c r="AL18" i="24"/>
  <c r="J16" i="24"/>
  <c r="Z13" i="24"/>
  <c r="D11" i="24"/>
  <c r="AG19" i="24"/>
  <c r="Y15" i="24"/>
  <c r="Q11" i="24"/>
  <c r="K19" i="24"/>
  <c r="G15" i="24"/>
  <c r="AO10" i="24"/>
  <c r="H18" i="24"/>
  <c r="H13" i="24"/>
  <c r="I19" i="24"/>
  <c r="AA10" i="24"/>
  <c r="Y14" i="24"/>
  <c r="R18" i="24"/>
  <c r="E19" i="24"/>
  <c r="U14" i="24"/>
  <c r="AO17" i="24"/>
  <c r="F12" i="24"/>
  <c r="R19" i="24"/>
  <c r="W20" i="24"/>
  <c r="E16" i="24"/>
  <c r="AG15" i="24"/>
  <c r="AF10" i="24"/>
  <c r="M11" i="24"/>
  <c r="X10" i="24"/>
  <c r="O20" i="24"/>
  <c r="M12" i="24"/>
  <c r="N14" i="24"/>
  <c r="N19" i="24"/>
  <c r="AL20" i="24"/>
  <c r="Z15" i="24"/>
  <c r="AL12" i="24"/>
  <c r="AA18" i="24"/>
  <c r="O10" i="24"/>
  <c r="I14" i="24"/>
  <c r="AF16" i="24"/>
  <c r="E17" i="24"/>
  <c r="U12" i="24"/>
  <c r="AA14" i="24"/>
  <c r="U17" i="24"/>
  <c r="K16" i="24"/>
  <c r="W19" i="24"/>
  <c r="N17" i="24"/>
  <c r="L16" i="24"/>
  <c r="M14" i="24"/>
  <c r="J20" i="24"/>
  <c r="AL14" i="24"/>
  <c r="AO21" i="24"/>
  <c r="U13" i="24"/>
  <c r="K17" i="24"/>
  <c r="AF20" i="24"/>
  <c r="Z10" i="24"/>
  <c r="AC18" i="24"/>
  <c r="F13" i="24"/>
  <c r="AD17" i="24"/>
  <c r="G21" i="24"/>
  <c r="C12" i="24"/>
  <c r="G11" i="24"/>
  <c r="M13" i="24"/>
  <c r="M17" i="24"/>
  <c r="O18" i="24"/>
  <c r="X11" i="24"/>
  <c r="V13" i="24"/>
  <c r="AJ10" i="24"/>
  <c r="AI10" i="24"/>
  <c r="AK13" i="14" l="1"/>
  <c r="AN13" i="14" s="1"/>
  <c r="AM13" i="16" s="1"/>
  <c r="AJ13" i="14"/>
  <c r="AI13" i="14"/>
  <c r="AI13" i="16"/>
  <c r="AK13" i="16"/>
  <c r="AJ13" i="16"/>
  <c r="AK10" i="13"/>
  <c r="Z22" i="24"/>
  <c r="O22" i="24"/>
  <c r="AF22" i="24"/>
  <c r="AA22" i="24"/>
  <c r="Q22" i="24"/>
  <c r="M22" i="24"/>
  <c r="R22" i="24"/>
  <c r="AC22" i="24"/>
  <c r="K22" i="24"/>
  <c r="W22" i="24" s="1"/>
  <c r="P22" i="24"/>
  <c r="U22" i="24"/>
  <c r="AE22" i="24"/>
  <c r="AB22" i="24"/>
  <c r="AG22" i="24"/>
  <c r="L22" i="24"/>
  <c r="I22" i="24"/>
  <c r="S22" i="24"/>
  <c r="T22" i="24"/>
  <c r="N22" i="24"/>
  <c r="J22" i="24"/>
  <c r="H22" i="24"/>
  <c r="AD22" i="24"/>
  <c r="AH10" i="14"/>
  <c r="AI10" i="14" s="1"/>
  <c r="V11" i="19"/>
  <c r="V10" i="19"/>
  <c r="AH10" i="16"/>
  <c r="AK12" i="1"/>
  <c r="AI10" i="1"/>
  <c r="AJ10" i="1"/>
  <c r="V12" i="19"/>
  <c r="X11" i="14"/>
  <c r="AH11" i="13"/>
  <c r="X12" i="14"/>
  <c r="AH12" i="13"/>
  <c r="AK10" i="24"/>
  <c r="V14" i="24"/>
  <c r="X12" i="24"/>
  <c r="AH11" i="24"/>
  <c r="AN13" i="16" l="1"/>
  <c r="AJ10" i="14"/>
  <c r="AK10" i="14" s="1"/>
  <c r="AK10" i="1"/>
  <c r="AN10" i="1" s="1"/>
  <c r="AM10" i="13" s="1"/>
  <c r="AN10" i="13" s="1"/>
  <c r="Y22" i="24"/>
  <c r="X12" i="16"/>
  <c r="AH12" i="14"/>
  <c r="X11" i="16"/>
  <c r="AH11" i="14"/>
  <c r="V12" i="17"/>
  <c r="AN12" i="1"/>
  <c r="V10" i="17"/>
  <c r="AH10" i="19"/>
  <c r="V11" i="17"/>
  <c r="AJ12" i="13"/>
  <c r="AI12" i="13"/>
  <c r="AJ11" i="13"/>
  <c r="AI11" i="13"/>
  <c r="AJ10" i="16"/>
  <c r="AI10" i="16"/>
  <c r="AI11" i="24"/>
  <c r="AK11" i="24"/>
  <c r="AH12" i="24"/>
  <c r="X13" i="24"/>
  <c r="AN10" i="24"/>
  <c r="AJ11" i="24"/>
  <c r="V15" i="24"/>
  <c r="AK12" i="13" l="1"/>
  <c r="AM10" i="14"/>
  <c r="AN10" i="14" s="1"/>
  <c r="AM10" i="16" s="1"/>
  <c r="AK10" i="16"/>
  <c r="AK11" i="13"/>
  <c r="AN11" i="13" s="1"/>
  <c r="AM11" i="14" s="1"/>
  <c r="AJ10" i="19"/>
  <c r="AI10" i="19"/>
  <c r="AM12" i="13"/>
  <c r="V12" i="20"/>
  <c r="X11" i="19"/>
  <c r="AH11" i="16"/>
  <c r="X12" i="19"/>
  <c r="AH12" i="16"/>
  <c r="V11" i="20"/>
  <c r="V10" i="20"/>
  <c r="AH10" i="17"/>
  <c r="AJ11" i="14"/>
  <c r="AI11" i="14"/>
  <c r="AK11" i="14" s="1"/>
  <c r="AN11" i="14" s="1"/>
  <c r="AM11" i="16" s="1"/>
  <c r="AJ12" i="14"/>
  <c r="AI12" i="14"/>
  <c r="X14" i="24"/>
  <c r="V16" i="24"/>
  <c r="AH13" i="24"/>
  <c r="AI12" i="24"/>
  <c r="AM11" i="24"/>
  <c r="AJ12" i="24"/>
  <c r="AK10" i="19" l="1"/>
  <c r="AJ10" i="17"/>
  <c r="AI10" i="17"/>
  <c r="AK12" i="14"/>
  <c r="V10" i="15"/>
  <c r="AH10" i="20"/>
  <c r="V11" i="15"/>
  <c r="X12" i="17"/>
  <c r="AH12" i="19"/>
  <c r="X11" i="17"/>
  <c r="AH11" i="19"/>
  <c r="V12" i="15"/>
  <c r="AN10" i="16"/>
  <c r="AM10" i="19" s="1"/>
  <c r="AJ12" i="16"/>
  <c r="AI12" i="16"/>
  <c r="AJ11" i="16"/>
  <c r="AI11" i="16"/>
  <c r="AN12" i="13"/>
  <c r="AJ13" i="24"/>
  <c r="X15" i="24"/>
  <c r="AI13" i="24"/>
  <c r="AH14" i="24"/>
  <c r="AN11" i="24"/>
  <c r="V17" i="24"/>
  <c r="AK12" i="24"/>
  <c r="AK11" i="16" l="1"/>
  <c r="AN11" i="16" s="1"/>
  <c r="AM11" i="19" s="1"/>
  <c r="AK10" i="17"/>
  <c r="AK12" i="16"/>
  <c r="AN10" i="19"/>
  <c r="AM10" i="17" s="1"/>
  <c r="AM12" i="14"/>
  <c r="AN12" i="14" s="1"/>
  <c r="AJ11" i="19"/>
  <c r="AI11" i="19"/>
  <c r="AJ12" i="19"/>
  <c r="AI12" i="19"/>
  <c r="AJ10" i="20"/>
  <c r="AI10" i="20"/>
  <c r="V12" i="18"/>
  <c r="X11" i="20"/>
  <c r="AH11" i="17"/>
  <c r="X12" i="20"/>
  <c r="AH12" i="17"/>
  <c r="V11" i="18"/>
  <c r="V10" i="18"/>
  <c r="AH10" i="15"/>
  <c r="AH15" i="24"/>
  <c r="AI14" i="24"/>
  <c r="AK13" i="24"/>
  <c r="X16" i="24"/>
  <c r="AJ14" i="24"/>
  <c r="AN12" i="24"/>
  <c r="AM12" i="24"/>
  <c r="V18" i="24"/>
  <c r="AK11" i="19" l="1"/>
  <c r="AN11" i="19" s="1"/>
  <c r="AM11" i="17" s="1"/>
  <c r="AK10" i="20"/>
  <c r="AN10" i="17"/>
  <c r="AM10" i="20" s="1"/>
  <c r="AJ10" i="15"/>
  <c r="AI10" i="15"/>
  <c r="AK10" i="15" s="1"/>
  <c r="AJ12" i="17"/>
  <c r="AI12" i="17"/>
  <c r="AJ11" i="17"/>
  <c r="AI11" i="17"/>
  <c r="AK11" i="17" s="1"/>
  <c r="AN11" i="17" s="1"/>
  <c r="AM11" i="20" s="1"/>
  <c r="AM12" i="16"/>
  <c r="V10" i="22"/>
  <c r="AH10" i="18"/>
  <c r="V11" i="22"/>
  <c r="X12" i="15"/>
  <c r="AH12" i="20"/>
  <c r="X11" i="15"/>
  <c r="AH11" i="20"/>
  <c r="V12" i="22"/>
  <c r="AK12" i="19"/>
  <c r="AM13" i="24"/>
  <c r="X17" i="24"/>
  <c r="V19" i="24"/>
  <c r="AJ15" i="24"/>
  <c r="AH16" i="24"/>
  <c r="AI15" i="24"/>
  <c r="AK14" i="24"/>
  <c r="AK12" i="17" l="1"/>
  <c r="AN10" i="20"/>
  <c r="AM10" i="15" s="1"/>
  <c r="AN10" i="15" s="1"/>
  <c r="X12" i="18"/>
  <c r="AH12" i="15"/>
  <c r="AJ11" i="20"/>
  <c r="AI11" i="20"/>
  <c r="AJ12" i="20"/>
  <c r="AI12" i="20"/>
  <c r="AJ10" i="18"/>
  <c r="AI10" i="18"/>
  <c r="AN12" i="16"/>
  <c r="AM12" i="19" s="1"/>
  <c r="V12" i="23"/>
  <c r="X11" i="18"/>
  <c r="AH11" i="15"/>
  <c r="V11" i="23"/>
  <c r="V10" i="23"/>
  <c r="AH10" i="22"/>
  <c r="AJ16" i="24"/>
  <c r="AM14" i="24"/>
  <c r="AN13" i="24"/>
  <c r="AK15" i="24"/>
  <c r="AI16" i="24"/>
  <c r="AH17" i="24"/>
  <c r="X18" i="24"/>
  <c r="V20" i="24"/>
  <c r="AK11" i="20" l="1"/>
  <c r="AN11" i="20" s="1"/>
  <c r="AM11" i="15" s="1"/>
  <c r="AK10" i="18"/>
  <c r="AK12" i="20"/>
  <c r="AN12" i="19"/>
  <c r="V10" i="21"/>
  <c r="AH10" i="21" s="1"/>
  <c r="AH10" i="23"/>
  <c r="X11" i="22"/>
  <c r="AH11" i="18"/>
  <c r="AJ10" i="22"/>
  <c r="AI10" i="22"/>
  <c r="AJ11" i="15"/>
  <c r="AI11" i="15"/>
  <c r="AJ12" i="15"/>
  <c r="AI12" i="15"/>
  <c r="V11" i="21"/>
  <c r="V12" i="21"/>
  <c r="X12" i="22"/>
  <c r="AH12" i="18"/>
  <c r="AM10" i="18"/>
  <c r="AJ17" i="24"/>
  <c r="AN14" i="24"/>
  <c r="V21" i="24"/>
  <c r="AK16" i="24"/>
  <c r="X19" i="24"/>
  <c r="AI17" i="24"/>
  <c r="AH18" i="24"/>
  <c r="AK11" i="15" l="1"/>
  <c r="AN11" i="15" s="1"/>
  <c r="AM11" i="18" s="1"/>
  <c r="AK10" i="22"/>
  <c r="AK12" i="15"/>
  <c r="V22" i="24"/>
  <c r="AJ12" i="18"/>
  <c r="AI12" i="18"/>
  <c r="AJ11" i="18"/>
  <c r="AI11" i="18"/>
  <c r="AK11" i="18"/>
  <c r="AN11" i="18" s="1"/>
  <c r="AM11" i="22" s="1"/>
  <c r="AJ10" i="23"/>
  <c r="AI10" i="23"/>
  <c r="X12" i="23"/>
  <c r="AH12" i="22"/>
  <c r="X11" i="23"/>
  <c r="AH11" i="22"/>
  <c r="AJ10" i="21"/>
  <c r="AI10" i="21"/>
  <c r="AN10" i="18"/>
  <c r="AM10" i="22" s="1"/>
  <c r="AM12" i="17"/>
  <c r="AI18" i="24"/>
  <c r="AM15" i="24"/>
  <c r="X20" i="24"/>
  <c r="AJ18" i="24"/>
  <c r="AH19" i="24"/>
  <c r="AK17" i="24"/>
  <c r="AK10" i="23" l="1"/>
  <c r="AK10" i="21"/>
  <c r="AK12" i="18"/>
  <c r="AN10" i="22"/>
  <c r="AM10" i="23" s="1"/>
  <c r="AJ11" i="22"/>
  <c r="AI11" i="22"/>
  <c r="AJ12" i="22"/>
  <c r="AI12" i="22"/>
  <c r="AN12" i="17"/>
  <c r="AM12" i="20" s="1"/>
  <c r="X11" i="21"/>
  <c r="AH11" i="21" s="1"/>
  <c r="AH11" i="23"/>
  <c r="X12" i="21"/>
  <c r="AH12" i="23"/>
  <c r="AI19" i="24"/>
  <c r="X21" i="24"/>
  <c r="AJ19" i="24"/>
  <c r="AH20" i="24"/>
  <c r="AM16" i="24"/>
  <c r="AK18" i="24"/>
  <c r="AN15" i="24"/>
  <c r="AN10" i="23" l="1"/>
  <c r="AM10" i="21" s="1"/>
  <c r="AN10" i="21" s="1"/>
  <c r="AK11" i="22"/>
  <c r="AN11" i="22" s="1"/>
  <c r="AM11" i="23" s="1"/>
  <c r="X22" i="24"/>
  <c r="AH12" i="21"/>
  <c r="AJ11" i="21"/>
  <c r="AI11" i="21"/>
  <c r="AK11" i="21" s="1"/>
  <c r="AN12" i="20"/>
  <c r="AM12" i="15" s="1"/>
  <c r="AJ12" i="23"/>
  <c r="AI12" i="23"/>
  <c r="AK12" i="23" s="1"/>
  <c r="AJ11" i="23"/>
  <c r="AI11" i="23"/>
  <c r="AK12" i="22"/>
  <c r="AN16" i="24"/>
  <c r="AI20" i="24"/>
  <c r="AK20" i="24"/>
  <c r="AM17" i="24"/>
  <c r="AJ20" i="24"/>
  <c r="AK19" i="24"/>
  <c r="AH21" i="24"/>
  <c r="AK11" i="23" l="1"/>
  <c r="AN11" i="23" s="1"/>
  <c r="AM11" i="21" s="1"/>
  <c r="AN11" i="21" s="1"/>
  <c r="AM12" i="18"/>
  <c r="AN12" i="15"/>
  <c r="AJ12" i="21"/>
  <c r="AI12" i="21"/>
  <c r="AK12" i="21" s="1"/>
  <c r="AN17" i="24"/>
  <c r="AJ21" i="24"/>
  <c r="AM18" i="24"/>
  <c r="AI21" i="24"/>
  <c r="AK21" i="24"/>
  <c r="AN12" i="18" l="1"/>
  <c r="AM12" i="22" s="1"/>
  <c r="AM19" i="24"/>
  <c r="AN18" i="24"/>
  <c r="AN12" i="22" l="1"/>
  <c r="AM12" i="23" s="1"/>
  <c r="AN19" i="24"/>
  <c r="AM20" i="24"/>
  <c r="AN12" i="23" l="1"/>
  <c r="AM12" i="21" s="1"/>
  <c r="AN20" i="24"/>
  <c r="AM21" i="24"/>
  <c r="AN12" i="21" l="1"/>
  <c r="AN21" i="24"/>
  <c r="AP23" i="24" l="1"/>
</calcChain>
</file>

<file path=xl/sharedStrings.xml><?xml version="1.0" encoding="utf-8"?>
<sst xmlns="http://schemas.openxmlformats.org/spreadsheetml/2006/main" count="963" uniqueCount="76">
  <si>
    <t>王三</t>
  </si>
  <si>
    <t>此处黄色空格填写员工姓名</t>
  </si>
  <si>
    <t>个人所得税扣缴申报表</t>
  </si>
  <si>
    <t xml:space="preserve">                                                      </t>
  </si>
  <si>
    <t>扣缴义务人纳税人识别号（统一社会信用代码）：</t>
  </si>
  <si>
    <t>金额单位：人民币元（列至角分）</t>
  </si>
  <si>
    <t>月份</t>
  </si>
  <si>
    <t>姓名</t>
  </si>
  <si>
    <t>身份证件类型</t>
  </si>
  <si>
    <t>身份证件号码</t>
  </si>
  <si>
    <t>纳税人识别号</t>
  </si>
  <si>
    <t>是否为非居民个人</t>
  </si>
  <si>
    <t>所得项目</t>
  </si>
  <si>
    <t>本月（次）情况</t>
  </si>
  <si>
    <t>累计情况（工资、薪金）</t>
  </si>
  <si>
    <t>减按计税比例</t>
  </si>
  <si>
    <t>准予扣除的捐赠额</t>
  </si>
  <si>
    <t>税款计算</t>
  </si>
  <si>
    <t>备注</t>
  </si>
  <si>
    <t>收入额计算</t>
  </si>
  <si>
    <t>减除费用</t>
  </si>
  <si>
    <t>专项扣除</t>
  </si>
  <si>
    <t>其他扣除</t>
  </si>
  <si>
    <t>累计收入额</t>
  </si>
  <si>
    <t>累计减除费用</t>
  </si>
  <si>
    <t>累计专项扣除</t>
  </si>
  <si>
    <t>累计专项附加扣除</t>
  </si>
  <si>
    <t>累计其他扣除</t>
  </si>
  <si>
    <t>应纳税所得额</t>
  </si>
  <si>
    <t>税率/预扣率</t>
  </si>
  <si>
    <t>速算扣除数</t>
  </si>
  <si>
    <t>应纳税额</t>
  </si>
  <si>
    <t>减免税额</t>
  </si>
  <si>
    <t>已扣缴税额</t>
  </si>
  <si>
    <t>应补（退）税额</t>
  </si>
  <si>
    <t>收入</t>
  </si>
  <si>
    <t>费用</t>
  </si>
  <si>
    <t>免税收入</t>
  </si>
  <si>
    <t>基本养老保险费</t>
  </si>
  <si>
    <t>基本医疗保险费</t>
  </si>
  <si>
    <t>失业保险费</t>
  </si>
  <si>
    <t>住房公积金</t>
  </si>
  <si>
    <t>年金</t>
  </si>
  <si>
    <t>商业健康保险</t>
  </si>
  <si>
    <t>税延养老保险</t>
  </si>
  <si>
    <t>财产原值</t>
  </si>
  <si>
    <t>允许扣除的税费</t>
  </si>
  <si>
    <t>其他</t>
  </si>
  <si>
    <t>子女教育</t>
  </si>
  <si>
    <t>赡养老人</t>
  </si>
  <si>
    <t>住房贷款利息</t>
  </si>
  <si>
    <t>住房租金</t>
  </si>
  <si>
    <t>继续教育</t>
  </si>
  <si>
    <t>校验</t>
  </si>
  <si>
    <t xml:space="preserve">               谨声明:本扣缴申报表是根据国家税收法律法规及相关规定填报的，是真实的、可靠的、完整的。</t>
  </si>
  <si>
    <t>退税金额</t>
  </si>
  <si>
    <t xml:space="preserve">                                                                                                                                     扣缴义务人（签章）：                        年    月    日</t>
  </si>
  <si>
    <t>代理机构签章:</t>
  </si>
  <si>
    <t xml:space="preserve"> </t>
  </si>
  <si>
    <t>代理机构统一社会信用代码：</t>
  </si>
  <si>
    <t>经办人签字：</t>
  </si>
  <si>
    <t>经办人身份证件号码：</t>
  </si>
  <si>
    <t>税款所属期：   年   月  日至   年   月   日</t>
  </si>
  <si>
    <t xml:space="preserve">扣缴义务人名称：                                                                </t>
  </si>
  <si>
    <t>序号</t>
  </si>
  <si>
    <t>王一</t>
  </si>
  <si>
    <t>否</t>
  </si>
  <si>
    <t>工资、薪金所得</t>
  </si>
  <si>
    <t>王二</t>
  </si>
  <si>
    <t>合    计</t>
  </si>
  <si>
    <t>受理人：</t>
  </si>
  <si>
    <t xml:space="preserve">受理税务机关（章）： </t>
  </si>
  <si>
    <t>受理日期:    年    月   日</t>
  </si>
  <si>
    <r>
      <rPr>
        <sz val="7.5"/>
        <color theme="1"/>
        <rFont val="微软雅黑"/>
        <charset val="134"/>
      </rPr>
      <t xml:space="preserve">                                                                                                                                                                                        </t>
    </r>
    <r>
      <rPr>
        <b/>
        <sz val="7.5"/>
        <color theme="1"/>
        <rFont val="微软雅黑"/>
        <charset val="134"/>
      </rPr>
      <t xml:space="preserve">    国家税务总局监制</t>
    </r>
  </si>
  <si>
    <t>李二</t>
    <phoneticPr fontId="16" type="noConversion"/>
  </si>
  <si>
    <t>李二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</si>
</sst>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7.5"/>
      <color theme="1"/>
      <name val="微软雅黑"/>
      <charset val="134"/>
    </font>
    <font>
      <sz val="5"/>
      <color theme="1"/>
      <name val="微软雅黑"/>
      <charset val="134"/>
    </font>
    <font>
      <sz val="5.5"/>
      <color theme="1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7.5"/>
      <color rgb="FF000000"/>
      <name val="微软雅黑"/>
      <charset val="134"/>
    </font>
    <font>
      <sz val="6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7.5"/>
      <color theme="1"/>
      <name val="微软雅黑"/>
      <charset val="134"/>
    </font>
    <font>
      <sz val="9"/>
      <name val="宋体"/>
      <family val="3"/>
      <charset val="134"/>
      <scheme val="minor"/>
    </font>
    <font>
      <sz val="7.5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3" fontId="5" fillId="3" borderId="5" xfId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3" fontId="12" fillId="0" borderId="5" xfId="0" applyNumberFormat="1" applyFont="1" applyBorder="1" applyAlignment="1">
      <alignment horizontal="center" vertical="center" wrapText="1"/>
    </xf>
    <xf numFmtId="43" fontId="12" fillId="4" borderId="5" xfId="0" applyNumberFormat="1" applyFont="1" applyFill="1" applyBorder="1" applyAlignment="1">
      <alignment horizontal="center" vertical="center" wrapText="1"/>
    </xf>
    <xf numFmtId="43" fontId="1" fillId="0" borderId="0" xfId="0" applyNumberFormat="1" applyFont="1">
      <alignment vertical="center"/>
    </xf>
    <xf numFmtId="43" fontId="1" fillId="4" borderId="0" xfId="0" applyNumberFormat="1" applyFont="1" applyFill="1">
      <alignment vertical="center"/>
    </xf>
    <xf numFmtId="0" fontId="17" fillId="3" borderId="5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14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7" fillId="0" borderId="14" xfId="0" applyFont="1" applyBorder="1" applyAlignment="1">
      <alignment horizontal="justify" vertical="center" wrapText="1"/>
    </xf>
    <xf numFmtId="0" fontId="1" fillId="0" borderId="0" xfId="0" applyFont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5" fillId="0" borderId="10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1" fillId="0" borderId="11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136</xdr:row>
      <xdr:rowOff>0</xdr:rowOff>
    </xdr:from>
    <xdr:to>
      <xdr:col>6</xdr:col>
      <xdr:colOff>347485</xdr:colOff>
      <xdr:row>152</xdr:row>
      <xdr:rowOff>170917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670250"/>
          <a:ext cx="3138170" cy="35236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101</xdr:row>
      <xdr:rowOff>0</xdr:rowOff>
    </xdr:from>
    <xdr:to>
      <xdr:col>25</xdr:col>
      <xdr:colOff>337960</xdr:colOff>
      <xdr:row>117</xdr:row>
      <xdr:rowOff>170917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9325" y="21107400"/>
          <a:ext cx="3138170" cy="3523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2"/>
  <sheetViews>
    <sheetView workbookViewId="0">
      <selection activeCell="A3" sqref="A3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3" width="6.25" style="2" customWidth="1"/>
    <col min="4" max="4" width="6" style="2" customWidth="1"/>
    <col min="5" max="5" width="6.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17" width="5" style="2" customWidth="1"/>
    <col min="18" max="18" width="5.375" style="2" customWidth="1"/>
    <col min="19" max="19" width="5" style="2" customWidth="1"/>
    <col min="20" max="20" width="5.625" style="2" customWidth="1"/>
    <col min="21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2" width="5.5" style="2" customWidth="1"/>
    <col min="33" max="33" width="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4" s="1" customFormat="1" ht="22.5" x14ac:dyDescent="0.15">
      <c r="A2" s="24" t="s">
        <v>75</v>
      </c>
      <c r="B2" s="17" t="s">
        <v>1</v>
      </c>
      <c r="G2" s="5"/>
      <c r="L2" s="4" t="s">
        <v>2</v>
      </c>
    </row>
    <row r="3" spans="1:44" s="1" customFormat="1" ht="26.25" customHeight="1" x14ac:dyDescent="0.15">
      <c r="A3" s="18"/>
    </row>
    <row r="4" spans="1:44" s="1" customFormat="1" x14ac:dyDescent="0.15">
      <c r="A4" s="18" t="s">
        <v>3</v>
      </c>
    </row>
    <row r="5" spans="1:44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4" x14ac:dyDescent="0.15">
      <c r="A6" s="30" t="s">
        <v>6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4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4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4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4" x14ac:dyDescent="0.15">
      <c r="A10" s="8">
        <v>1</v>
      </c>
      <c r="B10" s="9" t="str">
        <f>$A$2</f>
        <v>李二</v>
      </c>
      <c r="C10" s="10">
        <f ca="1">VLOOKUP($A$2,INDIRECT("'"&amp;$A10&amp;"月'!$B:$AO"),COLUMN(B10),0)</f>
        <v>0</v>
      </c>
      <c r="D10" s="10">
        <f t="shared" ref="D10:AO10" ca="1" si="0">VLOOKUP($A$2,INDIRECT("'"&amp;$A10&amp;"月'!$B:$AO"),COLUMN(C10),0)</f>
        <v>0</v>
      </c>
      <c r="E10" s="10">
        <f t="shared" ca="1" si="0"/>
        <v>0</v>
      </c>
      <c r="F10" s="10" t="str">
        <f t="shared" ca="1" si="0"/>
        <v>否</v>
      </c>
      <c r="G10" s="10" t="str">
        <f t="shared" ca="1" si="0"/>
        <v>工资、薪金所得</v>
      </c>
      <c r="H10" s="10">
        <f t="shared" ca="1" si="0"/>
        <v>30000</v>
      </c>
      <c r="I10" s="10">
        <f t="shared" ca="1" si="0"/>
        <v>0</v>
      </c>
      <c r="J10" s="10">
        <f t="shared" ca="1" si="0"/>
        <v>0</v>
      </c>
      <c r="K10" s="10">
        <f t="shared" ca="1" si="0"/>
        <v>5000</v>
      </c>
      <c r="L10" s="10">
        <f t="shared" ca="1" si="0"/>
        <v>2032.0800000000002</v>
      </c>
      <c r="M10" s="10">
        <f t="shared" ca="1" si="0"/>
        <v>511.02000000000004</v>
      </c>
      <c r="N10" s="10">
        <f t="shared" ca="1" si="0"/>
        <v>50.802</v>
      </c>
      <c r="O10" s="10">
        <f t="shared" ca="1" si="0"/>
        <v>3048</v>
      </c>
      <c r="P10" s="10">
        <f t="shared" ca="1" si="0"/>
        <v>0</v>
      </c>
      <c r="Q10" s="10">
        <f t="shared" ca="1" si="0"/>
        <v>0</v>
      </c>
      <c r="R10" s="10">
        <f t="shared" ca="1" si="0"/>
        <v>0</v>
      </c>
      <c r="S10" s="10">
        <f t="shared" ca="1" si="0"/>
        <v>0</v>
      </c>
      <c r="T10" s="10">
        <f t="shared" ca="1" si="0"/>
        <v>0</v>
      </c>
      <c r="U10" s="10">
        <f t="shared" ca="1" si="0"/>
        <v>0</v>
      </c>
      <c r="V10" s="10">
        <f t="shared" ca="1" si="0"/>
        <v>30000</v>
      </c>
      <c r="W10" s="10">
        <f t="shared" ca="1" si="0"/>
        <v>5000</v>
      </c>
      <c r="X10" s="10">
        <f t="shared" ca="1" si="0"/>
        <v>5641.902</v>
      </c>
      <c r="Y10" s="10">
        <f t="shared" ca="1" si="0"/>
        <v>3500</v>
      </c>
      <c r="Z10" s="10">
        <f t="shared" ca="1" si="0"/>
        <v>1000</v>
      </c>
      <c r="AA10" s="10">
        <f t="shared" ca="1" si="0"/>
        <v>1000</v>
      </c>
      <c r="AB10" s="10">
        <f t="shared" ca="1" si="0"/>
        <v>0</v>
      </c>
      <c r="AC10" s="10">
        <f t="shared" ca="1" si="0"/>
        <v>1500</v>
      </c>
      <c r="AD10" s="10">
        <f t="shared" ca="1" si="0"/>
        <v>0</v>
      </c>
      <c r="AE10" s="10">
        <f t="shared" ca="1" si="0"/>
        <v>0</v>
      </c>
      <c r="AF10" s="10">
        <f t="shared" ca="1" si="0"/>
        <v>0</v>
      </c>
      <c r="AG10" s="10">
        <f t="shared" ca="1" si="0"/>
        <v>0</v>
      </c>
      <c r="AH10" s="10">
        <f t="shared" ca="1" si="0"/>
        <v>15858.098</v>
      </c>
      <c r="AI10" s="10">
        <f t="shared" ca="1" si="0"/>
        <v>0.03</v>
      </c>
      <c r="AJ10" s="10">
        <f t="shared" ca="1" si="0"/>
        <v>0</v>
      </c>
      <c r="AK10" s="10">
        <f t="shared" ca="1" si="0"/>
        <v>475.74293999999998</v>
      </c>
      <c r="AL10" s="10">
        <f t="shared" ca="1" si="0"/>
        <v>0</v>
      </c>
      <c r="AM10" s="10">
        <f t="shared" ca="1" si="0"/>
        <v>0</v>
      </c>
      <c r="AN10" s="10">
        <f t="shared" ca="1" si="0"/>
        <v>475.74293999999998</v>
      </c>
      <c r="AO10" s="10">
        <f t="shared" ca="1" si="0"/>
        <v>0</v>
      </c>
      <c r="AR10" s="21"/>
    </row>
    <row r="11" spans="1:44" x14ac:dyDescent="0.15">
      <c r="A11" s="8">
        <v>2</v>
      </c>
      <c r="B11" s="9" t="str">
        <f t="shared" ref="B11:B21" si="1">$A$2</f>
        <v>李二</v>
      </c>
      <c r="C11" s="10">
        <f t="shared" ref="C11:AO11" ca="1" si="2">VLOOKUP($A$2,INDIRECT("'"&amp;$A11&amp;"月'!$B:$AO"),COLUMN(B11),0)</f>
        <v>0</v>
      </c>
      <c r="D11" s="10">
        <f t="shared" ca="1" si="2"/>
        <v>0</v>
      </c>
      <c r="E11" s="10">
        <f t="shared" ca="1" si="2"/>
        <v>0</v>
      </c>
      <c r="F11" s="10" t="str">
        <f t="shared" ca="1" si="2"/>
        <v>否</v>
      </c>
      <c r="G11" s="10" t="str">
        <f t="shared" ca="1" si="2"/>
        <v>工资、薪金所得</v>
      </c>
      <c r="H11" s="10">
        <f t="shared" ca="1" si="2"/>
        <v>30000</v>
      </c>
      <c r="I11" s="10">
        <f t="shared" ca="1" si="2"/>
        <v>0</v>
      </c>
      <c r="J11" s="10">
        <f t="shared" ca="1" si="2"/>
        <v>0</v>
      </c>
      <c r="K11" s="10">
        <f t="shared" ca="1" si="2"/>
        <v>5000</v>
      </c>
      <c r="L11" s="10">
        <f t="shared" ca="1" si="2"/>
        <v>1000</v>
      </c>
      <c r="M11" s="10">
        <f t="shared" ca="1" si="2"/>
        <v>1000</v>
      </c>
      <c r="N11" s="10">
        <f t="shared" ca="1" si="2"/>
        <v>1000</v>
      </c>
      <c r="O11" s="10">
        <f t="shared" ca="1" si="2"/>
        <v>500</v>
      </c>
      <c r="P11" s="10">
        <f t="shared" ca="1" si="2"/>
        <v>0</v>
      </c>
      <c r="Q11" s="10">
        <f t="shared" ca="1" si="2"/>
        <v>0</v>
      </c>
      <c r="R11" s="10">
        <f t="shared" ca="1" si="2"/>
        <v>0</v>
      </c>
      <c r="S11" s="10">
        <f t="shared" ca="1" si="2"/>
        <v>0</v>
      </c>
      <c r="T11" s="10">
        <f t="shared" ca="1" si="2"/>
        <v>0</v>
      </c>
      <c r="U11" s="10">
        <f t="shared" ca="1" si="2"/>
        <v>0</v>
      </c>
      <c r="V11" s="10">
        <f t="shared" ca="1" si="2"/>
        <v>60000</v>
      </c>
      <c r="W11" s="10">
        <f t="shared" ca="1" si="2"/>
        <v>10000</v>
      </c>
      <c r="X11" s="10">
        <f t="shared" ca="1" si="2"/>
        <v>9141.902</v>
      </c>
      <c r="Y11" s="10">
        <f t="shared" ca="1" si="2"/>
        <v>7000</v>
      </c>
      <c r="Z11" s="10">
        <f t="shared" ca="1" si="2"/>
        <v>1000</v>
      </c>
      <c r="AA11" s="10">
        <f t="shared" ca="1" si="2"/>
        <v>1000</v>
      </c>
      <c r="AB11" s="10">
        <f t="shared" ca="1" si="2"/>
        <v>0</v>
      </c>
      <c r="AC11" s="10">
        <f t="shared" ca="1" si="2"/>
        <v>1500</v>
      </c>
      <c r="AD11" s="10">
        <f t="shared" ca="1" si="2"/>
        <v>0</v>
      </c>
      <c r="AE11" s="10">
        <f t="shared" ca="1" si="2"/>
        <v>0</v>
      </c>
      <c r="AF11" s="10">
        <f t="shared" ca="1" si="2"/>
        <v>0</v>
      </c>
      <c r="AG11" s="10">
        <f t="shared" ca="1" si="2"/>
        <v>0</v>
      </c>
      <c r="AH11" s="10">
        <f t="shared" ca="1" si="2"/>
        <v>33858.097999999998</v>
      </c>
      <c r="AI11" s="10">
        <f t="shared" ca="1" si="2"/>
        <v>0.03</v>
      </c>
      <c r="AJ11" s="10">
        <f t="shared" ca="1" si="2"/>
        <v>0</v>
      </c>
      <c r="AK11" s="10">
        <f t="shared" ca="1" si="2"/>
        <v>1015.7429399999999</v>
      </c>
      <c r="AL11" s="10">
        <f t="shared" ca="1" si="2"/>
        <v>0</v>
      </c>
      <c r="AM11" s="10">
        <f t="shared" ca="1" si="2"/>
        <v>475.74293999999998</v>
      </c>
      <c r="AN11" s="10">
        <f t="shared" ca="1" si="2"/>
        <v>539.99999999999989</v>
      </c>
      <c r="AO11" s="10">
        <f t="shared" ca="1" si="2"/>
        <v>0</v>
      </c>
      <c r="AR11" s="21"/>
    </row>
    <row r="12" spans="1:44" x14ac:dyDescent="0.15">
      <c r="A12" s="8">
        <v>3</v>
      </c>
      <c r="B12" s="9" t="str">
        <f t="shared" si="1"/>
        <v>李二</v>
      </c>
      <c r="C12" s="10">
        <f t="shared" ref="C12:AO12" ca="1" si="3">VLOOKUP($A$2,INDIRECT("'"&amp;$A12&amp;"月'!$B:$AO"),COLUMN(B12),0)</f>
        <v>0</v>
      </c>
      <c r="D12" s="10">
        <f t="shared" ca="1" si="3"/>
        <v>0</v>
      </c>
      <c r="E12" s="10">
        <f t="shared" ca="1" si="3"/>
        <v>0</v>
      </c>
      <c r="F12" s="10" t="str">
        <f t="shared" ca="1" si="3"/>
        <v>否</v>
      </c>
      <c r="G12" s="10" t="str">
        <f t="shared" ca="1" si="3"/>
        <v>工资、薪金所得</v>
      </c>
      <c r="H12" s="10">
        <f t="shared" ca="1" si="3"/>
        <v>30000</v>
      </c>
      <c r="I12" s="10">
        <f t="shared" ca="1" si="3"/>
        <v>0</v>
      </c>
      <c r="J12" s="10">
        <f t="shared" ca="1" si="3"/>
        <v>0</v>
      </c>
      <c r="K12" s="10">
        <f t="shared" ca="1" si="3"/>
        <v>5000</v>
      </c>
      <c r="L12" s="10">
        <f t="shared" ca="1" si="3"/>
        <v>1000</v>
      </c>
      <c r="M12" s="10">
        <f t="shared" ca="1" si="3"/>
        <v>1000</v>
      </c>
      <c r="N12" s="10">
        <f t="shared" ca="1" si="3"/>
        <v>1000</v>
      </c>
      <c r="O12" s="10">
        <f t="shared" ca="1" si="3"/>
        <v>500</v>
      </c>
      <c r="P12" s="10">
        <f t="shared" ca="1" si="3"/>
        <v>0</v>
      </c>
      <c r="Q12" s="10">
        <f t="shared" ca="1" si="3"/>
        <v>0</v>
      </c>
      <c r="R12" s="10">
        <f t="shared" ca="1" si="3"/>
        <v>0</v>
      </c>
      <c r="S12" s="10">
        <f t="shared" ca="1" si="3"/>
        <v>0</v>
      </c>
      <c r="T12" s="10">
        <f t="shared" ca="1" si="3"/>
        <v>0</v>
      </c>
      <c r="U12" s="10">
        <f t="shared" ca="1" si="3"/>
        <v>0</v>
      </c>
      <c r="V12" s="10">
        <f t="shared" ca="1" si="3"/>
        <v>90000</v>
      </c>
      <c r="W12" s="10">
        <f t="shared" ca="1" si="3"/>
        <v>15000</v>
      </c>
      <c r="X12" s="10">
        <f t="shared" ca="1" si="3"/>
        <v>12641.902</v>
      </c>
      <c r="Y12" s="10">
        <f t="shared" ca="1" si="3"/>
        <v>10500</v>
      </c>
      <c r="Z12" s="10">
        <f t="shared" ca="1" si="3"/>
        <v>1000</v>
      </c>
      <c r="AA12" s="10">
        <f t="shared" ca="1" si="3"/>
        <v>1000</v>
      </c>
      <c r="AB12" s="10">
        <f t="shared" ca="1" si="3"/>
        <v>0</v>
      </c>
      <c r="AC12" s="10">
        <f t="shared" ca="1" si="3"/>
        <v>1500</v>
      </c>
      <c r="AD12" s="10">
        <f t="shared" ca="1" si="3"/>
        <v>0</v>
      </c>
      <c r="AE12" s="10">
        <f t="shared" ca="1" si="3"/>
        <v>0</v>
      </c>
      <c r="AF12" s="10">
        <f t="shared" ca="1" si="3"/>
        <v>0</v>
      </c>
      <c r="AG12" s="10">
        <f t="shared" ca="1" si="3"/>
        <v>0</v>
      </c>
      <c r="AH12" s="10">
        <f t="shared" ca="1" si="3"/>
        <v>51858.097999999998</v>
      </c>
      <c r="AI12" s="10">
        <f t="shared" ca="1" si="3"/>
        <v>0.1</v>
      </c>
      <c r="AJ12" s="10">
        <f t="shared" ca="1" si="3"/>
        <v>2520</v>
      </c>
      <c r="AK12" s="10">
        <f t="shared" ca="1" si="3"/>
        <v>2665.8098</v>
      </c>
      <c r="AL12" s="10">
        <f t="shared" ca="1" si="3"/>
        <v>0</v>
      </c>
      <c r="AM12" s="10">
        <f t="shared" ca="1" si="3"/>
        <v>1015.7429399999999</v>
      </c>
      <c r="AN12" s="10">
        <f t="shared" ca="1" si="3"/>
        <v>1650.0668600000001</v>
      </c>
      <c r="AO12" s="10">
        <f t="shared" ca="1" si="3"/>
        <v>0</v>
      </c>
      <c r="AR12" s="21"/>
    </row>
    <row r="13" spans="1:44" x14ac:dyDescent="0.15">
      <c r="A13" s="8">
        <v>4</v>
      </c>
      <c r="B13" s="9" t="str">
        <f t="shared" si="1"/>
        <v>李二</v>
      </c>
      <c r="C13" s="10">
        <f t="shared" ref="C13:AO13" ca="1" si="4">VLOOKUP($A$2,INDIRECT("'"&amp;$A13&amp;"月'!$B:$AO"),COLUMN(B13),0)</f>
        <v>0</v>
      </c>
      <c r="D13" s="10">
        <f t="shared" ca="1" si="4"/>
        <v>0</v>
      </c>
      <c r="E13" s="10">
        <f t="shared" ca="1" si="4"/>
        <v>0</v>
      </c>
      <c r="F13" s="10" t="str">
        <f t="shared" ca="1" si="4"/>
        <v>否</v>
      </c>
      <c r="G13" s="10" t="str">
        <f t="shared" ca="1" si="4"/>
        <v>工资、薪金所得</v>
      </c>
      <c r="H13" s="10">
        <f t="shared" ca="1" si="4"/>
        <v>30000</v>
      </c>
      <c r="I13" s="10">
        <f t="shared" ca="1" si="4"/>
        <v>0</v>
      </c>
      <c r="J13" s="10">
        <f t="shared" ca="1" si="4"/>
        <v>0</v>
      </c>
      <c r="K13" s="10">
        <f t="shared" ca="1" si="4"/>
        <v>5000</v>
      </c>
      <c r="L13" s="10">
        <f t="shared" ca="1" si="4"/>
        <v>1000</v>
      </c>
      <c r="M13" s="10">
        <f t="shared" ca="1" si="4"/>
        <v>1000</v>
      </c>
      <c r="N13" s="10">
        <f t="shared" ca="1" si="4"/>
        <v>1000</v>
      </c>
      <c r="O13" s="10">
        <f t="shared" ca="1" si="4"/>
        <v>500</v>
      </c>
      <c r="P13" s="10">
        <f t="shared" ca="1" si="4"/>
        <v>0</v>
      </c>
      <c r="Q13" s="10">
        <f t="shared" ca="1" si="4"/>
        <v>0</v>
      </c>
      <c r="R13" s="10">
        <f t="shared" ca="1" si="4"/>
        <v>0</v>
      </c>
      <c r="S13" s="10">
        <f t="shared" ca="1" si="4"/>
        <v>0</v>
      </c>
      <c r="T13" s="10">
        <f t="shared" ca="1" si="4"/>
        <v>0</v>
      </c>
      <c r="U13" s="10">
        <f t="shared" ca="1" si="4"/>
        <v>0</v>
      </c>
      <c r="V13" s="10">
        <f t="shared" ca="1" si="4"/>
        <v>120000</v>
      </c>
      <c r="W13" s="10">
        <f t="shared" ca="1" si="4"/>
        <v>20000</v>
      </c>
      <c r="X13" s="10">
        <f t="shared" ca="1" si="4"/>
        <v>16141.902</v>
      </c>
      <c r="Y13" s="10">
        <f t="shared" ca="1" si="4"/>
        <v>14000</v>
      </c>
      <c r="Z13" s="10">
        <f t="shared" ca="1" si="4"/>
        <v>1000</v>
      </c>
      <c r="AA13" s="10">
        <f t="shared" ca="1" si="4"/>
        <v>1000</v>
      </c>
      <c r="AB13" s="10">
        <f t="shared" ca="1" si="4"/>
        <v>0</v>
      </c>
      <c r="AC13" s="10">
        <f t="shared" ca="1" si="4"/>
        <v>1500</v>
      </c>
      <c r="AD13" s="10">
        <f t="shared" ca="1" si="4"/>
        <v>0</v>
      </c>
      <c r="AE13" s="10">
        <f t="shared" ca="1" si="4"/>
        <v>0</v>
      </c>
      <c r="AF13" s="10">
        <f t="shared" ca="1" si="4"/>
        <v>0</v>
      </c>
      <c r="AG13" s="10">
        <f t="shared" ca="1" si="4"/>
        <v>0</v>
      </c>
      <c r="AH13" s="10">
        <f t="shared" ca="1" si="4"/>
        <v>69858.097999999998</v>
      </c>
      <c r="AI13" s="10">
        <f t="shared" ca="1" si="4"/>
        <v>0.1</v>
      </c>
      <c r="AJ13" s="10">
        <f t="shared" ca="1" si="4"/>
        <v>2520</v>
      </c>
      <c r="AK13" s="10">
        <f t="shared" ca="1" si="4"/>
        <v>4465.8098</v>
      </c>
      <c r="AL13" s="10">
        <f t="shared" ca="1" si="4"/>
        <v>0</v>
      </c>
      <c r="AM13" s="10">
        <f t="shared" ca="1" si="4"/>
        <v>2665.8098</v>
      </c>
      <c r="AN13" s="10">
        <f t="shared" ca="1" si="4"/>
        <v>1800</v>
      </c>
      <c r="AO13" s="10">
        <f t="shared" ca="1" si="4"/>
        <v>0</v>
      </c>
      <c r="AR13" s="21"/>
    </row>
    <row r="14" spans="1:44" x14ac:dyDescent="0.15">
      <c r="A14" s="8">
        <v>5</v>
      </c>
      <c r="B14" s="9" t="str">
        <f t="shared" si="1"/>
        <v>李二</v>
      </c>
      <c r="C14" s="10" t="e">
        <f t="shared" ref="C14:AO14" ca="1" si="5">VLOOKUP($A$2,INDIRECT("'"&amp;$A14&amp;"月'!$B:$AO"),COLUMN(B14),0)</f>
        <v>#N/A</v>
      </c>
      <c r="D14" s="10" t="e">
        <f t="shared" ca="1" si="5"/>
        <v>#N/A</v>
      </c>
      <c r="E14" s="10" t="e">
        <f t="shared" ca="1" si="5"/>
        <v>#N/A</v>
      </c>
      <c r="F14" s="10" t="e">
        <f t="shared" ca="1" si="5"/>
        <v>#N/A</v>
      </c>
      <c r="G14" s="10" t="e">
        <f t="shared" ca="1" si="5"/>
        <v>#N/A</v>
      </c>
      <c r="H14" s="10" t="e">
        <f t="shared" ca="1" si="5"/>
        <v>#N/A</v>
      </c>
      <c r="I14" s="10" t="e">
        <f t="shared" ca="1" si="5"/>
        <v>#N/A</v>
      </c>
      <c r="J14" s="10" t="e">
        <f t="shared" ca="1" si="5"/>
        <v>#N/A</v>
      </c>
      <c r="K14" s="10" t="e">
        <f t="shared" ca="1" si="5"/>
        <v>#N/A</v>
      </c>
      <c r="L14" s="10" t="e">
        <f t="shared" ca="1" si="5"/>
        <v>#N/A</v>
      </c>
      <c r="M14" s="10" t="e">
        <f t="shared" ca="1" si="5"/>
        <v>#N/A</v>
      </c>
      <c r="N14" s="10" t="e">
        <f t="shared" ca="1" si="5"/>
        <v>#N/A</v>
      </c>
      <c r="O14" s="10" t="e">
        <f t="shared" ca="1" si="5"/>
        <v>#N/A</v>
      </c>
      <c r="P14" s="10" t="e">
        <f t="shared" ca="1" si="5"/>
        <v>#N/A</v>
      </c>
      <c r="Q14" s="10" t="e">
        <f t="shared" ca="1" si="5"/>
        <v>#N/A</v>
      </c>
      <c r="R14" s="10" t="e">
        <f t="shared" ca="1" si="5"/>
        <v>#N/A</v>
      </c>
      <c r="S14" s="10" t="e">
        <f t="shared" ca="1" si="5"/>
        <v>#N/A</v>
      </c>
      <c r="T14" s="10" t="e">
        <f t="shared" ca="1" si="5"/>
        <v>#N/A</v>
      </c>
      <c r="U14" s="10" t="e">
        <f t="shared" ca="1" si="5"/>
        <v>#N/A</v>
      </c>
      <c r="V14" s="10" t="e">
        <f t="shared" ca="1" si="5"/>
        <v>#N/A</v>
      </c>
      <c r="W14" s="10" t="e">
        <f t="shared" ca="1" si="5"/>
        <v>#N/A</v>
      </c>
      <c r="X14" s="10" t="e">
        <f t="shared" ca="1" si="5"/>
        <v>#N/A</v>
      </c>
      <c r="Y14" s="10" t="e">
        <f t="shared" ca="1" si="5"/>
        <v>#N/A</v>
      </c>
      <c r="Z14" s="10" t="e">
        <f t="shared" ca="1" si="5"/>
        <v>#N/A</v>
      </c>
      <c r="AA14" s="10" t="e">
        <f t="shared" ca="1" si="5"/>
        <v>#N/A</v>
      </c>
      <c r="AB14" s="10" t="e">
        <f t="shared" ca="1" si="5"/>
        <v>#N/A</v>
      </c>
      <c r="AC14" s="10" t="e">
        <f t="shared" ca="1" si="5"/>
        <v>#N/A</v>
      </c>
      <c r="AD14" s="10" t="e">
        <f t="shared" ca="1" si="5"/>
        <v>#N/A</v>
      </c>
      <c r="AE14" s="10" t="e">
        <f t="shared" ca="1" si="5"/>
        <v>#N/A</v>
      </c>
      <c r="AF14" s="10" t="e">
        <f t="shared" ca="1" si="5"/>
        <v>#N/A</v>
      </c>
      <c r="AG14" s="10" t="e">
        <f t="shared" ca="1" si="5"/>
        <v>#N/A</v>
      </c>
      <c r="AH14" s="10" t="e">
        <f t="shared" ca="1" si="5"/>
        <v>#N/A</v>
      </c>
      <c r="AI14" s="10" t="e">
        <f t="shared" ca="1" si="5"/>
        <v>#N/A</v>
      </c>
      <c r="AJ14" s="10" t="e">
        <f t="shared" ca="1" si="5"/>
        <v>#N/A</v>
      </c>
      <c r="AK14" s="10" t="e">
        <f t="shared" ca="1" si="5"/>
        <v>#N/A</v>
      </c>
      <c r="AL14" s="10" t="e">
        <f t="shared" ca="1" si="5"/>
        <v>#N/A</v>
      </c>
      <c r="AM14" s="10" t="e">
        <f t="shared" ca="1" si="5"/>
        <v>#N/A</v>
      </c>
      <c r="AN14" s="10" t="e">
        <f t="shared" ca="1" si="5"/>
        <v>#N/A</v>
      </c>
      <c r="AO14" s="10" t="e">
        <f t="shared" ca="1" si="5"/>
        <v>#N/A</v>
      </c>
      <c r="AR14" s="21"/>
    </row>
    <row r="15" spans="1:44" x14ac:dyDescent="0.15">
      <c r="A15" s="8">
        <v>6</v>
      </c>
      <c r="B15" s="9" t="str">
        <f t="shared" si="1"/>
        <v>李二</v>
      </c>
      <c r="C15" s="10" t="e">
        <f t="shared" ref="C15:AO15" ca="1" si="6">VLOOKUP($A$2,INDIRECT("'"&amp;$A15&amp;"月'!$B:$AO"),COLUMN(B15),0)</f>
        <v>#N/A</v>
      </c>
      <c r="D15" s="10" t="e">
        <f t="shared" ca="1" si="6"/>
        <v>#N/A</v>
      </c>
      <c r="E15" s="10" t="e">
        <f t="shared" ca="1" si="6"/>
        <v>#N/A</v>
      </c>
      <c r="F15" s="10" t="e">
        <f t="shared" ca="1" si="6"/>
        <v>#N/A</v>
      </c>
      <c r="G15" s="10" t="e">
        <f t="shared" ca="1" si="6"/>
        <v>#N/A</v>
      </c>
      <c r="H15" s="10" t="e">
        <f t="shared" ca="1" si="6"/>
        <v>#N/A</v>
      </c>
      <c r="I15" s="10" t="e">
        <f t="shared" ca="1" si="6"/>
        <v>#N/A</v>
      </c>
      <c r="J15" s="10" t="e">
        <f t="shared" ca="1" si="6"/>
        <v>#N/A</v>
      </c>
      <c r="K15" s="10" t="e">
        <f t="shared" ca="1" si="6"/>
        <v>#N/A</v>
      </c>
      <c r="L15" s="10" t="e">
        <f t="shared" ca="1" si="6"/>
        <v>#N/A</v>
      </c>
      <c r="M15" s="10" t="e">
        <f t="shared" ca="1" si="6"/>
        <v>#N/A</v>
      </c>
      <c r="N15" s="10" t="e">
        <f t="shared" ca="1" si="6"/>
        <v>#N/A</v>
      </c>
      <c r="O15" s="10" t="e">
        <f t="shared" ca="1" si="6"/>
        <v>#N/A</v>
      </c>
      <c r="P15" s="10" t="e">
        <f t="shared" ca="1" si="6"/>
        <v>#N/A</v>
      </c>
      <c r="Q15" s="10" t="e">
        <f t="shared" ca="1" si="6"/>
        <v>#N/A</v>
      </c>
      <c r="R15" s="10" t="e">
        <f t="shared" ca="1" si="6"/>
        <v>#N/A</v>
      </c>
      <c r="S15" s="10" t="e">
        <f t="shared" ca="1" si="6"/>
        <v>#N/A</v>
      </c>
      <c r="T15" s="10" t="e">
        <f t="shared" ca="1" si="6"/>
        <v>#N/A</v>
      </c>
      <c r="U15" s="10" t="e">
        <f t="shared" ca="1" si="6"/>
        <v>#N/A</v>
      </c>
      <c r="V15" s="10" t="e">
        <f t="shared" ca="1" si="6"/>
        <v>#N/A</v>
      </c>
      <c r="W15" s="10" t="e">
        <f t="shared" ca="1" si="6"/>
        <v>#N/A</v>
      </c>
      <c r="X15" s="10" t="e">
        <f t="shared" ca="1" si="6"/>
        <v>#N/A</v>
      </c>
      <c r="Y15" s="10" t="e">
        <f t="shared" ca="1" si="6"/>
        <v>#N/A</v>
      </c>
      <c r="Z15" s="10" t="e">
        <f t="shared" ca="1" si="6"/>
        <v>#N/A</v>
      </c>
      <c r="AA15" s="10" t="e">
        <f t="shared" ca="1" si="6"/>
        <v>#N/A</v>
      </c>
      <c r="AB15" s="10" t="e">
        <f t="shared" ca="1" si="6"/>
        <v>#N/A</v>
      </c>
      <c r="AC15" s="10" t="e">
        <f t="shared" ca="1" si="6"/>
        <v>#N/A</v>
      </c>
      <c r="AD15" s="10" t="e">
        <f t="shared" ca="1" si="6"/>
        <v>#N/A</v>
      </c>
      <c r="AE15" s="10" t="e">
        <f t="shared" ca="1" si="6"/>
        <v>#N/A</v>
      </c>
      <c r="AF15" s="10" t="e">
        <f t="shared" ca="1" si="6"/>
        <v>#N/A</v>
      </c>
      <c r="AG15" s="10" t="e">
        <f t="shared" ca="1" si="6"/>
        <v>#N/A</v>
      </c>
      <c r="AH15" s="10" t="e">
        <f t="shared" ca="1" si="6"/>
        <v>#N/A</v>
      </c>
      <c r="AI15" s="10" t="e">
        <f t="shared" ca="1" si="6"/>
        <v>#N/A</v>
      </c>
      <c r="AJ15" s="10" t="e">
        <f t="shared" ca="1" si="6"/>
        <v>#N/A</v>
      </c>
      <c r="AK15" s="10" t="e">
        <f t="shared" ca="1" si="6"/>
        <v>#N/A</v>
      </c>
      <c r="AL15" s="10" t="e">
        <f t="shared" ca="1" si="6"/>
        <v>#N/A</v>
      </c>
      <c r="AM15" s="10" t="e">
        <f t="shared" ca="1" si="6"/>
        <v>#N/A</v>
      </c>
      <c r="AN15" s="10" t="e">
        <f t="shared" ca="1" si="6"/>
        <v>#N/A</v>
      </c>
      <c r="AO15" s="10" t="e">
        <f t="shared" ca="1" si="6"/>
        <v>#N/A</v>
      </c>
      <c r="AR15" s="21"/>
    </row>
    <row r="16" spans="1:44" x14ac:dyDescent="0.15">
      <c r="A16" s="8">
        <v>7</v>
      </c>
      <c r="B16" s="9" t="str">
        <f t="shared" si="1"/>
        <v>李二</v>
      </c>
      <c r="C16" s="10" t="e">
        <f t="shared" ref="C16:AO16" ca="1" si="7">VLOOKUP($A$2,INDIRECT("'"&amp;$A16&amp;"月'!$B:$AO"),COLUMN(B16),0)</f>
        <v>#N/A</v>
      </c>
      <c r="D16" s="10" t="e">
        <f t="shared" ca="1" si="7"/>
        <v>#N/A</v>
      </c>
      <c r="E16" s="10" t="e">
        <f t="shared" ca="1" si="7"/>
        <v>#N/A</v>
      </c>
      <c r="F16" s="10" t="e">
        <f t="shared" ca="1" si="7"/>
        <v>#N/A</v>
      </c>
      <c r="G16" s="10" t="e">
        <f t="shared" ca="1" si="7"/>
        <v>#N/A</v>
      </c>
      <c r="H16" s="10" t="e">
        <f t="shared" ca="1" si="7"/>
        <v>#N/A</v>
      </c>
      <c r="I16" s="10" t="e">
        <f t="shared" ca="1" si="7"/>
        <v>#N/A</v>
      </c>
      <c r="J16" s="10" t="e">
        <f t="shared" ca="1" si="7"/>
        <v>#N/A</v>
      </c>
      <c r="K16" s="10" t="e">
        <f t="shared" ca="1" si="7"/>
        <v>#N/A</v>
      </c>
      <c r="L16" s="10" t="e">
        <f t="shared" ca="1" si="7"/>
        <v>#N/A</v>
      </c>
      <c r="M16" s="10" t="e">
        <f t="shared" ca="1" si="7"/>
        <v>#N/A</v>
      </c>
      <c r="N16" s="10" t="e">
        <f t="shared" ca="1" si="7"/>
        <v>#N/A</v>
      </c>
      <c r="O16" s="10" t="e">
        <f t="shared" ca="1" si="7"/>
        <v>#N/A</v>
      </c>
      <c r="P16" s="10" t="e">
        <f t="shared" ca="1" si="7"/>
        <v>#N/A</v>
      </c>
      <c r="Q16" s="10" t="e">
        <f t="shared" ca="1" si="7"/>
        <v>#N/A</v>
      </c>
      <c r="R16" s="10" t="e">
        <f t="shared" ca="1" si="7"/>
        <v>#N/A</v>
      </c>
      <c r="S16" s="10" t="e">
        <f t="shared" ca="1" si="7"/>
        <v>#N/A</v>
      </c>
      <c r="T16" s="10" t="e">
        <f t="shared" ca="1" si="7"/>
        <v>#N/A</v>
      </c>
      <c r="U16" s="10" t="e">
        <f t="shared" ca="1" si="7"/>
        <v>#N/A</v>
      </c>
      <c r="V16" s="10" t="e">
        <f t="shared" ca="1" si="7"/>
        <v>#N/A</v>
      </c>
      <c r="W16" s="10" t="e">
        <f t="shared" ca="1" si="7"/>
        <v>#N/A</v>
      </c>
      <c r="X16" s="10" t="e">
        <f t="shared" ca="1" si="7"/>
        <v>#N/A</v>
      </c>
      <c r="Y16" s="10" t="e">
        <f t="shared" ca="1" si="7"/>
        <v>#N/A</v>
      </c>
      <c r="Z16" s="10" t="e">
        <f t="shared" ca="1" si="7"/>
        <v>#N/A</v>
      </c>
      <c r="AA16" s="10" t="e">
        <f t="shared" ca="1" si="7"/>
        <v>#N/A</v>
      </c>
      <c r="AB16" s="10" t="e">
        <f t="shared" ca="1" si="7"/>
        <v>#N/A</v>
      </c>
      <c r="AC16" s="10" t="e">
        <f t="shared" ca="1" si="7"/>
        <v>#N/A</v>
      </c>
      <c r="AD16" s="10" t="e">
        <f t="shared" ca="1" si="7"/>
        <v>#N/A</v>
      </c>
      <c r="AE16" s="10" t="e">
        <f t="shared" ca="1" si="7"/>
        <v>#N/A</v>
      </c>
      <c r="AF16" s="10" t="e">
        <f t="shared" ca="1" si="7"/>
        <v>#N/A</v>
      </c>
      <c r="AG16" s="10" t="e">
        <f t="shared" ca="1" si="7"/>
        <v>#N/A</v>
      </c>
      <c r="AH16" s="10" t="e">
        <f t="shared" ca="1" si="7"/>
        <v>#N/A</v>
      </c>
      <c r="AI16" s="10" t="e">
        <f t="shared" ca="1" si="7"/>
        <v>#N/A</v>
      </c>
      <c r="AJ16" s="10" t="e">
        <f t="shared" ca="1" si="7"/>
        <v>#N/A</v>
      </c>
      <c r="AK16" s="10" t="e">
        <f t="shared" ca="1" si="7"/>
        <v>#N/A</v>
      </c>
      <c r="AL16" s="10" t="e">
        <f t="shared" ca="1" si="7"/>
        <v>#N/A</v>
      </c>
      <c r="AM16" s="10" t="e">
        <f t="shared" ca="1" si="7"/>
        <v>#N/A</v>
      </c>
      <c r="AN16" s="10" t="e">
        <f t="shared" ca="1" si="7"/>
        <v>#N/A</v>
      </c>
      <c r="AO16" s="10" t="e">
        <f t="shared" ca="1" si="7"/>
        <v>#N/A</v>
      </c>
      <c r="AR16" s="21"/>
    </row>
    <row r="17" spans="1:44" x14ac:dyDescent="0.15">
      <c r="A17" s="8">
        <v>8</v>
      </c>
      <c r="B17" s="9" t="str">
        <f t="shared" si="1"/>
        <v>李二</v>
      </c>
      <c r="C17" s="10" t="e">
        <f t="shared" ref="C17:AO17" ca="1" si="8">VLOOKUP($A$2,INDIRECT("'"&amp;$A17&amp;"月'!$B:$AO"),COLUMN(B17),0)</f>
        <v>#N/A</v>
      </c>
      <c r="D17" s="10" t="e">
        <f t="shared" ca="1" si="8"/>
        <v>#N/A</v>
      </c>
      <c r="E17" s="10" t="e">
        <f t="shared" ca="1" si="8"/>
        <v>#N/A</v>
      </c>
      <c r="F17" s="10" t="e">
        <f t="shared" ca="1" si="8"/>
        <v>#N/A</v>
      </c>
      <c r="G17" s="10" t="e">
        <f t="shared" ca="1" si="8"/>
        <v>#N/A</v>
      </c>
      <c r="H17" s="10" t="e">
        <f t="shared" ca="1" si="8"/>
        <v>#N/A</v>
      </c>
      <c r="I17" s="10" t="e">
        <f t="shared" ca="1" si="8"/>
        <v>#N/A</v>
      </c>
      <c r="J17" s="10" t="e">
        <f t="shared" ca="1" si="8"/>
        <v>#N/A</v>
      </c>
      <c r="K17" s="10" t="e">
        <f t="shared" ca="1" si="8"/>
        <v>#N/A</v>
      </c>
      <c r="L17" s="10" t="e">
        <f t="shared" ca="1" si="8"/>
        <v>#N/A</v>
      </c>
      <c r="M17" s="10" t="e">
        <f t="shared" ca="1" si="8"/>
        <v>#N/A</v>
      </c>
      <c r="N17" s="10" t="e">
        <f t="shared" ca="1" si="8"/>
        <v>#N/A</v>
      </c>
      <c r="O17" s="10" t="e">
        <f t="shared" ca="1" si="8"/>
        <v>#N/A</v>
      </c>
      <c r="P17" s="10" t="e">
        <f t="shared" ca="1" si="8"/>
        <v>#N/A</v>
      </c>
      <c r="Q17" s="10" t="e">
        <f t="shared" ca="1" si="8"/>
        <v>#N/A</v>
      </c>
      <c r="R17" s="10" t="e">
        <f t="shared" ca="1" si="8"/>
        <v>#N/A</v>
      </c>
      <c r="S17" s="10" t="e">
        <f t="shared" ca="1" si="8"/>
        <v>#N/A</v>
      </c>
      <c r="T17" s="10" t="e">
        <f t="shared" ca="1" si="8"/>
        <v>#N/A</v>
      </c>
      <c r="U17" s="10" t="e">
        <f t="shared" ca="1" si="8"/>
        <v>#N/A</v>
      </c>
      <c r="V17" s="10" t="e">
        <f t="shared" ca="1" si="8"/>
        <v>#N/A</v>
      </c>
      <c r="W17" s="10" t="e">
        <f t="shared" ca="1" si="8"/>
        <v>#N/A</v>
      </c>
      <c r="X17" s="10" t="e">
        <f t="shared" ca="1" si="8"/>
        <v>#N/A</v>
      </c>
      <c r="Y17" s="10" t="e">
        <f t="shared" ca="1" si="8"/>
        <v>#N/A</v>
      </c>
      <c r="Z17" s="10" t="e">
        <f t="shared" ca="1" si="8"/>
        <v>#N/A</v>
      </c>
      <c r="AA17" s="10" t="e">
        <f t="shared" ca="1" si="8"/>
        <v>#N/A</v>
      </c>
      <c r="AB17" s="10" t="e">
        <f t="shared" ca="1" si="8"/>
        <v>#N/A</v>
      </c>
      <c r="AC17" s="10" t="e">
        <f t="shared" ca="1" si="8"/>
        <v>#N/A</v>
      </c>
      <c r="AD17" s="10" t="e">
        <f t="shared" ca="1" si="8"/>
        <v>#N/A</v>
      </c>
      <c r="AE17" s="10" t="e">
        <f t="shared" ca="1" si="8"/>
        <v>#N/A</v>
      </c>
      <c r="AF17" s="10" t="e">
        <f t="shared" ca="1" si="8"/>
        <v>#N/A</v>
      </c>
      <c r="AG17" s="10" t="e">
        <f t="shared" ca="1" si="8"/>
        <v>#N/A</v>
      </c>
      <c r="AH17" s="10" t="e">
        <f t="shared" ca="1" si="8"/>
        <v>#N/A</v>
      </c>
      <c r="AI17" s="10" t="e">
        <f t="shared" ca="1" si="8"/>
        <v>#N/A</v>
      </c>
      <c r="AJ17" s="10" t="e">
        <f t="shared" ca="1" si="8"/>
        <v>#N/A</v>
      </c>
      <c r="AK17" s="10" t="e">
        <f t="shared" ca="1" si="8"/>
        <v>#N/A</v>
      </c>
      <c r="AL17" s="10" t="e">
        <f t="shared" ca="1" si="8"/>
        <v>#N/A</v>
      </c>
      <c r="AM17" s="10" t="e">
        <f t="shared" ca="1" si="8"/>
        <v>#N/A</v>
      </c>
      <c r="AN17" s="10" t="e">
        <f t="shared" ca="1" si="8"/>
        <v>#N/A</v>
      </c>
      <c r="AO17" s="10" t="e">
        <f t="shared" ca="1" si="8"/>
        <v>#N/A</v>
      </c>
      <c r="AR17" s="21"/>
    </row>
    <row r="18" spans="1:44" x14ac:dyDescent="0.15">
      <c r="A18" s="8">
        <v>9</v>
      </c>
      <c r="B18" s="9" t="str">
        <f t="shared" si="1"/>
        <v>李二</v>
      </c>
      <c r="C18" s="10" t="e">
        <f t="shared" ref="C18:AO18" ca="1" si="9">VLOOKUP($A$2,INDIRECT("'"&amp;$A18&amp;"月'!$B:$AO"),COLUMN(B18),0)</f>
        <v>#N/A</v>
      </c>
      <c r="D18" s="10" t="e">
        <f t="shared" ca="1" si="9"/>
        <v>#N/A</v>
      </c>
      <c r="E18" s="10" t="e">
        <f t="shared" ca="1" si="9"/>
        <v>#N/A</v>
      </c>
      <c r="F18" s="10" t="e">
        <f t="shared" ca="1" si="9"/>
        <v>#N/A</v>
      </c>
      <c r="G18" s="10" t="e">
        <f t="shared" ca="1" si="9"/>
        <v>#N/A</v>
      </c>
      <c r="H18" s="10" t="e">
        <f t="shared" ca="1" si="9"/>
        <v>#N/A</v>
      </c>
      <c r="I18" s="10" t="e">
        <f t="shared" ca="1" si="9"/>
        <v>#N/A</v>
      </c>
      <c r="J18" s="10" t="e">
        <f t="shared" ca="1" si="9"/>
        <v>#N/A</v>
      </c>
      <c r="K18" s="10" t="e">
        <f t="shared" ca="1" si="9"/>
        <v>#N/A</v>
      </c>
      <c r="L18" s="10" t="e">
        <f t="shared" ca="1" si="9"/>
        <v>#N/A</v>
      </c>
      <c r="M18" s="10" t="e">
        <f t="shared" ca="1" si="9"/>
        <v>#N/A</v>
      </c>
      <c r="N18" s="10" t="e">
        <f t="shared" ca="1" si="9"/>
        <v>#N/A</v>
      </c>
      <c r="O18" s="10" t="e">
        <f t="shared" ca="1" si="9"/>
        <v>#N/A</v>
      </c>
      <c r="P18" s="10" t="e">
        <f t="shared" ca="1" si="9"/>
        <v>#N/A</v>
      </c>
      <c r="Q18" s="10" t="e">
        <f t="shared" ca="1" si="9"/>
        <v>#N/A</v>
      </c>
      <c r="R18" s="10" t="e">
        <f t="shared" ca="1" si="9"/>
        <v>#N/A</v>
      </c>
      <c r="S18" s="10" t="e">
        <f t="shared" ca="1" si="9"/>
        <v>#N/A</v>
      </c>
      <c r="T18" s="10" t="e">
        <f t="shared" ca="1" si="9"/>
        <v>#N/A</v>
      </c>
      <c r="U18" s="10" t="e">
        <f t="shared" ca="1" si="9"/>
        <v>#N/A</v>
      </c>
      <c r="V18" s="10" t="e">
        <f t="shared" ca="1" si="9"/>
        <v>#N/A</v>
      </c>
      <c r="W18" s="10" t="e">
        <f t="shared" ca="1" si="9"/>
        <v>#N/A</v>
      </c>
      <c r="X18" s="10" t="e">
        <f t="shared" ca="1" si="9"/>
        <v>#N/A</v>
      </c>
      <c r="Y18" s="10" t="e">
        <f t="shared" ca="1" si="9"/>
        <v>#N/A</v>
      </c>
      <c r="Z18" s="10" t="e">
        <f t="shared" ca="1" si="9"/>
        <v>#N/A</v>
      </c>
      <c r="AA18" s="10" t="e">
        <f t="shared" ca="1" si="9"/>
        <v>#N/A</v>
      </c>
      <c r="AB18" s="10" t="e">
        <f t="shared" ca="1" si="9"/>
        <v>#N/A</v>
      </c>
      <c r="AC18" s="10" t="e">
        <f t="shared" ca="1" si="9"/>
        <v>#N/A</v>
      </c>
      <c r="AD18" s="10" t="e">
        <f t="shared" ca="1" si="9"/>
        <v>#N/A</v>
      </c>
      <c r="AE18" s="10" t="e">
        <f t="shared" ca="1" si="9"/>
        <v>#N/A</v>
      </c>
      <c r="AF18" s="10" t="e">
        <f t="shared" ca="1" si="9"/>
        <v>#N/A</v>
      </c>
      <c r="AG18" s="10" t="e">
        <f t="shared" ca="1" si="9"/>
        <v>#N/A</v>
      </c>
      <c r="AH18" s="10" t="e">
        <f t="shared" ca="1" si="9"/>
        <v>#N/A</v>
      </c>
      <c r="AI18" s="10" t="e">
        <f t="shared" ca="1" si="9"/>
        <v>#N/A</v>
      </c>
      <c r="AJ18" s="10" t="e">
        <f t="shared" ca="1" si="9"/>
        <v>#N/A</v>
      </c>
      <c r="AK18" s="10" t="e">
        <f t="shared" ca="1" si="9"/>
        <v>#N/A</v>
      </c>
      <c r="AL18" s="10" t="e">
        <f t="shared" ca="1" si="9"/>
        <v>#N/A</v>
      </c>
      <c r="AM18" s="10" t="e">
        <f t="shared" ca="1" si="9"/>
        <v>#N/A</v>
      </c>
      <c r="AN18" s="10" t="e">
        <f t="shared" ca="1" si="9"/>
        <v>#N/A</v>
      </c>
      <c r="AO18" s="10" t="e">
        <f t="shared" ca="1" si="9"/>
        <v>#N/A</v>
      </c>
      <c r="AR18" s="21"/>
    </row>
    <row r="19" spans="1:44" x14ac:dyDescent="0.15">
      <c r="A19" s="8">
        <v>10</v>
      </c>
      <c r="B19" s="9" t="str">
        <f t="shared" si="1"/>
        <v>李二</v>
      </c>
      <c r="C19" s="10" t="e">
        <f t="shared" ref="C19:AO19" ca="1" si="10">VLOOKUP($A$2,INDIRECT("'"&amp;$A19&amp;"月'!$B:$AO"),COLUMN(B19),0)</f>
        <v>#N/A</v>
      </c>
      <c r="D19" s="10" t="e">
        <f t="shared" ca="1" si="10"/>
        <v>#N/A</v>
      </c>
      <c r="E19" s="10" t="e">
        <f t="shared" ca="1" si="10"/>
        <v>#N/A</v>
      </c>
      <c r="F19" s="10" t="e">
        <f t="shared" ca="1" si="10"/>
        <v>#N/A</v>
      </c>
      <c r="G19" s="10" t="e">
        <f t="shared" ca="1" si="10"/>
        <v>#N/A</v>
      </c>
      <c r="H19" s="10" t="e">
        <f t="shared" ca="1" si="10"/>
        <v>#N/A</v>
      </c>
      <c r="I19" s="10" t="e">
        <f t="shared" ca="1" si="10"/>
        <v>#N/A</v>
      </c>
      <c r="J19" s="10" t="e">
        <f t="shared" ca="1" si="10"/>
        <v>#N/A</v>
      </c>
      <c r="K19" s="10" t="e">
        <f t="shared" ca="1" si="10"/>
        <v>#N/A</v>
      </c>
      <c r="L19" s="10" t="e">
        <f t="shared" ca="1" si="10"/>
        <v>#N/A</v>
      </c>
      <c r="M19" s="10" t="e">
        <f t="shared" ca="1" si="10"/>
        <v>#N/A</v>
      </c>
      <c r="N19" s="10" t="e">
        <f t="shared" ca="1" si="10"/>
        <v>#N/A</v>
      </c>
      <c r="O19" s="10" t="e">
        <f t="shared" ca="1" si="10"/>
        <v>#N/A</v>
      </c>
      <c r="P19" s="10" t="e">
        <f t="shared" ca="1" si="10"/>
        <v>#N/A</v>
      </c>
      <c r="Q19" s="10" t="e">
        <f t="shared" ca="1" si="10"/>
        <v>#N/A</v>
      </c>
      <c r="R19" s="10" t="e">
        <f t="shared" ca="1" si="10"/>
        <v>#N/A</v>
      </c>
      <c r="S19" s="10" t="e">
        <f t="shared" ca="1" si="10"/>
        <v>#N/A</v>
      </c>
      <c r="T19" s="10" t="e">
        <f t="shared" ca="1" si="10"/>
        <v>#N/A</v>
      </c>
      <c r="U19" s="10" t="e">
        <f t="shared" ca="1" si="10"/>
        <v>#N/A</v>
      </c>
      <c r="V19" s="10" t="e">
        <f t="shared" ca="1" si="10"/>
        <v>#N/A</v>
      </c>
      <c r="W19" s="10" t="e">
        <f t="shared" ca="1" si="10"/>
        <v>#N/A</v>
      </c>
      <c r="X19" s="10" t="e">
        <f t="shared" ca="1" si="10"/>
        <v>#N/A</v>
      </c>
      <c r="Y19" s="10" t="e">
        <f t="shared" ca="1" si="10"/>
        <v>#N/A</v>
      </c>
      <c r="Z19" s="10" t="e">
        <f t="shared" ca="1" si="10"/>
        <v>#N/A</v>
      </c>
      <c r="AA19" s="10" t="e">
        <f t="shared" ca="1" si="10"/>
        <v>#N/A</v>
      </c>
      <c r="AB19" s="10" t="e">
        <f t="shared" ca="1" si="10"/>
        <v>#N/A</v>
      </c>
      <c r="AC19" s="10" t="e">
        <f t="shared" ca="1" si="10"/>
        <v>#N/A</v>
      </c>
      <c r="AD19" s="10" t="e">
        <f t="shared" ca="1" si="10"/>
        <v>#N/A</v>
      </c>
      <c r="AE19" s="10" t="e">
        <f t="shared" ca="1" si="10"/>
        <v>#N/A</v>
      </c>
      <c r="AF19" s="10" t="e">
        <f t="shared" ca="1" si="10"/>
        <v>#N/A</v>
      </c>
      <c r="AG19" s="10" t="e">
        <f t="shared" ca="1" si="10"/>
        <v>#N/A</v>
      </c>
      <c r="AH19" s="10" t="e">
        <f t="shared" ca="1" si="10"/>
        <v>#N/A</v>
      </c>
      <c r="AI19" s="10" t="e">
        <f t="shared" ca="1" si="10"/>
        <v>#N/A</v>
      </c>
      <c r="AJ19" s="10" t="e">
        <f t="shared" ca="1" si="10"/>
        <v>#N/A</v>
      </c>
      <c r="AK19" s="10" t="e">
        <f t="shared" ca="1" si="10"/>
        <v>#N/A</v>
      </c>
      <c r="AL19" s="10" t="e">
        <f t="shared" ca="1" si="10"/>
        <v>#N/A</v>
      </c>
      <c r="AM19" s="10" t="e">
        <f t="shared" ca="1" si="10"/>
        <v>#N/A</v>
      </c>
      <c r="AN19" s="10" t="e">
        <f t="shared" ca="1" si="10"/>
        <v>#N/A</v>
      </c>
      <c r="AO19" s="10" t="e">
        <f t="shared" ca="1" si="10"/>
        <v>#N/A</v>
      </c>
      <c r="AR19" s="21"/>
    </row>
    <row r="20" spans="1:44" x14ac:dyDescent="0.15">
      <c r="A20" s="8">
        <v>11</v>
      </c>
      <c r="B20" s="9" t="str">
        <f t="shared" si="1"/>
        <v>李二</v>
      </c>
      <c r="C20" s="10" t="e">
        <f t="shared" ref="C20:AO20" ca="1" si="11">VLOOKUP($A$2,INDIRECT("'"&amp;$A20&amp;"月'!$B:$AO"),COLUMN(B20),0)</f>
        <v>#N/A</v>
      </c>
      <c r="D20" s="10" t="e">
        <f t="shared" ca="1" si="11"/>
        <v>#N/A</v>
      </c>
      <c r="E20" s="10" t="e">
        <f t="shared" ca="1" si="11"/>
        <v>#N/A</v>
      </c>
      <c r="F20" s="10" t="e">
        <f t="shared" ca="1" si="11"/>
        <v>#N/A</v>
      </c>
      <c r="G20" s="10" t="e">
        <f t="shared" ca="1" si="11"/>
        <v>#N/A</v>
      </c>
      <c r="H20" s="10" t="e">
        <f t="shared" ca="1" si="11"/>
        <v>#N/A</v>
      </c>
      <c r="I20" s="10" t="e">
        <f t="shared" ca="1" si="11"/>
        <v>#N/A</v>
      </c>
      <c r="J20" s="10" t="e">
        <f t="shared" ca="1" si="11"/>
        <v>#N/A</v>
      </c>
      <c r="K20" s="10" t="e">
        <f t="shared" ca="1" si="11"/>
        <v>#N/A</v>
      </c>
      <c r="L20" s="10" t="e">
        <f t="shared" ca="1" si="11"/>
        <v>#N/A</v>
      </c>
      <c r="M20" s="10" t="e">
        <f t="shared" ca="1" si="11"/>
        <v>#N/A</v>
      </c>
      <c r="N20" s="10" t="e">
        <f t="shared" ca="1" si="11"/>
        <v>#N/A</v>
      </c>
      <c r="O20" s="10" t="e">
        <f t="shared" ca="1" si="11"/>
        <v>#N/A</v>
      </c>
      <c r="P20" s="10" t="e">
        <f t="shared" ca="1" si="11"/>
        <v>#N/A</v>
      </c>
      <c r="Q20" s="10" t="e">
        <f t="shared" ca="1" si="11"/>
        <v>#N/A</v>
      </c>
      <c r="R20" s="10" t="e">
        <f t="shared" ca="1" si="11"/>
        <v>#N/A</v>
      </c>
      <c r="S20" s="10" t="e">
        <f t="shared" ca="1" si="11"/>
        <v>#N/A</v>
      </c>
      <c r="T20" s="10" t="e">
        <f t="shared" ca="1" si="11"/>
        <v>#N/A</v>
      </c>
      <c r="U20" s="10" t="e">
        <f t="shared" ca="1" si="11"/>
        <v>#N/A</v>
      </c>
      <c r="V20" s="10" t="e">
        <f t="shared" ca="1" si="11"/>
        <v>#N/A</v>
      </c>
      <c r="W20" s="10" t="e">
        <f t="shared" ca="1" si="11"/>
        <v>#N/A</v>
      </c>
      <c r="X20" s="10" t="e">
        <f t="shared" ca="1" si="11"/>
        <v>#N/A</v>
      </c>
      <c r="Y20" s="10" t="e">
        <f t="shared" ca="1" si="11"/>
        <v>#N/A</v>
      </c>
      <c r="Z20" s="10" t="e">
        <f t="shared" ca="1" si="11"/>
        <v>#N/A</v>
      </c>
      <c r="AA20" s="10" t="e">
        <f t="shared" ca="1" si="11"/>
        <v>#N/A</v>
      </c>
      <c r="AB20" s="10" t="e">
        <f t="shared" ca="1" si="11"/>
        <v>#N/A</v>
      </c>
      <c r="AC20" s="10" t="e">
        <f t="shared" ca="1" si="11"/>
        <v>#N/A</v>
      </c>
      <c r="AD20" s="10" t="e">
        <f t="shared" ca="1" si="11"/>
        <v>#N/A</v>
      </c>
      <c r="AE20" s="10" t="e">
        <f t="shared" ca="1" si="11"/>
        <v>#N/A</v>
      </c>
      <c r="AF20" s="10" t="e">
        <f t="shared" ca="1" si="11"/>
        <v>#N/A</v>
      </c>
      <c r="AG20" s="10" t="e">
        <f t="shared" ca="1" si="11"/>
        <v>#N/A</v>
      </c>
      <c r="AH20" s="10" t="e">
        <f t="shared" ca="1" si="11"/>
        <v>#N/A</v>
      </c>
      <c r="AI20" s="10" t="e">
        <f t="shared" ca="1" si="11"/>
        <v>#N/A</v>
      </c>
      <c r="AJ20" s="10" t="e">
        <f t="shared" ca="1" si="11"/>
        <v>#N/A</v>
      </c>
      <c r="AK20" s="10" t="e">
        <f t="shared" ca="1" si="11"/>
        <v>#N/A</v>
      </c>
      <c r="AL20" s="10" t="e">
        <f t="shared" ca="1" si="11"/>
        <v>#N/A</v>
      </c>
      <c r="AM20" s="10" t="e">
        <f t="shared" ca="1" si="11"/>
        <v>#N/A</v>
      </c>
      <c r="AN20" s="10" t="e">
        <f t="shared" ca="1" si="11"/>
        <v>#N/A</v>
      </c>
      <c r="AO20" s="10" t="e">
        <f t="shared" ca="1" si="11"/>
        <v>#N/A</v>
      </c>
      <c r="AR20" s="21"/>
    </row>
    <row r="21" spans="1:44" x14ac:dyDescent="0.15">
      <c r="A21" s="8">
        <v>12</v>
      </c>
      <c r="B21" s="9" t="str">
        <f t="shared" si="1"/>
        <v>李二</v>
      </c>
      <c r="C21" s="10" t="e">
        <f t="shared" ref="C21:AO21" ca="1" si="12">VLOOKUP($A$2,INDIRECT("'"&amp;$A21&amp;"月'!$B:$AO"),COLUMN(B21),0)</f>
        <v>#N/A</v>
      </c>
      <c r="D21" s="10" t="e">
        <f t="shared" ca="1" si="12"/>
        <v>#N/A</v>
      </c>
      <c r="E21" s="10" t="e">
        <f t="shared" ca="1" si="12"/>
        <v>#N/A</v>
      </c>
      <c r="F21" s="10" t="e">
        <f t="shared" ca="1" si="12"/>
        <v>#N/A</v>
      </c>
      <c r="G21" s="10" t="e">
        <f t="shared" ca="1" si="12"/>
        <v>#N/A</v>
      </c>
      <c r="H21" s="10" t="e">
        <f t="shared" ca="1" si="12"/>
        <v>#N/A</v>
      </c>
      <c r="I21" s="10" t="e">
        <f t="shared" ca="1" si="12"/>
        <v>#N/A</v>
      </c>
      <c r="J21" s="10" t="e">
        <f t="shared" ca="1" si="12"/>
        <v>#N/A</v>
      </c>
      <c r="K21" s="10" t="e">
        <f t="shared" ca="1" si="12"/>
        <v>#N/A</v>
      </c>
      <c r="L21" s="10" t="e">
        <f t="shared" ca="1" si="12"/>
        <v>#N/A</v>
      </c>
      <c r="M21" s="10" t="e">
        <f t="shared" ca="1" si="12"/>
        <v>#N/A</v>
      </c>
      <c r="N21" s="10" t="e">
        <f t="shared" ca="1" si="12"/>
        <v>#N/A</v>
      </c>
      <c r="O21" s="10" t="e">
        <f t="shared" ca="1" si="12"/>
        <v>#N/A</v>
      </c>
      <c r="P21" s="10" t="e">
        <f t="shared" ca="1" si="12"/>
        <v>#N/A</v>
      </c>
      <c r="Q21" s="10" t="e">
        <f t="shared" ca="1" si="12"/>
        <v>#N/A</v>
      </c>
      <c r="R21" s="10" t="e">
        <f t="shared" ca="1" si="12"/>
        <v>#N/A</v>
      </c>
      <c r="S21" s="10" t="e">
        <f t="shared" ca="1" si="12"/>
        <v>#N/A</v>
      </c>
      <c r="T21" s="10" t="e">
        <f t="shared" ca="1" si="12"/>
        <v>#N/A</v>
      </c>
      <c r="U21" s="10" t="e">
        <f t="shared" ca="1" si="12"/>
        <v>#N/A</v>
      </c>
      <c r="V21" s="10" t="e">
        <f t="shared" ca="1" si="12"/>
        <v>#N/A</v>
      </c>
      <c r="W21" s="10" t="e">
        <f t="shared" ca="1" si="12"/>
        <v>#N/A</v>
      </c>
      <c r="X21" s="10" t="e">
        <f t="shared" ca="1" si="12"/>
        <v>#N/A</v>
      </c>
      <c r="Y21" s="10" t="e">
        <f t="shared" ca="1" si="12"/>
        <v>#N/A</v>
      </c>
      <c r="Z21" s="10" t="e">
        <f t="shared" ca="1" si="12"/>
        <v>#N/A</v>
      </c>
      <c r="AA21" s="10" t="e">
        <f t="shared" ca="1" si="12"/>
        <v>#N/A</v>
      </c>
      <c r="AB21" s="10" t="e">
        <f t="shared" ca="1" si="12"/>
        <v>#N/A</v>
      </c>
      <c r="AC21" s="10" t="e">
        <f t="shared" ca="1" si="12"/>
        <v>#N/A</v>
      </c>
      <c r="AD21" s="10" t="e">
        <f t="shared" ca="1" si="12"/>
        <v>#N/A</v>
      </c>
      <c r="AE21" s="10" t="e">
        <f t="shared" ca="1" si="12"/>
        <v>#N/A</v>
      </c>
      <c r="AF21" s="10" t="e">
        <f t="shared" ca="1" si="12"/>
        <v>#N/A</v>
      </c>
      <c r="AG21" s="10" t="e">
        <f t="shared" ca="1" si="12"/>
        <v>#N/A</v>
      </c>
      <c r="AH21" s="10" t="e">
        <f t="shared" ca="1" si="12"/>
        <v>#N/A</v>
      </c>
      <c r="AI21" s="10" t="e">
        <f t="shared" ca="1" si="12"/>
        <v>#N/A</v>
      </c>
      <c r="AJ21" s="10" t="e">
        <f t="shared" ca="1" si="12"/>
        <v>#N/A</v>
      </c>
      <c r="AK21" s="10" t="e">
        <f t="shared" ca="1" si="12"/>
        <v>#N/A</v>
      </c>
      <c r="AL21" s="10" t="e">
        <f t="shared" ca="1" si="12"/>
        <v>#N/A</v>
      </c>
      <c r="AM21" s="10" t="e">
        <f t="shared" ca="1" si="12"/>
        <v>#N/A</v>
      </c>
      <c r="AN21" s="10" t="e">
        <f t="shared" ca="1" si="12"/>
        <v>#N/A</v>
      </c>
      <c r="AO21" s="10" t="e">
        <f t="shared" ca="1" si="12"/>
        <v>#N/A</v>
      </c>
      <c r="AR21" s="21"/>
    </row>
    <row r="22" spans="1:44" s="16" customFormat="1" ht="9.75" x14ac:dyDescent="0.15">
      <c r="A22" s="33" t="s">
        <v>53</v>
      </c>
      <c r="B22" s="34"/>
      <c r="C22" s="34"/>
      <c r="D22" s="34"/>
      <c r="E22" s="34"/>
      <c r="F22" s="34"/>
      <c r="G22" s="35"/>
      <c r="H22" s="19" t="e">
        <f ca="1">SUM(H10:H21)</f>
        <v>#N/A</v>
      </c>
      <c r="I22" s="19" t="e">
        <f t="shared" ref="I22:AG22" ca="1" si="13">SUM(I10:I21)</f>
        <v>#N/A</v>
      </c>
      <c r="J22" s="19" t="e">
        <f t="shared" ca="1" si="13"/>
        <v>#N/A</v>
      </c>
      <c r="K22" s="19" t="e">
        <f t="shared" ca="1" si="13"/>
        <v>#N/A</v>
      </c>
      <c r="L22" s="19" t="e">
        <f t="shared" ca="1" si="13"/>
        <v>#N/A</v>
      </c>
      <c r="M22" s="19" t="e">
        <f t="shared" ca="1" si="13"/>
        <v>#N/A</v>
      </c>
      <c r="N22" s="19" t="e">
        <f t="shared" ca="1" si="13"/>
        <v>#N/A</v>
      </c>
      <c r="O22" s="19" t="e">
        <f t="shared" ca="1" si="13"/>
        <v>#N/A</v>
      </c>
      <c r="P22" s="19" t="e">
        <f t="shared" ca="1" si="13"/>
        <v>#N/A</v>
      </c>
      <c r="Q22" s="19" t="e">
        <f t="shared" ca="1" si="13"/>
        <v>#N/A</v>
      </c>
      <c r="R22" s="19" t="e">
        <f t="shared" ca="1" si="13"/>
        <v>#N/A</v>
      </c>
      <c r="S22" s="19" t="e">
        <f t="shared" ca="1" si="13"/>
        <v>#N/A</v>
      </c>
      <c r="T22" s="19" t="e">
        <f t="shared" ca="1" si="13"/>
        <v>#N/A</v>
      </c>
      <c r="U22" s="19" t="e">
        <f t="shared" ca="1" si="13"/>
        <v>#N/A</v>
      </c>
      <c r="V22" s="20" t="e">
        <f ca="1">V21-H22</f>
        <v>#N/A</v>
      </c>
      <c r="W22" s="20" t="e">
        <f ca="1">W21-K22</f>
        <v>#N/A</v>
      </c>
      <c r="X22" s="20" t="e">
        <f ca="1">X21-L22-M22-N22-O22</f>
        <v>#N/A</v>
      </c>
      <c r="Y22" s="20" t="e">
        <f ca="1">Y21-Z22-AA22-AB22-AC22-AD22</f>
        <v>#N/A</v>
      </c>
      <c r="Z22" s="19" t="e">
        <f t="shared" ca="1" si="13"/>
        <v>#N/A</v>
      </c>
      <c r="AA22" s="19" t="e">
        <f t="shared" ca="1" si="13"/>
        <v>#N/A</v>
      </c>
      <c r="AB22" s="19" t="e">
        <f t="shared" ca="1" si="13"/>
        <v>#N/A</v>
      </c>
      <c r="AC22" s="19" t="e">
        <f t="shared" ca="1" si="13"/>
        <v>#N/A</v>
      </c>
      <c r="AD22" s="19" t="e">
        <f t="shared" ca="1" si="13"/>
        <v>#N/A</v>
      </c>
      <c r="AE22" s="19" t="e">
        <f t="shared" ca="1" si="13"/>
        <v>#N/A</v>
      </c>
      <c r="AF22" s="19" t="e">
        <f t="shared" ca="1" si="13"/>
        <v>#N/A</v>
      </c>
      <c r="AG22" s="19" t="e">
        <f t="shared" ca="1" si="13"/>
        <v>#N/A</v>
      </c>
      <c r="AH22" s="19"/>
      <c r="AI22" s="19"/>
      <c r="AJ22" s="19"/>
      <c r="AK22" s="19"/>
      <c r="AL22" s="19"/>
      <c r="AM22" s="19"/>
      <c r="AN22" s="19"/>
      <c r="AO22" s="19"/>
    </row>
    <row r="23" spans="1:44" x14ac:dyDescent="0.15">
      <c r="A23" s="36" t="s">
        <v>54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8"/>
      <c r="AP23" s="22" t="e">
        <f ca="1">AK21-AM21-AN21</f>
        <v>#N/A</v>
      </c>
      <c r="AQ23" s="2" t="s">
        <v>55</v>
      </c>
    </row>
    <row r="24" spans="1:44" x14ac:dyDescent="0.15">
      <c r="A24" s="39" t="s">
        <v>56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1"/>
    </row>
    <row r="25" spans="1:44" x14ac:dyDescent="0.15">
      <c r="A25" s="42" t="s">
        <v>57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4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6"/>
    </row>
    <row r="26" spans="1:44" x14ac:dyDescent="0.15">
      <c r="A26" s="47" t="s">
        <v>58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1"/>
    </row>
    <row r="27" spans="1:44" x14ac:dyDescent="0.15">
      <c r="A27" s="52" t="s">
        <v>59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4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1"/>
    </row>
    <row r="28" spans="1:44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7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1"/>
    </row>
    <row r="29" spans="1:44" x14ac:dyDescent="0.15">
      <c r="A29" s="52" t="s">
        <v>60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4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1"/>
    </row>
    <row r="30" spans="1:44" x14ac:dyDescent="0.15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9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9"/>
    </row>
    <row r="31" spans="1:44" x14ac:dyDescent="0.15">
      <c r="A31" s="60" t="s">
        <v>61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2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4"/>
    </row>
    <row r="32" spans="1:44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</row>
  </sheetData>
  <mergeCells count="48">
    <mergeCell ref="AK7:AK8"/>
    <mergeCell ref="AL7:AL8"/>
    <mergeCell ref="AM7:AM8"/>
    <mergeCell ref="AN7:AN8"/>
    <mergeCell ref="AO6:AO8"/>
    <mergeCell ref="AF6:AF8"/>
    <mergeCell ref="AG6:AG8"/>
    <mergeCell ref="AH7:AH8"/>
    <mergeCell ref="AI7:AI8"/>
    <mergeCell ref="AJ7:AJ8"/>
    <mergeCell ref="V7:V8"/>
    <mergeCell ref="W7:W8"/>
    <mergeCell ref="X7:X8"/>
    <mergeCell ref="Y7:Y8"/>
    <mergeCell ref="AE7:AE8"/>
    <mergeCell ref="A29:S29"/>
    <mergeCell ref="T29:AO29"/>
    <mergeCell ref="A30:S30"/>
    <mergeCell ref="T30:AO30"/>
    <mergeCell ref="A31:S31"/>
    <mergeCell ref="T31:AO31"/>
    <mergeCell ref="A26:S26"/>
    <mergeCell ref="T26:AO26"/>
    <mergeCell ref="A27:S27"/>
    <mergeCell ref="T27:AO27"/>
    <mergeCell ref="A28:S28"/>
    <mergeCell ref="T28:AO28"/>
    <mergeCell ref="A22:G22"/>
    <mergeCell ref="A23:AO23"/>
    <mergeCell ref="A24:AO24"/>
    <mergeCell ref="A25:S25"/>
    <mergeCell ref="T25:AO25"/>
    <mergeCell ref="A5:E5"/>
    <mergeCell ref="H6:U6"/>
    <mergeCell ref="V6:AE6"/>
    <mergeCell ref="AH6:AN6"/>
    <mergeCell ref="H7:J7"/>
    <mergeCell ref="L7:O7"/>
    <mergeCell ref="P7:U7"/>
    <mergeCell ref="Z7:AD7"/>
    <mergeCell ref="A6:A8"/>
    <mergeCell ref="B6:B8"/>
    <mergeCell ref="C6:C8"/>
    <mergeCell ref="D6:D8"/>
    <mergeCell ref="E6:E8"/>
    <mergeCell ref="F6:F8"/>
    <mergeCell ref="G6:G8"/>
    <mergeCell ref="K7:K8"/>
  </mergeCells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workbookViewId="0">
      <selection activeCell="L10" sqref="L10:O12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H10+'8月'!V10</f>
        <v>170000</v>
      </c>
      <c r="W10" s="10">
        <f>K10+'8月'!W10</f>
        <v>45000</v>
      </c>
      <c r="X10" s="10">
        <f>SUM(L10:O10)+'8月'!X10</f>
        <v>19980</v>
      </c>
      <c r="Y10" s="10">
        <f>SUM(Z10:AD10)+'8月'!Y10</f>
        <v>22500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82520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5732</v>
      </c>
      <c r="AL10" s="10"/>
      <c r="AM10" s="10">
        <f>'8月'!AM10+'8月'!AN10</f>
        <v>5704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H11+'8月'!V11</f>
        <v>180000</v>
      </c>
      <c r="W11" s="10">
        <f>K11+'8月'!W11</f>
        <v>45000</v>
      </c>
      <c r="X11" s="10">
        <f>SUM(L11:O11)+'8月'!X11</f>
        <v>39960</v>
      </c>
      <c r="Y11" s="10">
        <f>SUM(Z11:AD11)+'8月'!Y11</f>
        <v>40500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2" si="0">V11-W11-X11-Y11-AE11-AF11-AG11</f>
        <v>54540</v>
      </c>
      <c r="AI11" s="10">
        <f t="shared" ref="AI11:AI12" si="1">IF(AH11&lt;36000,0.03,IF(AH11&lt;144000,0.1,IF(AH11&lt;300000,0.2,IF(AH11&lt;420000,0.25,IF(AH11&lt;660000,0.3,IF(AH11&lt;960000,0.35,0.45))))))</f>
        <v>0.1</v>
      </c>
      <c r="AJ11" s="10">
        <f t="shared" ref="AJ11:AJ12" si="2">IF(AH11&lt;36000,0,IF(AH11&lt;144000,2520,IF(AH11&lt;300000,16920,IF(AH11&lt;420000,31920,IF(AH11&lt;660000,52920,IF(AH11&lt;960000,85920,181920))))))</f>
        <v>2520</v>
      </c>
      <c r="AK11" s="10">
        <f t="shared" ref="AK11:AK12" si="3">AH11*AI11-AJ11</f>
        <v>2934</v>
      </c>
      <c r="AL11" s="10"/>
      <c r="AM11" s="10">
        <f>'8月'!AM11+'8月'!AN11</f>
        <v>2328</v>
      </c>
      <c r="AN11" s="10">
        <f>IF(AK11-AL11-AM11&gt;0,AK11-AL11-AM11,0)</f>
        <v>606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H12+'8月'!V12</f>
        <v>270000</v>
      </c>
      <c r="W12" s="10">
        <f>K12+'8月'!W12</f>
        <v>45000</v>
      </c>
      <c r="X12" s="10">
        <f>SUM(L12:O12)+'8月'!X12</f>
        <v>50777.118000000009</v>
      </c>
      <c r="Y12" s="10">
        <f>SUM(Z12:AD12)+'8月'!Y12</f>
        <v>33300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140922.88199999998</v>
      </c>
      <c r="AI12" s="10">
        <f t="shared" si="1"/>
        <v>0.1</v>
      </c>
      <c r="AJ12" s="10">
        <f t="shared" si="2"/>
        <v>2520</v>
      </c>
      <c r="AK12" s="10">
        <f t="shared" si="3"/>
        <v>11572.288199999999</v>
      </c>
      <c r="AL12" s="10"/>
      <c r="AM12" s="10">
        <f>'8月'!AM12+'8月'!AN12</f>
        <v>10006.4784</v>
      </c>
      <c r="AN12" s="10">
        <f t="shared" ref="AN12" si="4">IF(AK12-AL12-AM12&gt;0,AK12-AL12-AM12,0)</f>
        <v>1565.8097999999991</v>
      </c>
      <c r="AO12" s="9"/>
    </row>
    <row r="13" spans="1:41" x14ac:dyDescent="0.15">
      <c r="A13" s="8"/>
      <c r="B13" s="9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7"/>
      <c r="T13" s="7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workbookViewId="0">
      <selection activeCell="L10" sqref="L10:O12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H10+'9月'!V10</f>
        <v>180000</v>
      </c>
      <c r="W10" s="10">
        <f>K10+'9月'!W10</f>
        <v>50000</v>
      </c>
      <c r="X10" s="10">
        <f>SUM(L10:O10)+'9月'!X10</f>
        <v>22200</v>
      </c>
      <c r="Y10" s="10">
        <f>SUM(Z10:AD10)+'9月'!Y10</f>
        <v>25000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82800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5760</v>
      </c>
      <c r="AL10" s="10"/>
      <c r="AM10" s="10">
        <f>'9月'!AM10+'9月'!AN10</f>
        <v>5732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H11+'9月'!V11</f>
        <v>200000</v>
      </c>
      <c r="W11" s="10">
        <f>K11+'9月'!W11</f>
        <v>50000</v>
      </c>
      <c r="X11" s="10">
        <f>SUM(L11:O11)+'9月'!X11</f>
        <v>44400</v>
      </c>
      <c r="Y11" s="10">
        <f>SUM(Z11:AD11)+'9月'!Y11</f>
        <v>45000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2" si="0">V11-W11-X11-Y11-AE11-AF11-AG11</f>
        <v>60600</v>
      </c>
      <c r="AI11" s="10">
        <f t="shared" ref="AI11:AI12" si="1">IF(AH11&lt;36000,0.03,IF(AH11&lt;144000,0.1,IF(AH11&lt;300000,0.2,IF(AH11&lt;420000,0.25,IF(AH11&lt;660000,0.3,IF(AH11&lt;960000,0.35,0.45))))))</f>
        <v>0.1</v>
      </c>
      <c r="AJ11" s="10">
        <f t="shared" ref="AJ11:AJ12" si="2">IF(AH11&lt;36000,0,IF(AH11&lt;144000,2520,IF(AH11&lt;300000,16920,IF(AH11&lt;420000,31920,IF(AH11&lt;660000,52920,IF(AH11&lt;960000,85920,181920))))))</f>
        <v>2520</v>
      </c>
      <c r="AK11" s="10">
        <f t="shared" ref="AK11:AK12" si="3">AH11*AI11-AJ11</f>
        <v>3540</v>
      </c>
      <c r="AL11" s="10"/>
      <c r="AM11" s="10">
        <f>'9月'!AM11+'9月'!AN11</f>
        <v>2934</v>
      </c>
      <c r="AN11" s="10">
        <f>IF(AK11-AL11-AM11&gt;0,AK11-AL11-AM11,0)</f>
        <v>606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H12+'9月'!V12</f>
        <v>300000</v>
      </c>
      <c r="W12" s="10">
        <f>K12+'9月'!W12</f>
        <v>50000</v>
      </c>
      <c r="X12" s="10">
        <f>SUM(L12:O12)+'9月'!X12</f>
        <v>56419.020000000011</v>
      </c>
      <c r="Y12" s="10">
        <f>SUM(Z12:AD12)+'9月'!Y12</f>
        <v>37000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156580.97999999998</v>
      </c>
      <c r="AI12" s="10">
        <f t="shared" si="1"/>
        <v>0.2</v>
      </c>
      <c r="AJ12" s="10">
        <f t="shared" si="2"/>
        <v>16920</v>
      </c>
      <c r="AK12" s="10">
        <f t="shared" si="3"/>
        <v>14396.195999999996</v>
      </c>
      <c r="AL12" s="10"/>
      <c r="AM12" s="10">
        <f>'9月'!AM12+'9月'!AN12</f>
        <v>11572.288199999999</v>
      </c>
      <c r="AN12" s="10">
        <f t="shared" ref="AN12" si="4">IF(AK12-AL12-AM12&gt;0,AK12-AL12-AM12,0)</f>
        <v>2823.9077999999972</v>
      </c>
      <c r="AO12" s="9"/>
    </row>
    <row r="13" spans="1:41" x14ac:dyDescent="0.15">
      <c r="A13" s="8"/>
      <c r="B13" s="9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7"/>
      <c r="T13" s="7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workbookViewId="0">
      <selection activeCell="L10" sqref="L10:O12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H10+'10月'!V10</f>
        <v>190000</v>
      </c>
      <c r="W10" s="10">
        <f>K10+'10月'!W10</f>
        <v>55000</v>
      </c>
      <c r="X10" s="10">
        <f>SUM(L10:O10)+'10月'!X10</f>
        <v>24420</v>
      </c>
      <c r="Y10" s="10">
        <f>SUM(Z10:AD10)+'10月'!Y10</f>
        <v>27500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83080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5788</v>
      </c>
      <c r="AL10" s="10"/>
      <c r="AM10" s="10">
        <f>'10月'!AM10+'10月'!AN10</f>
        <v>5760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H11+'10月'!V11</f>
        <v>220000</v>
      </c>
      <c r="W11" s="10">
        <f>K11+'10月'!W11</f>
        <v>55000</v>
      </c>
      <c r="X11" s="10">
        <f>SUM(L11:O11)+'10月'!X11</f>
        <v>48840</v>
      </c>
      <c r="Y11" s="10">
        <f>SUM(Z11:AD11)+'10月'!Y11</f>
        <v>49500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2" si="0">V11-W11-X11-Y11-AE11-AF11-AG11</f>
        <v>66660</v>
      </c>
      <c r="AI11" s="10">
        <f t="shared" ref="AI11:AI12" si="1">IF(AH11&lt;36000,0.03,IF(AH11&lt;144000,0.1,IF(AH11&lt;300000,0.2,IF(AH11&lt;420000,0.25,IF(AH11&lt;660000,0.3,IF(AH11&lt;960000,0.35,0.45))))))</f>
        <v>0.1</v>
      </c>
      <c r="AJ11" s="10">
        <f t="shared" ref="AJ11:AJ12" si="2">IF(AH11&lt;36000,0,IF(AH11&lt;144000,2520,IF(AH11&lt;300000,16920,IF(AH11&lt;420000,31920,IF(AH11&lt;660000,52920,IF(AH11&lt;960000,85920,181920))))))</f>
        <v>2520</v>
      </c>
      <c r="AK11" s="10">
        <f t="shared" ref="AK11:AK12" si="3">AH11*AI11-AJ11</f>
        <v>4146</v>
      </c>
      <c r="AL11" s="10"/>
      <c r="AM11" s="10">
        <f>'10月'!AM11+'10月'!AN11</f>
        <v>3540</v>
      </c>
      <c r="AN11" s="10">
        <f>IF(AK11-AL11-AM11&gt;0,AK11-AL11-AM11,0)</f>
        <v>606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H12+'10月'!V12</f>
        <v>330000</v>
      </c>
      <c r="W12" s="10">
        <f>K12+'10月'!W12</f>
        <v>55000</v>
      </c>
      <c r="X12" s="10">
        <f>SUM(L12:O12)+'10月'!X12</f>
        <v>62060.922000000013</v>
      </c>
      <c r="Y12" s="10">
        <f>SUM(Z12:AD12)+'10月'!Y12</f>
        <v>40700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172239.07799999998</v>
      </c>
      <c r="AI12" s="10">
        <f t="shared" si="1"/>
        <v>0.2</v>
      </c>
      <c r="AJ12" s="10">
        <f t="shared" si="2"/>
        <v>16920</v>
      </c>
      <c r="AK12" s="10">
        <f t="shared" si="3"/>
        <v>17527.815599999994</v>
      </c>
      <c r="AL12" s="10"/>
      <c r="AM12" s="10">
        <f>'10月'!AM12+'10月'!AN12</f>
        <v>14396.195999999996</v>
      </c>
      <c r="AN12" s="10">
        <f t="shared" ref="AN12" si="4">IF(AK12-AL12-AM12&gt;0,AK12-AL12-AM12,0)</f>
        <v>3131.6195999999982</v>
      </c>
      <c r="AO12" s="9"/>
    </row>
    <row r="13" spans="1:41" x14ac:dyDescent="0.15">
      <c r="A13" s="8"/>
      <c r="B13" s="9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7"/>
      <c r="T13" s="7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topLeftCell="R4" workbookViewId="0">
      <selection activeCell="AE14" sqref="AE14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H10+'11月'!V10</f>
        <v>200000</v>
      </c>
      <c r="W10" s="10">
        <f>K10+'11月'!W10</f>
        <v>60000</v>
      </c>
      <c r="X10" s="10">
        <f>SUM(L10:O10)+'11月'!X10</f>
        <v>26640</v>
      </c>
      <c r="Y10" s="10">
        <f>SUM(Z10:AD10)+'11月'!Y10</f>
        <v>30000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83360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5816</v>
      </c>
      <c r="AL10" s="10"/>
      <c r="AM10" s="10">
        <f>'11月'!AM10+'11月'!AN10</f>
        <v>5788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H11+'11月'!V11</f>
        <v>240000</v>
      </c>
      <c r="W11" s="10">
        <f>K11+'11月'!W11</f>
        <v>60000</v>
      </c>
      <c r="X11" s="10">
        <f>SUM(L11:O11)+'11月'!X11</f>
        <v>53280</v>
      </c>
      <c r="Y11" s="10">
        <f>SUM(Z11:AD11)+'11月'!Y11</f>
        <v>54000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2" si="0">V11-W11-X11-Y11-AE11-AF11-AG11</f>
        <v>72720</v>
      </c>
      <c r="AI11" s="10">
        <f t="shared" ref="AI11:AI12" si="1">IF(AH11&lt;36000,0.03,IF(AH11&lt;144000,0.1,IF(AH11&lt;300000,0.2,IF(AH11&lt;420000,0.25,IF(AH11&lt;660000,0.3,IF(AH11&lt;960000,0.35,0.45))))))</f>
        <v>0.1</v>
      </c>
      <c r="AJ11" s="10">
        <f t="shared" ref="AJ11:AJ12" si="2">IF(AH11&lt;36000,0,IF(AH11&lt;144000,2520,IF(AH11&lt;300000,16920,IF(AH11&lt;420000,31920,IF(AH11&lt;660000,52920,IF(AH11&lt;960000,85920,181920))))))</f>
        <v>2520</v>
      </c>
      <c r="AK11" s="10">
        <f t="shared" ref="AK11:AK12" si="3">AH11*AI11-AJ11</f>
        <v>4752</v>
      </c>
      <c r="AL11" s="10"/>
      <c r="AM11" s="10">
        <f>'11月'!AM11+'11月'!AN11</f>
        <v>4146</v>
      </c>
      <c r="AN11" s="10">
        <f>IF(AK11-AL11-AM11&gt;0,AK11-AL11-AM11,0)</f>
        <v>606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H12+'11月'!V12</f>
        <v>360000</v>
      </c>
      <c r="W12" s="10">
        <f>K12+'11月'!W12</f>
        <v>60000</v>
      </c>
      <c r="X12" s="10">
        <f>SUM(L12:O12)+'11月'!X12</f>
        <v>67702.824000000008</v>
      </c>
      <c r="Y12" s="10">
        <f>SUM(Z12:AD12)+'11月'!Y12</f>
        <v>44400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187897.17599999998</v>
      </c>
      <c r="AI12" s="10">
        <f t="shared" si="1"/>
        <v>0.2</v>
      </c>
      <c r="AJ12" s="10">
        <f t="shared" si="2"/>
        <v>16920</v>
      </c>
      <c r="AK12" s="10">
        <f t="shared" si="3"/>
        <v>20659.4352</v>
      </c>
      <c r="AL12" s="10"/>
      <c r="AM12" s="10">
        <f>'11月'!AM12+'11月'!AN12</f>
        <v>17527.815599999994</v>
      </c>
      <c r="AN12" s="10">
        <f t="shared" ref="AN12" si="4">IF(AK12-AL12-AM12&gt;0,AK12-AL12-AM12,0)</f>
        <v>3131.6196000000054</v>
      </c>
      <c r="AO12" s="9"/>
    </row>
    <row r="13" spans="1:41" x14ac:dyDescent="0.15">
      <c r="A13" s="8"/>
      <c r="B13" s="9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7"/>
      <c r="T13" s="7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tabSelected="1" workbookViewId="0">
      <selection activeCell="O14" sqref="O14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19" width="5" style="2" customWidth="1"/>
    <col min="20" max="20" width="6.75" style="2" customWidth="1"/>
    <col min="21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IF($H10&gt;25401,25401*0.08,$H10*0.08)</f>
        <v>800</v>
      </c>
      <c r="M10" s="10">
        <f>IF($H10&gt;25401,25401*0.02+3,$H10*0.02)</f>
        <v>200</v>
      </c>
      <c r="N10" s="10">
        <f>IF(H10&gt;25401,25401*0.002,H10*0.002)</f>
        <v>20</v>
      </c>
      <c r="O10" s="10">
        <f>IF(H10*0.12&lt;3048,H10*0.12,3048)</f>
        <v>1200</v>
      </c>
      <c r="P10" s="10"/>
      <c r="Q10" s="10"/>
      <c r="R10" s="10"/>
      <c r="S10" s="7"/>
      <c r="T10" s="7"/>
      <c r="U10" s="10"/>
      <c r="V10" s="10">
        <f>H10</f>
        <v>10000</v>
      </c>
      <c r="W10" s="10">
        <f>K10</f>
        <v>5000</v>
      </c>
      <c r="X10" s="10">
        <f>SUM(L10:O10)</f>
        <v>2220</v>
      </c>
      <c r="Y10" s="10">
        <f>SUM(Z10:AD10)</f>
        <v>2500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V10-W10-Y10-X10</f>
        <v>280</v>
      </c>
      <c r="AI10" s="10">
        <f>IF(AH10&lt;36000,0.03,IF(AH10&lt;144000,0.1,IF(AH10&lt;300000,0.2,IF(AH10&lt;420000,0.25,IF(AH10&lt;660000,0.3,IF(AH10&lt;960000,0.35,0.45))))))</f>
        <v>0.03</v>
      </c>
      <c r="AJ10" s="10">
        <f>IF(AH10&lt;36000,0,IF(AH10&lt;144000,2520,IF(AH10&lt;300000,16920,IF(AH10&lt;420000,31920,IF(AH10&lt;660000,52920,IF(AH10&lt;960000,85920,181920))))))</f>
        <v>0</v>
      </c>
      <c r="AK10" s="10">
        <f>AH10*AI10-AJ10</f>
        <v>8.4</v>
      </c>
      <c r="AL10" s="10"/>
      <c r="AM10" s="10"/>
      <c r="AN10" s="10">
        <f>AK10-AL10-AM10</f>
        <v>8.4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 t="shared" ref="L11:L13" si="0">IF($H11&gt;25401,25401*0.08,$H11*0.08)</f>
        <v>1600</v>
      </c>
      <c r="M11" s="10">
        <f t="shared" ref="M11:M13" si="1">IF($H11&gt;25401,25401*0.02+3,$H11*0.02)</f>
        <v>400</v>
      </c>
      <c r="N11" s="10">
        <f t="shared" ref="N11:N13" si="2">IF(H11&gt;25401,25401*0.002,H11*0.002)</f>
        <v>40</v>
      </c>
      <c r="O11" s="10">
        <f t="shared" ref="O11:O13" si="3">IF(H11*0.12&lt;3048,H11*0.12,3048)</f>
        <v>2400</v>
      </c>
      <c r="P11" s="10"/>
      <c r="Q11" s="10"/>
      <c r="R11" s="10"/>
      <c r="S11" s="7"/>
      <c r="T11" s="7"/>
      <c r="U11" s="10"/>
      <c r="V11" s="10">
        <f t="shared" ref="V11:V13" si="4">H11</f>
        <v>20000</v>
      </c>
      <c r="W11" s="10">
        <f t="shared" ref="W11:W13" si="5">K11</f>
        <v>5000</v>
      </c>
      <c r="X11" s="10">
        <f t="shared" ref="X11:X13" si="6">SUM(L11:O11)</f>
        <v>4440</v>
      </c>
      <c r="Y11" s="10">
        <f t="shared" ref="Y11:Y13" si="7">SUM(Z11:AD11)</f>
        <v>4500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3" si="8">V11-W11-Y11-X11</f>
        <v>6060</v>
      </c>
      <c r="AI11" s="10">
        <f t="shared" ref="AI11:AI13" si="9">IF(AH11&lt;36000,0.03,IF(AH11&lt;144000,0.1,IF(AH11&lt;300000,0.2,IF(AH11&lt;420000,0.25,IF(AH11&lt;660000,0.3,IF(AH11&lt;960000,0.35,0.45))))))</f>
        <v>0.03</v>
      </c>
      <c r="AJ11" s="10">
        <f t="shared" ref="AJ11:AJ13" si="10">IF(AH11&lt;36000,0,IF(AH11&lt;144000,2520,IF(AH11&lt;300000,16920,IF(AH11&lt;420000,31920,IF(AH11&lt;660000,52920,IF(AH11&lt;960000,85920,181920))))))</f>
        <v>0</v>
      </c>
      <c r="AK11" s="10">
        <f t="shared" ref="AK11:AK13" si="11">AH11*AI11-AJ11</f>
        <v>181.79999999999998</v>
      </c>
      <c r="AL11" s="10"/>
      <c r="AM11" s="10"/>
      <c r="AN11" s="10">
        <f t="shared" ref="AN11:AN13" si="12">AK11-AL11-AM11</f>
        <v>181.79999999999998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 t="shared" si="0"/>
        <v>2032.0800000000002</v>
      </c>
      <c r="M12" s="10">
        <f t="shared" si="1"/>
        <v>511.02000000000004</v>
      </c>
      <c r="N12" s="10">
        <f t="shared" si="2"/>
        <v>50.802</v>
      </c>
      <c r="O12" s="10">
        <f t="shared" si="3"/>
        <v>3048</v>
      </c>
      <c r="P12" s="10"/>
      <c r="Q12" s="10"/>
      <c r="R12" s="10"/>
      <c r="S12" s="7"/>
      <c r="T12" s="7"/>
      <c r="U12" s="10"/>
      <c r="V12" s="10">
        <f t="shared" si="4"/>
        <v>30000</v>
      </c>
      <c r="W12" s="10">
        <f t="shared" si="5"/>
        <v>5000</v>
      </c>
      <c r="X12" s="10">
        <f t="shared" si="6"/>
        <v>5641.902</v>
      </c>
      <c r="Y12" s="10">
        <f t="shared" si="7"/>
        <v>3700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8"/>
        <v>15658.098</v>
      </c>
      <c r="AI12" s="10">
        <f t="shared" si="9"/>
        <v>0.03</v>
      </c>
      <c r="AJ12" s="10">
        <f t="shared" si="10"/>
        <v>0</v>
      </c>
      <c r="AK12" s="10">
        <f t="shared" si="11"/>
        <v>469.74293999999998</v>
      </c>
      <c r="AL12" s="10"/>
      <c r="AM12" s="10"/>
      <c r="AN12" s="10">
        <f t="shared" si="12"/>
        <v>469.74293999999998</v>
      </c>
      <c r="AO12" s="9"/>
    </row>
    <row r="13" spans="1:41" x14ac:dyDescent="0.15">
      <c r="A13" s="8"/>
      <c r="B13" s="23" t="s">
        <v>74</v>
      </c>
      <c r="C13" s="9"/>
      <c r="D13" s="9"/>
      <c r="E13" s="9"/>
      <c r="F13" s="9" t="s">
        <v>66</v>
      </c>
      <c r="G13" s="9" t="s">
        <v>67</v>
      </c>
      <c r="H13" s="10">
        <v>30000</v>
      </c>
      <c r="I13" s="10"/>
      <c r="J13" s="10"/>
      <c r="K13" s="10">
        <v>5000</v>
      </c>
      <c r="L13" s="10">
        <f t="shared" si="0"/>
        <v>2032.0800000000002</v>
      </c>
      <c r="M13" s="10">
        <f t="shared" si="1"/>
        <v>511.02000000000004</v>
      </c>
      <c r="N13" s="10">
        <f t="shared" si="2"/>
        <v>50.802</v>
      </c>
      <c r="O13" s="10">
        <f t="shared" si="3"/>
        <v>3048</v>
      </c>
      <c r="P13" s="10"/>
      <c r="Q13" s="10"/>
      <c r="R13" s="10"/>
      <c r="S13" s="7"/>
      <c r="T13" s="7"/>
      <c r="U13" s="10"/>
      <c r="V13" s="10">
        <f t="shared" si="4"/>
        <v>30000</v>
      </c>
      <c r="W13" s="10">
        <f t="shared" si="5"/>
        <v>5000</v>
      </c>
      <c r="X13" s="10">
        <f t="shared" si="6"/>
        <v>5641.902</v>
      </c>
      <c r="Y13" s="10">
        <f t="shared" si="7"/>
        <v>3500</v>
      </c>
      <c r="Z13" s="10">
        <v>1000</v>
      </c>
      <c r="AA13" s="10">
        <v>1000</v>
      </c>
      <c r="AB13" s="10"/>
      <c r="AC13" s="10">
        <v>1500</v>
      </c>
      <c r="AD13" s="10"/>
      <c r="AE13" s="10"/>
      <c r="AF13" s="10"/>
      <c r="AG13" s="10"/>
      <c r="AH13" s="10">
        <f t="shared" si="8"/>
        <v>15858.098</v>
      </c>
      <c r="AI13" s="10">
        <f t="shared" si="9"/>
        <v>0.03</v>
      </c>
      <c r="AJ13" s="10">
        <f t="shared" si="10"/>
        <v>0</v>
      </c>
      <c r="AK13" s="10">
        <f t="shared" si="11"/>
        <v>475.74293999999998</v>
      </c>
      <c r="AL13" s="10"/>
      <c r="AM13" s="10"/>
      <c r="AN13" s="10">
        <f t="shared" si="12"/>
        <v>475.74293999999998</v>
      </c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topLeftCell="F4" workbookViewId="0">
      <selection activeCell="A19" sqref="A19:S19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90000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H10+'1月'!V10</f>
        <v>100000</v>
      </c>
      <c r="W10" s="10">
        <f>K10+'1月'!W10</f>
        <v>10000</v>
      </c>
      <c r="X10" s="10">
        <f>SUM(L10:O10)+'1月'!X10</f>
        <v>4440</v>
      </c>
      <c r="Y10" s="10">
        <f>SUM(Z10:AD10)+'1月'!Y10</f>
        <v>5000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80560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5536</v>
      </c>
      <c r="AL10" s="10"/>
      <c r="AM10" s="10">
        <f>'1月'!AN10</f>
        <v>8.4</v>
      </c>
      <c r="AN10" s="10">
        <f>IF(AK10-AL10-AM10&gt;0,AK10-AL10-AM10,0)</f>
        <v>5527.6</v>
      </c>
      <c r="AO10" s="9"/>
    </row>
    <row r="11" spans="1:41" ht="17.25" thickBot="1" x14ac:dyDescent="0.2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H11+'1月'!V11</f>
        <v>40000</v>
      </c>
      <c r="W11" s="10">
        <f>K11+'1月'!W11</f>
        <v>10000</v>
      </c>
      <c r="X11" s="10">
        <f>SUM(L11:O11)+'1月'!X11</f>
        <v>8880</v>
      </c>
      <c r="Y11" s="10">
        <f>SUM(Z11:AD11)+'1月'!Y11</f>
        <v>9000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" si="0">V11-W11-X11-Y11-AE11-AF11-AG11</f>
        <v>12120</v>
      </c>
      <c r="AI11" s="10">
        <f t="shared" ref="AI11:AI13" si="1">IF(AH11&lt;36000,0.03,IF(AH11&lt;144000,0.1,IF(AH11&lt;300000,0.2,IF(AH11&lt;420000,0.25,IF(AH11&lt;660000,0.3,IF(AH11&lt;960000,0.35,0.45))))))</f>
        <v>0.03</v>
      </c>
      <c r="AJ11" s="10">
        <f t="shared" ref="AJ11:AJ12" si="2">IF(AH11&lt;36000,0,IF(AH11&lt;144000,2520,IF(AH11&lt;300000,16920,IF(AH11&lt;420000,31920,IF(AH11&lt;660000,52920,IF(AH11&lt;960000,85920,181920))))))</f>
        <v>0</v>
      </c>
      <c r="AK11" s="10">
        <f t="shared" ref="AK11:AK13" si="3">AH11*AI11-AJ11</f>
        <v>363.59999999999997</v>
      </c>
      <c r="AL11" s="10"/>
      <c r="AM11" s="10">
        <f>'1月'!AN11</f>
        <v>181.79999999999998</v>
      </c>
      <c r="AN11" s="10">
        <f t="shared" ref="AN11:AN13" si="4">IF(AK11-AL11-AM11&gt;0,AK11-AL11-AM11,0)</f>
        <v>181.79999999999998</v>
      </c>
      <c r="AO11" s="9"/>
    </row>
    <row r="12" spans="1:41" ht="17.25" thickBot="1" x14ac:dyDescent="0.2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H12+'1月'!V12</f>
        <v>60000</v>
      </c>
      <c r="W12" s="10">
        <f>K12+'1月'!W12</f>
        <v>10000</v>
      </c>
      <c r="X12" s="10">
        <f>SUM(L12:O12)+'1月'!X12</f>
        <v>11283.804</v>
      </c>
      <c r="Y12" s="10">
        <f>SUM(Z12:AD12)+'1月'!Y12</f>
        <v>7400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>V12-W12-X12-Y12-AE12-AF12-AG12</f>
        <v>31316.195999999996</v>
      </c>
      <c r="AI12" s="10">
        <f t="shared" si="1"/>
        <v>0.03</v>
      </c>
      <c r="AJ12" s="10">
        <f t="shared" si="2"/>
        <v>0</v>
      </c>
      <c r="AK12" s="10">
        <f t="shared" si="3"/>
        <v>939.48587999999984</v>
      </c>
      <c r="AL12" s="10"/>
      <c r="AM12" s="10">
        <f>'1月'!AN12</f>
        <v>469.74293999999998</v>
      </c>
      <c r="AN12" s="10">
        <f t="shared" si="4"/>
        <v>469.74293999999986</v>
      </c>
      <c r="AO12" s="9"/>
    </row>
    <row r="13" spans="1:41" ht="17.25" thickBot="1" x14ac:dyDescent="0.2">
      <c r="A13" s="8"/>
      <c r="B13" s="23" t="s">
        <v>74</v>
      </c>
      <c r="C13" s="9"/>
      <c r="D13" s="9"/>
      <c r="E13" s="9"/>
      <c r="F13" s="9" t="s">
        <v>66</v>
      </c>
      <c r="G13" s="9" t="s">
        <v>67</v>
      </c>
      <c r="H13" s="10">
        <v>30000</v>
      </c>
      <c r="I13" s="10"/>
      <c r="J13" s="10"/>
      <c r="K13" s="10">
        <v>5000</v>
      </c>
      <c r="L13" s="10">
        <v>1000</v>
      </c>
      <c r="M13" s="10">
        <v>1000</v>
      </c>
      <c r="N13" s="10">
        <v>1000</v>
      </c>
      <c r="O13" s="10">
        <v>500</v>
      </c>
      <c r="P13" s="10"/>
      <c r="Q13" s="10"/>
      <c r="R13" s="10"/>
      <c r="S13" s="7"/>
      <c r="T13" s="7"/>
      <c r="U13" s="10"/>
      <c r="V13" s="10">
        <f>H13+'1月'!V13</f>
        <v>60000</v>
      </c>
      <c r="W13" s="10">
        <f>K13+'1月'!W13</f>
        <v>10000</v>
      </c>
      <c r="X13" s="10">
        <f>SUM(L13:O13)+'1月'!X13</f>
        <v>9141.902</v>
      </c>
      <c r="Y13" s="10">
        <f>SUM(Z13:AD13)+'1月'!Y13</f>
        <v>7000</v>
      </c>
      <c r="Z13" s="10">
        <v>1000</v>
      </c>
      <c r="AA13" s="10">
        <v>1000</v>
      </c>
      <c r="AB13" s="10"/>
      <c r="AC13" s="10">
        <v>1500</v>
      </c>
      <c r="AD13" s="10"/>
      <c r="AE13" s="10"/>
      <c r="AF13" s="10"/>
      <c r="AG13" s="10"/>
      <c r="AH13" s="10">
        <f>V13-W13-X13-Y13-AE13-AF13-AG13</f>
        <v>33858.097999999998</v>
      </c>
      <c r="AI13" s="10">
        <f t="shared" si="1"/>
        <v>0.03</v>
      </c>
      <c r="AJ13" s="10"/>
      <c r="AK13" s="10">
        <f t="shared" si="3"/>
        <v>1015.7429399999999</v>
      </c>
      <c r="AL13" s="10"/>
      <c r="AM13" s="10">
        <f>'1月'!AN13</f>
        <v>475.74293999999998</v>
      </c>
      <c r="AN13" s="10">
        <f t="shared" si="4"/>
        <v>539.99999999999989</v>
      </c>
      <c r="AO13" s="9"/>
    </row>
    <row r="14" spans="1:41" ht="17.25" thickBot="1" x14ac:dyDescent="0.2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topLeftCell="A13" workbookViewId="0">
      <selection activeCell="A10" sqref="A10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H10+'2月'!V10</f>
        <v>110000</v>
      </c>
      <c r="W10" s="10">
        <f>K10+'2月'!W10</f>
        <v>15000</v>
      </c>
      <c r="X10" s="10">
        <f>SUM(L10:O10)+'2月'!X10</f>
        <v>6660</v>
      </c>
      <c r="Y10" s="10">
        <f>SUM(Z10:AD10)+'2月'!Y10</f>
        <v>7500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80840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5564</v>
      </c>
      <c r="AL10" s="10"/>
      <c r="AM10" s="10">
        <f>'2月'!AM10+'2月'!AN10</f>
        <v>5536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H11+'2月'!V11</f>
        <v>60000</v>
      </c>
      <c r="W11" s="10">
        <f>K11+'2月'!W11</f>
        <v>15000</v>
      </c>
      <c r="X11" s="10">
        <f>SUM(L11:O11)+'2月'!X11</f>
        <v>13320</v>
      </c>
      <c r="Y11" s="10">
        <f>SUM(Z11:AD11)+'2月'!Y11</f>
        <v>13500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3" si="0">V11-W11-X11-Y11-AE11-AF11-AG11</f>
        <v>18180</v>
      </c>
      <c r="AI11" s="10">
        <f t="shared" ref="AI11:AI13" si="1">IF(AH11&lt;36000,0.03,IF(AH11&lt;144000,0.1,IF(AH11&lt;300000,0.2,IF(AH11&lt;420000,0.25,IF(AH11&lt;660000,0.3,IF(AH11&lt;960000,0.35,0.45))))))</f>
        <v>0.03</v>
      </c>
      <c r="AJ11" s="10">
        <f t="shared" ref="AJ11:AJ13" si="2">IF(AH11&lt;36000,0,IF(AH11&lt;144000,2520,IF(AH11&lt;300000,16920,IF(AH11&lt;420000,31920,IF(AH11&lt;660000,52920,IF(AH11&lt;960000,85920,181920))))))</f>
        <v>0</v>
      </c>
      <c r="AK11" s="10">
        <f t="shared" ref="AK11:AK13" si="3">AH11*AI11-AJ11</f>
        <v>545.4</v>
      </c>
      <c r="AL11" s="10"/>
      <c r="AM11" s="10">
        <f>'2月'!AM11+'2月'!AN11</f>
        <v>363.59999999999997</v>
      </c>
      <c r="AN11" s="10">
        <f t="shared" ref="AN11:AN13" si="4">IF(AK11-AL11-AM11&gt;0,AK11-AL11-AM11,0)</f>
        <v>181.8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H12+'2月'!V12</f>
        <v>90000</v>
      </c>
      <c r="W12" s="10">
        <f>K12+'2月'!W12</f>
        <v>15000</v>
      </c>
      <c r="X12" s="10">
        <f>SUM(L12:O12)+'2月'!X12</f>
        <v>16925.705999999998</v>
      </c>
      <c r="Y12" s="10">
        <f>SUM(Z12:AD12)+'2月'!Y12</f>
        <v>11100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46974.294000000002</v>
      </c>
      <c r="AI12" s="10">
        <f t="shared" si="1"/>
        <v>0.1</v>
      </c>
      <c r="AJ12" s="10">
        <f t="shared" si="2"/>
        <v>2520</v>
      </c>
      <c r="AK12" s="10">
        <f t="shared" si="3"/>
        <v>2177.4294</v>
      </c>
      <c r="AL12" s="10"/>
      <c r="AM12" s="10">
        <f>'2月'!AM12+'2月'!AN12</f>
        <v>939.48587999999984</v>
      </c>
      <c r="AN12" s="10">
        <f t="shared" si="4"/>
        <v>1237.9435200000003</v>
      </c>
      <c r="AO12" s="9"/>
    </row>
    <row r="13" spans="1:41" x14ac:dyDescent="0.15">
      <c r="A13" s="8"/>
      <c r="B13" s="23" t="s">
        <v>74</v>
      </c>
      <c r="C13" s="9"/>
      <c r="D13" s="9"/>
      <c r="E13" s="9"/>
      <c r="F13" s="9" t="s">
        <v>66</v>
      </c>
      <c r="G13" s="9" t="s">
        <v>67</v>
      </c>
      <c r="H13" s="10">
        <v>30000</v>
      </c>
      <c r="I13" s="10"/>
      <c r="J13" s="10"/>
      <c r="K13" s="10">
        <v>5000</v>
      </c>
      <c r="L13" s="10">
        <v>1000</v>
      </c>
      <c r="M13" s="10">
        <v>1000</v>
      </c>
      <c r="N13" s="10">
        <v>1000</v>
      </c>
      <c r="O13" s="10">
        <v>500</v>
      </c>
      <c r="P13" s="10"/>
      <c r="Q13" s="10"/>
      <c r="R13" s="10"/>
      <c r="S13" s="7"/>
      <c r="T13" s="7"/>
      <c r="U13" s="10"/>
      <c r="V13" s="10">
        <f>H13+'2月'!V13</f>
        <v>90000</v>
      </c>
      <c r="W13" s="10">
        <f>K13+'2月'!W13</f>
        <v>15000</v>
      </c>
      <c r="X13" s="10">
        <f>SUM(L13:O13)+'2月'!X13</f>
        <v>12641.902</v>
      </c>
      <c r="Y13" s="10">
        <f>SUM(Z13:AD13)+'2月'!Y13</f>
        <v>10500</v>
      </c>
      <c r="Z13" s="10">
        <v>1000</v>
      </c>
      <c r="AA13" s="10">
        <v>1000</v>
      </c>
      <c r="AB13" s="10"/>
      <c r="AC13" s="10">
        <v>1500</v>
      </c>
      <c r="AD13" s="10"/>
      <c r="AE13" s="10"/>
      <c r="AF13" s="10"/>
      <c r="AG13" s="10"/>
      <c r="AH13" s="10">
        <f t="shared" si="0"/>
        <v>51858.097999999998</v>
      </c>
      <c r="AI13" s="10">
        <f t="shared" si="1"/>
        <v>0.1</v>
      </c>
      <c r="AJ13" s="10">
        <f t="shared" si="2"/>
        <v>2520</v>
      </c>
      <c r="AK13" s="10">
        <f t="shared" si="3"/>
        <v>2665.8098</v>
      </c>
      <c r="AL13" s="10"/>
      <c r="AM13" s="10">
        <f>'2月'!AM13+'2月'!AN13</f>
        <v>1015.7429399999999</v>
      </c>
      <c r="AN13" s="10">
        <f t="shared" si="4"/>
        <v>1650.0668600000001</v>
      </c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topLeftCell="N1" workbookViewId="0">
      <selection activeCell="AN13" sqref="AN13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H10+'3月'!V10</f>
        <v>120000</v>
      </c>
      <c r="W10" s="10">
        <f>K10+'3月'!W10</f>
        <v>20000</v>
      </c>
      <c r="X10" s="10">
        <f>SUM(L10:O10)+'3月'!X10</f>
        <v>8880</v>
      </c>
      <c r="Y10" s="10">
        <f>SUM(Z10:AD10)+'3月'!Y10</f>
        <v>10000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81120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5592</v>
      </c>
      <c r="AL10" s="10"/>
      <c r="AM10" s="10">
        <f>'3月'!AM10+'3月'!AN10</f>
        <v>5564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H11+'3月'!V11</f>
        <v>80000</v>
      </c>
      <c r="W11" s="10">
        <f>K11+'3月'!W11</f>
        <v>20000</v>
      </c>
      <c r="X11" s="10">
        <f>SUM(L11:O11)+'3月'!X11</f>
        <v>17760</v>
      </c>
      <c r="Y11" s="10">
        <f>SUM(Z11:AD11)+'3月'!Y11</f>
        <v>18000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3" si="0">V11-W11-X11-Y11-AE11-AF11-AG11</f>
        <v>24240</v>
      </c>
      <c r="AI11" s="10">
        <f t="shared" ref="AI11:AI13" si="1">IF(AH11&lt;36000,0.03,IF(AH11&lt;144000,0.1,IF(AH11&lt;300000,0.2,IF(AH11&lt;420000,0.25,IF(AH11&lt;660000,0.3,IF(AH11&lt;960000,0.35,0.45))))))</f>
        <v>0.03</v>
      </c>
      <c r="AJ11" s="10">
        <f t="shared" ref="AJ11:AJ13" si="2">IF(AH11&lt;36000,0,IF(AH11&lt;144000,2520,IF(AH11&lt;300000,16920,IF(AH11&lt;420000,31920,IF(AH11&lt;660000,52920,IF(AH11&lt;960000,85920,181920))))))</f>
        <v>0</v>
      </c>
      <c r="AK11" s="10">
        <f t="shared" ref="AK11:AK13" si="3">AH11*AI11-AJ11</f>
        <v>727.19999999999993</v>
      </c>
      <c r="AL11" s="10"/>
      <c r="AM11" s="10">
        <f>'3月'!AM11+'3月'!AN11</f>
        <v>545.4</v>
      </c>
      <c r="AN11" s="10">
        <f t="shared" ref="AN11:AN13" si="4">IF(AK11-AL11-AM11&gt;0,AK11-AL11-AM11,0)</f>
        <v>181.79999999999995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H12+'3月'!V12</f>
        <v>120000</v>
      </c>
      <c r="W12" s="10">
        <f>K12+'3月'!W12</f>
        <v>20000</v>
      </c>
      <c r="X12" s="10">
        <f>SUM(L12:O12)+'3月'!X12</f>
        <v>22567.608</v>
      </c>
      <c r="Y12" s="10">
        <f>SUM(Z12:AD12)+'3月'!Y12</f>
        <v>14800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62632.391999999993</v>
      </c>
      <c r="AI12" s="10">
        <f t="shared" si="1"/>
        <v>0.1</v>
      </c>
      <c r="AJ12" s="10">
        <f t="shared" si="2"/>
        <v>2520</v>
      </c>
      <c r="AK12" s="10">
        <f t="shared" si="3"/>
        <v>3743.2392</v>
      </c>
      <c r="AL12" s="10"/>
      <c r="AM12" s="10">
        <f>'3月'!AM12+'3月'!AN12</f>
        <v>2177.4294</v>
      </c>
      <c r="AN12" s="10">
        <f t="shared" si="4"/>
        <v>1565.8098</v>
      </c>
      <c r="AO12" s="9"/>
    </row>
    <row r="13" spans="1:41" x14ac:dyDescent="0.15">
      <c r="A13" s="8"/>
      <c r="B13" s="23" t="s">
        <v>74</v>
      </c>
      <c r="C13" s="9"/>
      <c r="D13" s="9"/>
      <c r="E13" s="9"/>
      <c r="F13" s="9" t="s">
        <v>66</v>
      </c>
      <c r="G13" s="9" t="s">
        <v>67</v>
      </c>
      <c r="H13" s="10">
        <v>30000</v>
      </c>
      <c r="I13" s="10"/>
      <c r="J13" s="10"/>
      <c r="K13" s="10">
        <v>5000</v>
      </c>
      <c r="L13" s="10">
        <v>1000</v>
      </c>
      <c r="M13" s="10">
        <v>1000</v>
      </c>
      <c r="N13" s="10">
        <v>1000</v>
      </c>
      <c r="O13" s="10">
        <v>500</v>
      </c>
      <c r="P13" s="10"/>
      <c r="Q13" s="10"/>
      <c r="R13" s="10"/>
      <c r="S13" s="7"/>
      <c r="T13" s="7"/>
      <c r="U13" s="10"/>
      <c r="V13" s="10">
        <f>H13+'3月'!V13</f>
        <v>120000</v>
      </c>
      <c r="W13" s="10">
        <f>K13+'3月'!W13</f>
        <v>20000</v>
      </c>
      <c r="X13" s="10">
        <f>SUM(L13:O13)+'3月'!X13</f>
        <v>16141.902</v>
      </c>
      <c r="Y13" s="10">
        <f>SUM(Z13:AD13)+'3月'!Y13</f>
        <v>14000</v>
      </c>
      <c r="Z13" s="10">
        <v>1000</v>
      </c>
      <c r="AA13" s="10">
        <v>1000</v>
      </c>
      <c r="AB13" s="10"/>
      <c r="AC13" s="10">
        <v>1500</v>
      </c>
      <c r="AD13" s="10"/>
      <c r="AE13" s="10"/>
      <c r="AF13" s="10"/>
      <c r="AG13" s="10"/>
      <c r="AH13" s="10">
        <f t="shared" si="0"/>
        <v>69858.097999999998</v>
      </c>
      <c r="AI13" s="10">
        <f t="shared" si="1"/>
        <v>0.1</v>
      </c>
      <c r="AJ13" s="10">
        <f t="shared" si="2"/>
        <v>2520</v>
      </c>
      <c r="AK13" s="10">
        <f t="shared" si="3"/>
        <v>4465.8098</v>
      </c>
      <c r="AL13" s="10"/>
      <c r="AM13" s="10">
        <f>'3月'!AM13+'3月'!AN13</f>
        <v>2665.8098</v>
      </c>
      <c r="AN13" s="10">
        <f t="shared" si="4"/>
        <v>1800</v>
      </c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workbookViewId="0">
      <selection activeCell="N11" sqref="N11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H10+'4月'!V10</f>
        <v>130000</v>
      </c>
      <c r="W10" s="10">
        <f>K10+'4月'!W10</f>
        <v>25000</v>
      </c>
      <c r="X10" s="10">
        <f>SUM(L10:O10)+'4月'!X10</f>
        <v>11100</v>
      </c>
      <c r="Y10" s="10">
        <f>SUM(Z10:AD10)+'4月'!Y10</f>
        <v>12500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81400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5620</v>
      </c>
      <c r="AL10" s="10"/>
      <c r="AM10" s="10">
        <f>'4月'!AM10+'4月'!AN10</f>
        <v>5592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H11+'4月'!V11</f>
        <v>100000</v>
      </c>
      <c r="W11" s="10">
        <f>K11+'4月'!W11</f>
        <v>25000</v>
      </c>
      <c r="X11" s="10">
        <f>SUM(L11:O11)+'4月'!X11</f>
        <v>22200</v>
      </c>
      <c r="Y11" s="10">
        <f>SUM(Z11:AD11)+'4月'!Y11</f>
        <v>22500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2" si="0">V11-W11-X11-Y11-AE11-AF11-AG11</f>
        <v>30300</v>
      </c>
      <c r="AI11" s="10">
        <f t="shared" ref="AI11:AI12" si="1">IF(AH11&lt;36000,0.03,IF(AH11&lt;144000,0.1,IF(AH11&lt;300000,0.2,IF(AH11&lt;420000,0.25,IF(AH11&lt;660000,0.3,IF(AH11&lt;960000,0.35,0.45))))))</f>
        <v>0.03</v>
      </c>
      <c r="AJ11" s="10">
        <f t="shared" ref="AJ11:AJ12" si="2">IF(AH11&lt;36000,0,IF(AH11&lt;144000,2520,IF(AH11&lt;300000,16920,IF(AH11&lt;420000,31920,IF(AH11&lt;660000,52920,IF(AH11&lt;960000,85920,181920))))))</f>
        <v>0</v>
      </c>
      <c r="AK11" s="10">
        <f t="shared" ref="AK11:AK12" si="3">AH11*AI11-AJ11</f>
        <v>909</v>
      </c>
      <c r="AL11" s="10"/>
      <c r="AM11" s="10">
        <f>'4月'!AM11+'4月'!AN11</f>
        <v>727.19999999999993</v>
      </c>
      <c r="AN11" s="10">
        <f t="shared" ref="AN11:AN12" si="4">IF(AK11-AL11-AM11&gt;0,AK11-AL11-AM11,0)</f>
        <v>181.80000000000007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H12+'4月'!V12</f>
        <v>150000</v>
      </c>
      <c r="W12" s="10">
        <f>K12+'4月'!W12</f>
        <v>25000</v>
      </c>
      <c r="X12" s="10">
        <f>SUM(L12:O12)+'4月'!X12</f>
        <v>28209.510000000002</v>
      </c>
      <c r="Y12" s="10">
        <f>SUM(Z12:AD12)+'4月'!Y12</f>
        <v>18500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78290.489999999991</v>
      </c>
      <c r="AI12" s="10">
        <f t="shared" si="1"/>
        <v>0.1</v>
      </c>
      <c r="AJ12" s="10">
        <f t="shared" si="2"/>
        <v>2520</v>
      </c>
      <c r="AK12" s="10">
        <f t="shared" si="3"/>
        <v>5309.0489999999991</v>
      </c>
      <c r="AL12" s="10"/>
      <c r="AM12" s="10">
        <f>'4月'!AM12+'4月'!AN12</f>
        <v>3743.2392</v>
      </c>
      <c r="AN12" s="10">
        <f t="shared" si="4"/>
        <v>1565.8097999999991</v>
      </c>
      <c r="AO12" s="9"/>
    </row>
    <row r="13" spans="1:41" x14ac:dyDescent="0.15">
      <c r="A13" s="8"/>
      <c r="B13" s="9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7"/>
      <c r="T13" s="7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workbookViewId="0">
      <selection activeCell="O12" sqref="O12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H10+'5月'!V10</f>
        <v>140000</v>
      </c>
      <c r="W10" s="10">
        <f>K10+'5月'!W10</f>
        <v>30000</v>
      </c>
      <c r="X10" s="10">
        <f>SUM(L10:O10)+'5月'!X10</f>
        <v>13320</v>
      </c>
      <c r="Y10" s="10">
        <f>SUM(Z10:AD10)+'5月'!Y10</f>
        <v>15000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81680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5648</v>
      </c>
      <c r="AL10" s="10"/>
      <c r="AM10" s="10">
        <f>'5月'!AM10+'5月'!AN10</f>
        <v>5620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H11+'5月'!V11</f>
        <v>120000</v>
      </c>
      <c r="W11" s="10">
        <f>K11+'5月'!W11</f>
        <v>30000</v>
      </c>
      <c r="X11" s="10">
        <f>SUM(L11:O11)+'5月'!X11</f>
        <v>26640</v>
      </c>
      <c r="Y11" s="10">
        <f>SUM(Z11:AD11)+'5月'!Y11</f>
        <v>27000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2" si="0">V11-W11-X11-Y11-AE11-AF11-AG11</f>
        <v>36360</v>
      </c>
      <c r="AI11" s="10">
        <f t="shared" ref="AI11:AI12" si="1">IF(AH11&lt;36000,0.03,IF(AH11&lt;144000,0.1,IF(AH11&lt;300000,0.2,IF(AH11&lt;420000,0.25,IF(AH11&lt;660000,0.3,IF(AH11&lt;960000,0.35,0.45))))))</f>
        <v>0.1</v>
      </c>
      <c r="AJ11" s="10">
        <f t="shared" ref="AJ11:AJ12" si="2">IF(AH11&lt;36000,0,IF(AH11&lt;144000,2520,IF(AH11&lt;300000,16920,IF(AH11&lt;420000,31920,IF(AH11&lt;660000,52920,IF(AH11&lt;960000,85920,181920))))))</f>
        <v>2520</v>
      </c>
      <c r="AK11" s="10">
        <f t="shared" ref="AK11:AK12" si="3">AH11*AI11-AJ11</f>
        <v>1116</v>
      </c>
      <c r="AL11" s="10"/>
      <c r="AM11" s="10">
        <f>'5月'!AM11+'5月'!AN11</f>
        <v>909</v>
      </c>
      <c r="AN11" s="10">
        <f>IF(AK11-AL11-AM11&gt;0,AK11-AL11-AM11,0)</f>
        <v>207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H12+'5月'!V12</f>
        <v>180000</v>
      </c>
      <c r="W12" s="10">
        <f>K12+'5月'!W12</f>
        <v>30000</v>
      </c>
      <c r="X12" s="10">
        <f>SUM(L12:O12)+'5月'!X12</f>
        <v>33851.412000000004</v>
      </c>
      <c r="Y12" s="10">
        <f>SUM(Z12:AD12)+'5月'!Y12</f>
        <v>22200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93948.587999999989</v>
      </c>
      <c r="AI12" s="10">
        <f t="shared" si="1"/>
        <v>0.1</v>
      </c>
      <c r="AJ12" s="10">
        <f t="shared" si="2"/>
        <v>2520</v>
      </c>
      <c r="AK12" s="10">
        <f t="shared" si="3"/>
        <v>6874.8588</v>
      </c>
      <c r="AL12" s="10"/>
      <c r="AM12" s="10">
        <f>'5月'!AM12+'5月'!AN12</f>
        <v>5309.0489999999991</v>
      </c>
      <c r="AN12" s="10">
        <f t="shared" ref="AN12" si="4">IF(AK12-AL12-AM12&gt;0,AK12-AL12-AM12,0)</f>
        <v>1565.8098000000009</v>
      </c>
      <c r="AO12" s="9"/>
    </row>
    <row r="13" spans="1:41" x14ac:dyDescent="0.15">
      <c r="A13" s="8"/>
      <c r="B13" s="9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7"/>
      <c r="T13" s="7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workbookViewId="0">
      <selection activeCell="L10" sqref="L10:O12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H10+'6月'!V10</f>
        <v>150000</v>
      </c>
      <c r="W10" s="10">
        <f>K10+'6月'!W10</f>
        <v>35000</v>
      </c>
      <c r="X10" s="10">
        <f>SUM(L10:O10)+'6月'!X10</f>
        <v>15540</v>
      </c>
      <c r="Y10" s="10">
        <f>SUM(Z10:AD10)+'6月'!Y10</f>
        <v>17500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81960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5676</v>
      </c>
      <c r="AL10" s="10"/>
      <c r="AM10" s="10">
        <f>'6月'!AM10+'6月'!AN10</f>
        <v>5648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H11+'6月'!V11</f>
        <v>140000</v>
      </c>
      <c r="W11" s="10">
        <f>K11+'6月'!W11</f>
        <v>35000</v>
      </c>
      <c r="X11" s="10">
        <f>SUM(L11:O11)+'6月'!X11</f>
        <v>31080</v>
      </c>
      <c r="Y11" s="10">
        <f>SUM(Z11:AD11)+'6月'!Y11</f>
        <v>31500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2" si="0">V11-W11-X11-Y11-AE11-AF11-AG11</f>
        <v>42420</v>
      </c>
      <c r="AI11" s="10">
        <f t="shared" ref="AI11:AI12" si="1">IF(AH11&lt;36000,0.03,IF(AH11&lt;144000,0.1,IF(AH11&lt;300000,0.2,IF(AH11&lt;420000,0.25,IF(AH11&lt;660000,0.3,IF(AH11&lt;960000,0.35,0.45))))))</f>
        <v>0.1</v>
      </c>
      <c r="AJ11" s="10">
        <f t="shared" ref="AJ11:AJ12" si="2">IF(AH11&lt;36000,0,IF(AH11&lt;144000,2520,IF(AH11&lt;300000,16920,IF(AH11&lt;420000,31920,IF(AH11&lt;660000,52920,IF(AH11&lt;960000,85920,181920))))))</f>
        <v>2520</v>
      </c>
      <c r="AK11" s="10">
        <f t="shared" ref="AK11:AK12" si="3">AH11*AI11-AJ11</f>
        <v>1722</v>
      </c>
      <c r="AL11" s="10"/>
      <c r="AM11" s="10">
        <f>'6月'!AM11+'6月'!AN11</f>
        <v>1116</v>
      </c>
      <c r="AN11" s="10">
        <f>IF(AK11-AL11-AM11&gt;0,AK11-AL11-AM11,0)</f>
        <v>606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H12+'6月'!V12</f>
        <v>210000</v>
      </c>
      <c r="W12" s="10">
        <f>K12+'6月'!W12</f>
        <v>35000</v>
      </c>
      <c r="X12" s="10">
        <f>SUM(L12:O12)+'6月'!X12</f>
        <v>39493.314000000006</v>
      </c>
      <c r="Y12" s="10">
        <f>SUM(Z12:AD12)+'6月'!Y12</f>
        <v>25900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109606.68599999999</v>
      </c>
      <c r="AI12" s="10">
        <f t="shared" si="1"/>
        <v>0.1</v>
      </c>
      <c r="AJ12" s="10">
        <f t="shared" si="2"/>
        <v>2520</v>
      </c>
      <c r="AK12" s="10">
        <f t="shared" si="3"/>
        <v>8440.6685999999991</v>
      </c>
      <c r="AL12" s="10"/>
      <c r="AM12" s="10">
        <f>'6月'!AM12+'6月'!AN12</f>
        <v>6874.8588</v>
      </c>
      <c r="AN12" s="10">
        <f t="shared" ref="AN12" si="4">IF(AK12-AL12-AM12&gt;0,AK12-AL12-AM12,0)</f>
        <v>1565.8097999999991</v>
      </c>
      <c r="AO12" s="9"/>
    </row>
    <row r="13" spans="1:41" x14ac:dyDescent="0.15">
      <c r="A13" s="8"/>
      <c r="B13" s="9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7"/>
      <c r="T13" s="7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workbookViewId="0">
      <selection activeCell="L10" sqref="L10:O12"/>
    </sheetView>
  </sheetViews>
  <sheetFormatPr defaultColWidth="9" defaultRowHeight="16.5" x14ac:dyDescent="0.15"/>
  <cols>
    <col min="1" max="1" width="5.625" style="2" customWidth="1"/>
    <col min="2" max="2" width="6.875" style="2" customWidth="1"/>
    <col min="3" max="5" width="6.25" style="2" customWidth="1"/>
    <col min="6" max="6" width="5.375" style="2" customWidth="1"/>
    <col min="7" max="7" width="10.125" style="2" customWidth="1"/>
    <col min="8" max="8" width="9" style="2"/>
    <col min="9" max="10" width="4.875" style="2" customWidth="1"/>
    <col min="11" max="11" width="7.625" style="2" customWidth="1"/>
    <col min="12" max="15" width="7.75" style="2" customWidth="1"/>
    <col min="16" max="21" width="5" style="2" customWidth="1"/>
    <col min="22" max="22" width="8.125" style="2" customWidth="1"/>
    <col min="23" max="23" width="7.375" style="2" customWidth="1"/>
    <col min="24" max="25" width="8.125" style="2" customWidth="1"/>
    <col min="26" max="30" width="7.5" style="2" customWidth="1"/>
    <col min="31" max="33" width="5.5" style="2" customWidth="1"/>
    <col min="34" max="34" width="8.625" style="2" customWidth="1"/>
    <col min="35" max="40" width="7.125" style="2" customWidth="1"/>
    <col min="41" max="41" width="4.5" style="2" customWidth="1"/>
    <col min="42" max="16384" width="9" style="2"/>
  </cols>
  <sheetData>
    <row r="2" spans="1:41" s="1" customFormat="1" ht="22.5" x14ac:dyDescent="0.15">
      <c r="A2" s="3"/>
      <c r="F2" s="4" t="s">
        <v>2</v>
      </c>
      <c r="G2" s="5"/>
    </row>
    <row r="3" spans="1:41" s="1" customFormat="1" ht="26.25" customHeight="1" x14ac:dyDescent="0.15">
      <c r="A3" s="25" t="s">
        <v>62</v>
      </c>
      <c r="B3" s="26"/>
      <c r="C3" s="26"/>
      <c r="D3" s="26"/>
      <c r="E3" s="26"/>
    </row>
    <row r="4" spans="1:41" s="1" customFormat="1" x14ac:dyDescent="0.15">
      <c r="A4" s="25" t="s">
        <v>63</v>
      </c>
      <c r="B4" s="26"/>
      <c r="C4" s="26"/>
      <c r="D4" s="26"/>
      <c r="E4" s="26"/>
    </row>
    <row r="5" spans="1:41" x14ac:dyDescent="0.15">
      <c r="A5" s="25" t="s">
        <v>4</v>
      </c>
      <c r="B5" s="26"/>
      <c r="C5" s="26"/>
      <c r="D5" s="26"/>
      <c r="E5" s="26"/>
      <c r="I5" s="14" t="s">
        <v>5</v>
      </c>
      <c r="M5" s="15"/>
    </row>
    <row r="6" spans="1:41" x14ac:dyDescent="0.15">
      <c r="A6" s="30" t="s">
        <v>64</v>
      </c>
      <c r="B6" s="30" t="s">
        <v>7</v>
      </c>
      <c r="C6" s="30" t="s">
        <v>8</v>
      </c>
      <c r="D6" s="30" t="s">
        <v>9</v>
      </c>
      <c r="E6" s="30" t="s">
        <v>10</v>
      </c>
      <c r="F6" s="30" t="s">
        <v>11</v>
      </c>
      <c r="G6" s="30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14</v>
      </c>
      <c r="W6" s="28"/>
      <c r="X6" s="28"/>
      <c r="Y6" s="28"/>
      <c r="Z6" s="28"/>
      <c r="AA6" s="28"/>
      <c r="AB6" s="28"/>
      <c r="AC6" s="28"/>
      <c r="AD6" s="28"/>
      <c r="AE6" s="29"/>
      <c r="AF6" s="30" t="s">
        <v>15</v>
      </c>
      <c r="AG6" s="30" t="s">
        <v>16</v>
      </c>
      <c r="AH6" s="27" t="s">
        <v>17</v>
      </c>
      <c r="AI6" s="28"/>
      <c r="AJ6" s="28"/>
      <c r="AK6" s="28"/>
      <c r="AL6" s="28"/>
      <c r="AM6" s="28"/>
      <c r="AN6" s="29"/>
      <c r="AO6" s="30" t="s">
        <v>18</v>
      </c>
    </row>
    <row r="7" spans="1:41" x14ac:dyDescent="0.15">
      <c r="A7" s="31"/>
      <c r="B7" s="31"/>
      <c r="C7" s="31"/>
      <c r="D7" s="31"/>
      <c r="E7" s="31"/>
      <c r="F7" s="31"/>
      <c r="G7" s="31"/>
      <c r="H7" s="27" t="s">
        <v>19</v>
      </c>
      <c r="I7" s="28"/>
      <c r="J7" s="29"/>
      <c r="K7" s="30" t="s">
        <v>20</v>
      </c>
      <c r="L7" s="27" t="s">
        <v>21</v>
      </c>
      <c r="M7" s="28"/>
      <c r="N7" s="28"/>
      <c r="O7" s="29"/>
      <c r="P7" s="27" t="s">
        <v>22</v>
      </c>
      <c r="Q7" s="28"/>
      <c r="R7" s="28"/>
      <c r="S7" s="28"/>
      <c r="T7" s="28"/>
      <c r="U7" s="29"/>
      <c r="V7" s="30" t="s">
        <v>23</v>
      </c>
      <c r="W7" s="30" t="s">
        <v>24</v>
      </c>
      <c r="X7" s="30" t="s">
        <v>25</v>
      </c>
      <c r="Y7" s="65" t="s">
        <v>26</v>
      </c>
      <c r="Z7" s="27" t="s">
        <v>26</v>
      </c>
      <c r="AA7" s="28"/>
      <c r="AB7" s="28"/>
      <c r="AC7" s="28"/>
      <c r="AD7" s="29"/>
      <c r="AE7" s="30" t="s">
        <v>27</v>
      </c>
      <c r="AF7" s="31"/>
      <c r="AG7" s="31"/>
      <c r="AH7" s="30" t="s">
        <v>28</v>
      </c>
      <c r="AI7" s="30" t="s">
        <v>29</v>
      </c>
      <c r="AJ7" s="30" t="s">
        <v>30</v>
      </c>
      <c r="AK7" s="30" t="s">
        <v>31</v>
      </c>
      <c r="AL7" s="30" t="s">
        <v>32</v>
      </c>
      <c r="AM7" s="30" t="s">
        <v>33</v>
      </c>
      <c r="AN7" s="30" t="s">
        <v>34</v>
      </c>
      <c r="AO7" s="31"/>
    </row>
    <row r="8" spans="1:41" ht="29.25" customHeight="1" x14ac:dyDescent="0.15">
      <c r="A8" s="32"/>
      <c r="B8" s="32"/>
      <c r="C8" s="32"/>
      <c r="D8" s="32"/>
      <c r="E8" s="32"/>
      <c r="F8" s="32"/>
      <c r="G8" s="32"/>
      <c r="H8" s="7" t="s">
        <v>35</v>
      </c>
      <c r="I8" s="7" t="s">
        <v>36</v>
      </c>
      <c r="J8" s="7" t="s">
        <v>37</v>
      </c>
      <c r="K8" s="32"/>
      <c r="L8" s="7" t="s">
        <v>38</v>
      </c>
      <c r="M8" s="7" t="s">
        <v>39</v>
      </c>
      <c r="N8" s="7" t="s">
        <v>40</v>
      </c>
      <c r="O8" s="7" t="s">
        <v>41</v>
      </c>
      <c r="P8" s="7" t="s">
        <v>42</v>
      </c>
      <c r="Q8" s="7" t="s">
        <v>43</v>
      </c>
      <c r="R8" s="7" t="s">
        <v>44</v>
      </c>
      <c r="S8" s="7" t="s">
        <v>45</v>
      </c>
      <c r="T8" s="7" t="s">
        <v>46</v>
      </c>
      <c r="U8" s="7" t="s">
        <v>47</v>
      </c>
      <c r="V8" s="32"/>
      <c r="W8" s="32"/>
      <c r="X8" s="32"/>
      <c r="Y8" s="66"/>
      <c r="Z8" s="7" t="s">
        <v>48</v>
      </c>
      <c r="AA8" s="7" t="s">
        <v>49</v>
      </c>
      <c r="AB8" s="7" t="s">
        <v>50</v>
      </c>
      <c r="AC8" s="7" t="s">
        <v>51</v>
      </c>
      <c r="AD8" s="7" t="s">
        <v>52</v>
      </c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x14ac:dyDescent="0.15">
      <c r="A9" s="6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/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7">
        <v>38</v>
      </c>
      <c r="AN9" s="7">
        <v>39</v>
      </c>
      <c r="AO9" s="7">
        <v>40</v>
      </c>
    </row>
    <row r="10" spans="1:41" x14ac:dyDescent="0.15">
      <c r="A10" s="8">
        <v>1</v>
      </c>
      <c r="B10" s="9" t="s">
        <v>65</v>
      </c>
      <c r="C10" s="9"/>
      <c r="D10" s="9"/>
      <c r="E10" s="9"/>
      <c r="F10" s="9" t="s">
        <v>66</v>
      </c>
      <c r="G10" s="9" t="s">
        <v>67</v>
      </c>
      <c r="H10" s="10">
        <v>10000</v>
      </c>
      <c r="I10" s="10"/>
      <c r="J10" s="10"/>
      <c r="K10" s="10">
        <v>5000</v>
      </c>
      <c r="L10" s="10">
        <f>'1月'!L10</f>
        <v>800</v>
      </c>
      <c r="M10" s="10">
        <f>'1月'!M10</f>
        <v>200</v>
      </c>
      <c r="N10" s="10">
        <f>'1月'!N10</f>
        <v>20</v>
      </c>
      <c r="O10" s="10">
        <f>'1月'!O10</f>
        <v>1200</v>
      </c>
      <c r="P10" s="10"/>
      <c r="Q10" s="10"/>
      <c r="R10" s="10"/>
      <c r="S10" s="7"/>
      <c r="T10" s="7"/>
      <c r="U10" s="10"/>
      <c r="V10" s="10">
        <f>H10+'7月'!V10</f>
        <v>160000</v>
      </c>
      <c r="W10" s="10">
        <f>K10+'7月'!W10</f>
        <v>40000</v>
      </c>
      <c r="X10" s="10">
        <f>SUM(L10:O10)+'7月'!X10</f>
        <v>17760</v>
      </c>
      <c r="Y10" s="10">
        <f>SUM(Z10:AD10)+'7月'!Y10</f>
        <v>20000</v>
      </c>
      <c r="Z10" s="10">
        <v>500</v>
      </c>
      <c r="AA10" s="10">
        <v>1000</v>
      </c>
      <c r="AB10" s="10">
        <v>1000</v>
      </c>
      <c r="AC10" s="10"/>
      <c r="AD10" s="10"/>
      <c r="AE10" s="10"/>
      <c r="AF10" s="10"/>
      <c r="AG10" s="10"/>
      <c r="AH10" s="10">
        <f>V10-W10-X10-Y10-AE10-AF10-AG10</f>
        <v>82240</v>
      </c>
      <c r="AI10" s="10">
        <f>IF(AH10&lt;36000,0.03,IF(AH10&lt;144000,0.1,IF(AH10&lt;300000,0.2,IF(AH10&lt;420000,0.25,IF(AH10&lt;660000,0.3,IF(AH10&lt;960000,0.35,0.45))))))</f>
        <v>0.1</v>
      </c>
      <c r="AJ10" s="10">
        <f>IF(AH10&lt;36000,0,IF(AH10&lt;144000,2520,IF(AH10&lt;300000,16920,IF(AH10&lt;420000,31920,IF(AH10&lt;660000,52920,IF(AH10&lt;960000,85920,181920))))))</f>
        <v>2520</v>
      </c>
      <c r="AK10" s="10">
        <f>AH10*AI10-AJ10</f>
        <v>5704</v>
      </c>
      <c r="AL10" s="10"/>
      <c r="AM10" s="10">
        <f>'7月'!AM10+'7月'!AN10</f>
        <v>5676</v>
      </c>
      <c r="AN10" s="10">
        <f>IF(AK10-AL10-AM10&gt;0,AK10-AL10-AM10,0)</f>
        <v>28</v>
      </c>
      <c r="AO10" s="9"/>
    </row>
    <row r="11" spans="1:41" x14ac:dyDescent="0.15">
      <c r="A11" s="8">
        <v>2</v>
      </c>
      <c r="B11" s="9" t="s">
        <v>68</v>
      </c>
      <c r="C11" s="9"/>
      <c r="D11" s="9"/>
      <c r="E11" s="9"/>
      <c r="F11" s="9" t="s">
        <v>66</v>
      </c>
      <c r="G11" s="9" t="s">
        <v>67</v>
      </c>
      <c r="H11" s="10">
        <v>20000</v>
      </c>
      <c r="I11" s="10"/>
      <c r="J11" s="10"/>
      <c r="K11" s="10">
        <v>5000</v>
      </c>
      <c r="L11" s="10">
        <f>'1月'!L11</f>
        <v>1600</v>
      </c>
      <c r="M11" s="10">
        <f>'1月'!M11</f>
        <v>400</v>
      </c>
      <c r="N11" s="10">
        <f>'1月'!N11</f>
        <v>40</v>
      </c>
      <c r="O11" s="10">
        <f>'1月'!O11</f>
        <v>2400</v>
      </c>
      <c r="P11" s="10"/>
      <c r="Q11" s="10"/>
      <c r="R11" s="10"/>
      <c r="S11" s="7"/>
      <c r="T11" s="7"/>
      <c r="U11" s="10"/>
      <c r="V11" s="10">
        <f>H11+'7月'!V11</f>
        <v>160000</v>
      </c>
      <c r="W11" s="10">
        <f>K11+'7月'!W11</f>
        <v>40000</v>
      </c>
      <c r="X11" s="10">
        <f>SUM(L11:O11)+'7月'!X11</f>
        <v>35520</v>
      </c>
      <c r="Y11" s="10">
        <f>SUM(Z11:AD11)+'7月'!Y11</f>
        <v>36000</v>
      </c>
      <c r="Z11" s="10">
        <v>2000</v>
      </c>
      <c r="AA11" s="10">
        <v>2000</v>
      </c>
      <c r="AB11" s="10">
        <v>500</v>
      </c>
      <c r="AC11" s="10"/>
      <c r="AD11" s="10"/>
      <c r="AE11" s="10"/>
      <c r="AF11" s="10"/>
      <c r="AG11" s="10"/>
      <c r="AH11" s="10">
        <f t="shared" ref="AH11:AH12" si="0">V11-W11-X11-Y11-AE11-AF11-AG11</f>
        <v>48480</v>
      </c>
      <c r="AI11" s="10">
        <f t="shared" ref="AI11:AI12" si="1">IF(AH11&lt;36000,0.03,IF(AH11&lt;144000,0.1,IF(AH11&lt;300000,0.2,IF(AH11&lt;420000,0.25,IF(AH11&lt;660000,0.3,IF(AH11&lt;960000,0.35,0.45))))))</f>
        <v>0.1</v>
      </c>
      <c r="AJ11" s="10">
        <f t="shared" ref="AJ11:AJ12" si="2">IF(AH11&lt;36000,0,IF(AH11&lt;144000,2520,IF(AH11&lt;300000,16920,IF(AH11&lt;420000,31920,IF(AH11&lt;660000,52920,IF(AH11&lt;960000,85920,181920))))))</f>
        <v>2520</v>
      </c>
      <c r="AK11" s="10">
        <f t="shared" ref="AK11:AK12" si="3">AH11*AI11-AJ11</f>
        <v>2328</v>
      </c>
      <c r="AL11" s="10"/>
      <c r="AM11" s="10">
        <f>'7月'!AM11+'7月'!AN11</f>
        <v>1722</v>
      </c>
      <c r="AN11" s="10">
        <f>IF(AK11-AL11-AM11&gt;0,AK11-AL11-AM11,0)</f>
        <v>606</v>
      </c>
      <c r="AO11" s="9"/>
    </row>
    <row r="12" spans="1:41" x14ac:dyDescent="0.15">
      <c r="A12" s="8">
        <v>3</v>
      </c>
      <c r="B12" s="9" t="s">
        <v>0</v>
      </c>
      <c r="C12" s="9"/>
      <c r="D12" s="9"/>
      <c r="E12" s="9"/>
      <c r="F12" s="9" t="s">
        <v>66</v>
      </c>
      <c r="G12" s="9" t="s">
        <v>67</v>
      </c>
      <c r="H12" s="10">
        <v>30000</v>
      </c>
      <c r="I12" s="10"/>
      <c r="J12" s="10"/>
      <c r="K12" s="10">
        <v>5000</v>
      </c>
      <c r="L12" s="10">
        <f>'1月'!L12</f>
        <v>2032.0800000000002</v>
      </c>
      <c r="M12" s="10">
        <f>'1月'!M12</f>
        <v>511.02000000000004</v>
      </c>
      <c r="N12" s="10">
        <f>'1月'!N12</f>
        <v>50.802</v>
      </c>
      <c r="O12" s="10">
        <f>'1月'!O12</f>
        <v>3048</v>
      </c>
      <c r="P12" s="10"/>
      <c r="Q12" s="10"/>
      <c r="R12" s="10"/>
      <c r="S12" s="7"/>
      <c r="T12" s="7"/>
      <c r="U12" s="10"/>
      <c r="V12" s="10">
        <f>H12+'7月'!V12</f>
        <v>240000</v>
      </c>
      <c r="W12" s="10">
        <f>K12+'7月'!W12</f>
        <v>40000</v>
      </c>
      <c r="X12" s="10">
        <f>SUM(L12:O12)+'7月'!X12</f>
        <v>45135.216000000008</v>
      </c>
      <c r="Y12" s="10">
        <f>SUM(Z12:AD12)+'7月'!Y12</f>
        <v>29600</v>
      </c>
      <c r="Z12" s="10">
        <v>1000</v>
      </c>
      <c r="AA12" s="10">
        <v>800</v>
      </c>
      <c r="AB12" s="10"/>
      <c r="AC12" s="10">
        <v>1500</v>
      </c>
      <c r="AD12" s="10">
        <v>400</v>
      </c>
      <c r="AE12" s="10"/>
      <c r="AF12" s="10"/>
      <c r="AG12" s="10"/>
      <c r="AH12" s="10">
        <f t="shared" si="0"/>
        <v>125264.78399999999</v>
      </c>
      <c r="AI12" s="10">
        <f t="shared" si="1"/>
        <v>0.1</v>
      </c>
      <c r="AJ12" s="10">
        <f t="shared" si="2"/>
        <v>2520</v>
      </c>
      <c r="AK12" s="10">
        <f t="shared" si="3"/>
        <v>10006.4784</v>
      </c>
      <c r="AL12" s="10"/>
      <c r="AM12" s="10">
        <f>'7月'!AM12+'7月'!AN12</f>
        <v>8440.6685999999991</v>
      </c>
      <c r="AN12" s="10">
        <f t="shared" ref="AN12" si="4">IF(AK12-AL12-AM12&gt;0,AK12-AL12-AM12,0)</f>
        <v>1565.8098000000009</v>
      </c>
      <c r="AO12" s="9"/>
    </row>
    <row r="13" spans="1:41" x14ac:dyDescent="0.15">
      <c r="A13" s="8"/>
      <c r="B13" s="9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7"/>
      <c r="T13" s="7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9"/>
    </row>
    <row r="14" spans="1:41" x14ac:dyDescent="0.15">
      <c r="A14" s="8"/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7"/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9"/>
    </row>
    <row r="15" spans="1:41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  <c r="T15" s="7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67" t="s">
        <v>69</v>
      </c>
      <c r="B16" s="68"/>
      <c r="C16" s="68"/>
      <c r="D16" s="68"/>
      <c r="E16" s="68"/>
      <c r="F16" s="68"/>
      <c r="G16" s="6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15">
      <c r="A17" s="36" t="s">
        <v>54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8"/>
    </row>
    <row r="18" spans="1:41" x14ac:dyDescent="0.15">
      <c r="A18" s="39" t="s">
        <v>56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1"/>
    </row>
    <row r="19" spans="1:41" x14ac:dyDescent="0.15">
      <c r="A19" s="42" t="s">
        <v>57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  <c r="T19" s="45" t="s">
        <v>70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</row>
    <row r="20" spans="1:41" x14ac:dyDescent="0.15">
      <c r="A20" s="47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41" x14ac:dyDescent="0.15">
      <c r="A21" s="52" t="s">
        <v>59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/>
      <c r="T21" s="50" t="s">
        <v>71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4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7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41" x14ac:dyDescent="0.15">
      <c r="A23" s="52" t="s">
        <v>60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/>
      <c r="T23" s="50" t="s">
        <v>72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41" x14ac:dyDescent="0.1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9"/>
    </row>
    <row r="25" spans="1:41" x14ac:dyDescent="0.15">
      <c r="A25" s="60" t="s">
        <v>61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4"/>
    </row>
    <row r="26" spans="1:4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15">
      <c r="A27" s="13" t="s">
        <v>73</v>
      </c>
    </row>
  </sheetData>
  <mergeCells count="50">
    <mergeCell ref="AK7:AK8"/>
    <mergeCell ref="AL7:AL8"/>
    <mergeCell ref="AM7:AM8"/>
    <mergeCell ref="AN7:AN8"/>
    <mergeCell ref="AO6:AO8"/>
    <mergeCell ref="AH6:AN6"/>
    <mergeCell ref="AJ7:AJ8"/>
    <mergeCell ref="A23:S23"/>
    <mergeCell ref="T23:AO23"/>
    <mergeCell ref="A24:S24"/>
    <mergeCell ref="T24:AO24"/>
    <mergeCell ref="A25:S25"/>
    <mergeCell ref="T25:AO25"/>
    <mergeCell ref="A20:S20"/>
    <mergeCell ref="T20:AO20"/>
    <mergeCell ref="A21:S21"/>
    <mergeCell ref="T21:AO21"/>
    <mergeCell ref="A22:S22"/>
    <mergeCell ref="T22:AO22"/>
    <mergeCell ref="A16:G16"/>
    <mergeCell ref="A17:AO17"/>
    <mergeCell ref="A18:AO18"/>
    <mergeCell ref="A19:S19"/>
    <mergeCell ref="T19:AO19"/>
    <mergeCell ref="AF6:AF8"/>
    <mergeCell ref="AG6:AG8"/>
    <mergeCell ref="AH7:AH8"/>
    <mergeCell ref="AI7:AI8"/>
    <mergeCell ref="H7:J7"/>
    <mergeCell ref="L7:O7"/>
    <mergeCell ref="P7:U7"/>
    <mergeCell ref="Z7:AD7"/>
    <mergeCell ref="K7:K8"/>
    <mergeCell ref="V7:V8"/>
    <mergeCell ref="W7:W8"/>
    <mergeCell ref="X7:X8"/>
    <mergeCell ref="Y7:Y8"/>
    <mergeCell ref="A3:E3"/>
    <mergeCell ref="A4:E4"/>
    <mergeCell ref="A5:E5"/>
    <mergeCell ref="H6:U6"/>
    <mergeCell ref="V6:AE6"/>
    <mergeCell ref="A6:A8"/>
    <mergeCell ref="B6:B8"/>
    <mergeCell ref="C6:C8"/>
    <mergeCell ref="D6:D8"/>
    <mergeCell ref="E6:E8"/>
    <mergeCell ref="F6:F8"/>
    <mergeCell ref="G6:G8"/>
    <mergeCell ref="AE7:AE8"/>
  </mergeCells>
  <phoneticPr fontId="1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个人汇总表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PC</cp:lastModifiedBy>
  <dcterms:created xsi:type="dcterms:W3CDTF">2018-12-20T05:32:00Z</dcterms:created>
  <dcterms:modified xsi:type="dcterms:W3CDTF">2018-12-28T01:54:02Z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2052-10.1.0.7697</vt:lpwstr>
  </property>
</Properties>
</file>