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0" yWindow="75" windowWidth="15390" windowHeight="9780"/>
  </bookViews>
  <sheets>
    <sheet name="Customer Service" sheetId="2" r:id="rId1"/>
    <sheet name="Data" sheetId="11" r:id="rId2"/>
  </sheets>
  <calcPr calcId="125725"/>
</workbook>
</file>

<file path=xl/calcChain.xml><?xml version="1.0" encoding="utf-8"?>
<calcChain xmlns="http://schemas.openxmlformats.org/spreadsheetml/2006/main">
  <c r="I47" i="11"/>
  <c r="H50"/>
  <c r="I50"/>
  <c r="B31" i="2"/>
  <c r="B30"/>
  <c r="G50" i="11"/>
  <c r="L50"/>
  <c r="K50"/>
  <c r="J50"/>
  <c r="M25" i="2"/>
  <c r="N25"/>
  <c r="M26"/>
  <c r="N26"/>
  <c r="M27"/>
  <c r="N27"/>
  <c r="M28"/>
  <c r="N28"/>
  <c r="M24"/>
  <c r="N24"/>
  <c r="L25"/>
  <c r="L26"/>
  <c r="L27"/>
  <c r="L28"/>
  <c r="L24"/>
  <c r="L29"/>
  <c r="K25"/>
  <c r="K26"/>
  <c r="K27"/>
  <c r="K28"/>
  <c r="K24"/>
  <c r="N23"/>
  <c r="L23"/>
  <c r="M23"/>
  <c r="E65" i="11"/>
  <c r="E92" l="1"/>
  <c r="E91"/>
  <c r="E90"/>
  <c r="D92"/>
  <c r="D91"/>
  <c r="D90"/>
  <c r="E78"/>
  <c r="E79"/>
  <c r="D78"/>
  <c r="D79"/>
  <c r="C78"/>
  <c r="C79"/>
  <c r="AJ32" l="1"/>
  <c r="AK32" s="1"/>
  <c r="Q47" l="1"/>
  <c r="P47"/>
  <c r="AJ31"/>
  <c r="C77" l="1"/>
  <c r="D77"/>
  <c r="E77"/>
  <c r="AK47" l="1"/>
  <c r="AJ47"/>
  <c r="AI47"/>
  <c r="AH47"/>
  <c r="AG47"/>
  <c r="AE47"/>
  <c r="AD47"/>
  <c r="AA47"/>
  <c r="Z47"/>
  <c r="AF47"/>
  <c r="AC47"/>
  <c r="W47"/>
  <c r="V47"/>
  <c r="C30" i="2" l="1"/>
  <c r="C31"/>
  <c r="Y47" i="11"/>
  <c r="AB47"/>
  <c r="X47"/>
  <c r="T47"/>
  <c r="S47"/>
  <c r="R47"/>
  <c r="U47"/>
  <c r="O47"/>
  <c r="N47"/>
  <c r="L47"/>
  <c r="J47"/>
  <c r="K47"/>
  <c r="M47" l="1"/>
  <c r="B5" i="2"/>
  <c r="I6" s="1"/>
  <c r="C48" i="11"/>
  <c r="C49" s="1"/>
  <c r="C50" s="1"/>
  <c r="C51" s="1"/>
  <c r="G47" l="1"/>
  <c r="M11" i="2" s="1"/>
  <c r="E66" i="11"/>
  <c r="E67"/>
  <c r="E68"/>
  <c r="E69"/>
  <c r="E70"/>
  <c r="E71"/>
  <c r="E72"/>
  <c r="E73"/>
  <c r="E74"/>
  <c r="E75"/>
  <c r="E76"/>
  <c r="D65"/>
  <c r="D66"/>
  <c r="D67"/>
  <c r="D68"/>
  <c r="D69"/>
  <c r="D70"/>
  <c r="D71"/>
  <c r="D72"/>
  <c r="D73"/>
  <c r="D74"/>
  <c r="D75"/>
  <c r="D76"/>
  <c r="C65"/>
  <c r="C66"/>
  <c r="C67"/>
  <c r="C68"/>
  <c r="C69"/>
  <c r="C70"/>
  <c r="C71"/>
  <c r="C72"/>
  <c r="C73"/>
  <c r="C74"/>
  <c r="C75"/>
  <c r="C76"/>
  <c r="G122" l="1"/>
  <c r="G123" l="1"/>
  <c r="G124" l="1"/>
  <c r="G125" l="1"/>
  <c r="G126" l="1"/>
  <c r="J24" i="2" s="1"/>
  <c r="G127" i="11" l="1"/>
  <c r="J25" i="2" s="1"/>
  <c r="G128" i="11" l="1"/>
  <c r="J26" i="2" s="1"/>
  <c r="G129" i="11" l="1"/>
  <c r="J27" i="2" s="1"/>
  <c r="G130" i="11" l="1"/>
  <c r="L137" l="1"/>
  <c r="J28" i="2"/>
  <c r="G131" i="11"/>
  <c r="G132" s="1"/>
  <c r="G133" s="1"/>
  <c r="G134" s="1"/>
  <c r="G135" s="1"/>
</calcChain>
</file>

<file path=xl/comments1.xml><?xml version="1.0" encoding="utf-8"?>
<comments xmlns="http://schemas.openxmlformats.org/spreadsheetml/2006/main">
  <authors>
    <author>ITS</author>
  </authors>
  <commentList>
    <comment ref="E126" authorId="0">
      <text>
        <r>
          <rPr>
            <b/>
            <sz val="8"/>
            <color indexed="81"/>
            <rFont val="Tahoma"/>
            <family val="2"/>
          </rPr>
          <t>Normalized number $15,688 Revenue/FTE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27" authorId="0">
      <text>
        <r>
          <rPr>
            <sz val="8"/>
            <color indexed="81"/>
            <rFont val="Tahoma"/>
            <family val="2"/>
          </rPr>
          <t xml:space="preserve">February revenue included revenue that should have been booked in January. See January comments under Operating Margin.  Ski sales are winding down for the season. 
</t>
        </r>
      </text>
    </comment>
  </commentList>
</comments>
</file>

<file path=xl/sharedStrings.xml><?xml version="1.0" encoding="utf-8"?>
<sst xmlns="http://schemas.openxmlformats.org/spreadsheetml/2006/main" count="128" uniqueCount="73">
  <si>
    <t>Aug</t>
  </si>
  <si>
    <t>Guides</t>
  </si>
  <si>
    <t>Inpt Guides</t>
  </si>
  <si>
    <t>Clinic Guides</t>
  </si>
  <si>
    <t>Phone Calls</t>
  </si>
  <si>
    <t>In-Person Assistance</t>
  </si>
  <si>
    <t>Score</t>
  </si>
  <si>
    <t>Month</t>
  </si>
  <si>
    <t>Jul</t>
  </si>
  <si>
    <t xml:space="preserve"> Clinic Guides</t>
  </si>
  <si>
    <t xml:space="preserve">Selected? </t>
  </si>
  <si>
    <t xml:space="preserve">Valet Wait Time </t>
  </si>
  <si>
    <t>Avg Wait Time</t>
  </si>
  <si>
    <t>Data Shown</t>
  </si>
  <si>
    <t xml:space="preserve">scrollbar </t>
  </si>
  <si>
    <t>Choose Month</t>
  </si>
  <si>
    <t>Variance</t>
  </si>
  <si>
    <t>Actual</t>
  </si>
  <si>
    <t>Budget</t>
  </si>
  <si>
    <t>Lost &amp; Found</t>
  </si>
  <si>
    <t>Turnover</t>
  </si>
  <si>
    <t>Dynamic Table InfoDesk</t>
  </si>
  <si>
    <t>Damage Claims</t>
  </si>
  <si>
    <t>Dynamic Table Damage Claims</t>
  </si>
  <si>
    <t>Total</t>
  </si>
  <si>
    <t>Helpfulness Score</t>
  </si>
  <si>
    <t>Optimal Wait Time</t>
  </si>
  <si>
    <t>YTD Variance Master Table</t>
  </si>
  <si>
    <t>% Variance</t>
  </si>
  <si>
    <t>YTD Variance 91134</t>
  </si>
  <si>
    <t>YTD Var 91132</t>
  </si>
  <si>
    <t>% Var</t>
  </si>
  <si>
    <t>YTD Var90070</t>
  </si>
  <si>
    <t>YTD Var90051</t>
  </si>
  <si>
    <t>YTDVar90000</t>
  </si>
  <si>
    <t>YTDVar91140</t>
  </si>
  <si>
    <t xml:space="preserve">Overall </t>
  </si>
  <si>
    <t>Overall</t>
  </si>
  <si>
    <t>Current Sales</t>
  </si>
  <si>
    <t>Last Year Sales</t>
  </si>
  <si>
    <t>No.</t>
  </si>
  <si>
    <t>Actual Start</t>
  </si>
  <si>
    <t>Maximum Postion</t>
  </si>
  <si>
    <t>Gift Cards</t>
  </si>
  <si>
    <t>Items</t>
  </si>
  <si>
    <t>Candy</t>
  </si>
  <si>
    <t>Drinks</t>
  </si>
  <si>
    <t>Flowers</t>
  </si>
  <si>
    <t>Food</t>
  </si>
  <si>
    <t>Greeting Cards</t>
  </si>
  <si>
    <t>Sundries</t>
  </si>
  <si>
    <t>Figurines</t>
  </si>
  <si>
    <t>Gift Shop Master Table</t>
  </si>
  <si>
    <t>Master Data Table Information Desk &amp; Complaints</t>
  </si>
  <si>
    <t>Scale 1</t>
  </si>
  <si>
    <t>Scale 2</t>
  </si>
  <si>
    <t>Scale 3</t>
  </si>
  <si>
    <t>Phone</t>
  </si>
  <si>
    <t>Writing</t>
  </si>
  <si>
    <t>Dynamic Table Scale</t>
  </si>
  <si>
    <t>Received By</t>
  </si>
  <si>
    <t>Person</t>
  </si>
  <si>
    <t>TOP 15 ITEMS</t>
  </si>
  <si>
    <t>Saturday</t>
  </si>
  <si>
    <t>Sunday</t>
  </si>
  <si>
    <t>Day</t>
  </si>
  <si>
    <t>Date</t>
  </si>
  <si>
    <t>Sales</t>
  </si>
  <si>
    <t>Movie Tickets</t>
  </si>
  <si>
    <t>Snacks</t>
  </si>
  <si>
    <t>Goal is &lt;$5,000</t>
  </si>
  <si>
    <t>Highest sales out of the three months</t>
  </si>
  <si>
    <t>Goal for Information Desk is 89.1</t>
  </si>
</sst>
</file>

<file path=xl/styles.xml><?xml version="1.0" encoding="utf-8"?>
<styleSheet xmlns="http://schemas.openxmlformats.org/spreadsheetml/2006/main">
  <numFmts count="13">
    <numFmt numFmtId="6" formatCode="&quot;$&quot;#,##0_);[Red]\(&quot;$&quot;#,##0\)"/>
    <numFmt numFmtId="44" formatCode="_(&quot;$&quot;* #,##0.00_);_(&quot;$&quot;* \(#,##0.00\);_(&quot;$&quot;* &quot;-&quot;??_);_(@_)"/>
    <numFmt numFmtId="164" formatCode="[$-409]d\-mmm;@"/>
    <numFmt numFmtId="165" formatCode="&quot;$&quot;#,##0"/>
    <numFmt numFmtId="166" formatCode="&quot;$&quot;#,##0.00"/>
    <numFmt numFmtId="167" formatCode="[$-409]mmm\-yy;@"/>
    <numFmt numFmtId="168" formatCode="0.0%"/>
    <numFmt numFmtId="169" formatCode="#,##0.0"/>
    <numFmt numFmtId="170" formatCode="0.00_);[Red]\(0.00\)"/>
    <numFmt numFmtId="171" formatCode="#,##0_ ;[Red]\-#,##0\ "/>
    <numFmt numFmtId="172" formatCode="#,##0.00_ ;[Red]\-#,##0.00\ "/>
    <numFmt numFmtId="173" formatCode="0.0"/>
    <numFmt numFmtId="174" formatCode="&quot;$&quot;#,##0.0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ahoma"/>
      <family val="2"/>
    </font>
    <font>
      <sz val="20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8"/>
      <color indexed="81"/>
      <name val="Tahoma"/>
      <family val="2"/>
    </font>
    <font>
      <b/>
      <sz val="10"/>
      <name val="Arial Narrow"/>
      <family val="2"/>
    </font>
    <font>
      <sz val="8"/>
      <color indexed="81"/>
      <name val="Tahoma"/>
      <family val="2"/>
    </font>
    <font>
      <b/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2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7DC3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dotted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18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Border="1"/>
    <xf numFmtId="3" fontId="0" fillId="0" borderId="1" xfId="0" applyNumberFormat="1" applyBorder="1"/>
    <xf numFmtId="3" fontId="0" fillId="0" borderId="3" xfId="0" applyNumberFormat="1" applyBorder="1"/>
    <xf numFmtId="0" fontId="1" fillId="0" borderId="0" xfId="0" applyFont="1" applyAlignment="1">
      <alignment horizontal="center"/>
    </xf>
    <xf numFmtId="17" fontId="0" fillId="0" borderId="0" xfId="0" applyNumberFormat="1"/>
    <xf numFmtId="0" fontId="0" fillId="0" borderId="0" xfId="0" applyNumberFormat="1"/>
    <xf numFmtId="3" fontId="5" fillId="0" borderId="0" xfId="4" applyNumberFormat="1" applyFont="1" applyFill="1" applyBorder="1" applyAlignment="1">
      <alignment vertical="top"/>
    </xf>
    <xf numFmtId="0" fontId="0" fillId="0" borderId="0" xfId="0" applyBorder="1" applyAlignment="1">
      <alignment horizontal="center"/>
    </xf>
    <xf numFmtId="0" fontId="5" fillId="0" borderId="0" xfId="4" applyFont="1" applyFill="1" applyBorder="1" applyAlignment="1">
      <alignment vertical="top"/>
    </xf>
    <xf numFmtId="3" fontId="9" fillId="0" borderId="0" xfId="4" applyNumberFormat="1" applyFont="1" applyFill="1" applyBorder="1" applyAlignment="1">
      <alignment vertical="top"/>
    </xf>
    <xf numFmtId="21" fontId="5" fillId="0" borderId="0" xfId="0" applyNumberFormat="1" applyFont="1" applyFill="1" applyBorder="1" applyAlignment="1">
      <alignment vertical="top"/>
    </xf>
    <xf numFmtId="46" fontId="9" fillId="0" borderId="0" xfId="4" applyNumberFormat="1" applyFont="1" applyFill="1" applyBorder="1" applyAlignment="1">
      <alignment vertical="top"/>
    </xf>
    <xf numFmtId="0" fontId="0" fillId="0" borderId="0" xfId="0" applyFill="1" applyBorder="1"/>
    <xf numFmtId="9" fontId="0" fillId="0" borderId="0" xfId="0" applyNumberFormat="1"/>
    <xf numFmtId="0" fontId="0" fillId="2" borderId="0" xfId="0" applyFill="1" applyBorder="1"/>
    <xf numFmtId="0" fontId="1" fillId="0" borderId="0" xfId="0" applyFont="1" applyBorder="1"/>
    <xf numFmtId="3" fontId="0" fillId="0" borderId="0" xfId="0" applyNumberFormat="1" applyBorder="1"/>
    <xf numFmtId="0" fontId="6" fillId="0" borderId="0" xfId="0" applyFont="1" applyFill="1" applyBorder="1"/>
    <xf numFmtId="0" fontId="7" fillId="0" borderId="0" xfId="0" applyFont="1" applyFill="1" applyBorder="1"/>
    <xf numFmtId="0" fontId="0" fillId="0" borderId="0" xfId="0"/>
    <xf numFmtId="0" fontId="6" fillId="0" borderId="0" xfId="0" applyFont="1" applyFill="1" applyBorder="1" applyAlignment="1"/>
    <xf numFmtId="0" fontId="0" fillId="0" borderId="0" xfId="0"/>
    <xf numFmtId="0" fontId="1" fillId="0" borderId="2" xfId="0" applyFont="1" applyBorder="1" applyAlignment="1"/>
    <xf numFmtId="0" fontId="1" fillId="0" borderId="1" xfId="0" applyFont="1" applyBorder="1"/>
    <xf numFmtId="0" fontId="1" fillId="0" borderId="0" xfId="0" applyFont="1"/>
    <xf numFmtId="167" fontId="0" fillId="0" borderId="0" xfId="0" applyNumberFormat="1"/>
    <xf numFmtId="0" fontId="1" fillId="0" borderId="0" xfId="0" applyFont="1" applyFill="1" applyBorder="1"/>
    <xf numFmtId="17" fontId="1" fillId="0" borderId="0" xfId="0" applyNumberFormat="1" applyFont="1"/>
    <xf numFmtId="167" fontId="0" fillId="5" borderId="0" xfId="0" applyNumberFormat="1" applyFill="1"/>
    <xf numFmtId="0" fontId="0" fillId="5" borderId="0" xfId="0" applyFill="1"/>
    <xf numFmtId="164" fontId="0" fillId="0" borderId="0" xfId="0" applyNumberFormat="1" applyFill="1" applyBorder="1"/>
    <xf numFmtId="3" fontId="9" fillId="6" borderId="0" xfId="4" applyNumberFormat="1" applyFont="1" applyFill="1" applyBorder="1" applyAlignment="1">
      <alignment vertical="top"/>
    </xf>
    <xf numFmtId="0" fontId="0" fillId="6" borderId="0" xfId="0" applyFill="1" applyBorder="1"/>
    <xf numFmtId="3" fontId="5" fillId="6" borderId="0" xfId="4" applyNumberFormat="1" applyFont="1" applyFill="1" applyBorder="1" applyAlignment="1">
      <alignment vertical="top"/>
    </xf>
    <xf numFmtId="46" fontId="5" fillId="0" borderId="0" xfId="0" applyNumberFormat="1" applyFont="1" applyFill="1" applyBorder="1" applyAlignment="1">
      <alignment vertical="top"/>
    </xf>
    <xf numFmtId="21" fontId="5" fillId="4" borderId="6" xfId="0" applyNumberFormat="1" applyFont="1" applyFill="1" applyBorder="1" applyAlignment="1">
      <alignment vertical="top"/>
    </xf>
    <xf numFmtId="46" fontId="9" fillId="0" borderId="5" xfId="4" applyNumberFormat="1" applyFont="1" applyFill="1" applyBorder="1" applyAlignment="1">
      <alignment vertical="top"/>
    </xf>
    <xf numFmtId="21" fontId="5" fillId="0" borderId="6" xfId="0" applyNumberFormat="1" applyFont="1" applyFill="1" applyBorder="1" applyAlignment="1">
      <alignment vertical="top"/>
    </xf>
    <xf numFmtId="3" fontId="0" fillId="0" borderId="7" xfId="0" applyNumberFormat="1" applyBorder="1"/>
    <xf numFmtId="165" fontId="5" fillId="0" borderId="7" xfId="0" applyNumberFormat="1" applyFont="1" applyFill="1" applyBorder="1" applyAlignment="1">
      <alignment vertical="top"/>
    </xf>
    <xf numFmtId="167" fontId="0" fillId="6" borderId="0" xfId="0" applyNumberFormat="1" applyFill="1"/>
    <xf numFmtId="3" fontId="0" fillId="6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0" fillId="0" borderId="0" xfId="0" applyFont="1"/>
    <xf numFmtId="0" fontId="1" fillId="0" borderId="0" xfId="0" applyFont="1" applyAlignment="1"/>
    <xf numFmtId="6" fontId="4" fillId="0" borderId="0" xfId="5" applyNumberFormat="1" applyFont="1" applyBorder="1"/>
    <xf numFmtId="167" fontId="1" fillId="0" borderId="0" xfId="0" applyNumberFormat="1" applyFont="1"/>
    <xf numFmtId="165" fontId="0" fillId="0" borderId="0" xfId="0" applyNumberForma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 applyBorder="1"/>
    <xf numFmtId="169" fontId="0" fillId="0" borderId="0" xfId="0" applyNumberFormat="1" applyBorder="1"/>
    <xf numFmtId="0" fontId="12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7" fontId="0" fillId="0" borderId="0" xfId="0" applyNumberFormat="1" applyAlignment="1">
      <alignment horizontal="right"/>
    </xf>
    <xf numFmtId="167" fontId="0" fillId="0" borderId="0" xfId="0" applyNumberFormat="1" applyFill="1" applyBorder="1"/>
    <xf numFmtId="0" fontId="5" fillId="0" borderId="0" xfId="0" applyFont="1" applyFill="1" applyBorder="1" applyAlignment="1">
      <alignment vertical="top"/>
    </xf>
    <xf numFmtId="1" fontId="5" fillId="0" borderId="0" xfId="0" applyNumberFormat="1" applyFont="1" applyFill="1" applyBorder="1" applyAlignment="1">
      <alignment vertical="top"/>
    </xf>
    <xf numFmtId="3" fontId="5" fillId="0" borderId="0" xfId="0" applyNumberFormat="1" applyFont="1" applyFill="1" applyBorder="1" applyAlignment="1">
      <alignment vertical="top"/>
    </xf>
    <xf numFmtId="1" fontId="0" fillId="0" borderId="0" xfId="0" applyNumberFormat="1" applyFill="1" applyBorder="1"/>
    <xf numFmtId="0" fontId="0" fillId="6" borderId="0" xfId="0" applyFill="1"/>
    <xf numFmtId="165" fontId="0" fillId="0" borderId="0" xfId="0" applyNumberFormat="1" applyFill="1" applyBorder="1"/>
    <xf numFmtId="17" fontId="1" fillId="5" borderId="0" xfId="0" applyNumberFormat="1" applyFont="1" applyFill="1"/>
    <xf numFmtId="0" fontId="0" fillId="0" borderId="0" xfId="0" applyFill="1"/>
    <xf numFmtId="0" fontId="17" fillId="0" borderId="0" xfId="0" applyFont="1"/>
    <xf numFmtId="0" fontId="0" fillId="6" borderId="0" xfId="0" applyFont="1" applyFill="1"/>
    <xf numFmtId="168" fontId="0" fillId="0" borderId="0" xfId="0" applyNumberFormat="1" applyBorder="1"/>
    <xf numFmtId="168" fontId="0" fillId="0" borderId="0" xfId="0" applyNumberFormat="1"/>
    <xf numFmtId="170" fontId="0" fillId="0" borderId="0" xfId="0" applyNumberFormat="1"/>
    <xf numFmtId="0" fontId="1" fillId="0" borderId="0" xfId="0" applyFont="1" applyAlignment="1"/>
    <xf numFmtId="0" fontId="0" fillId="0" borderId="0" xfId="0" applyBorder="1"/>
    <xf numFmtId="6" fontId="4" fillId="0" borderId="0" xfId="0" applyNumberFormat="1" applyFont="1" applyBorder="1"/>
    <xf numFmtId="6" fontId="0" fillId="0" borderId="0" xfId="0" applyNumberFormat="1"/>
    <xf numFmtId="10" fontId="4" fillId="0" borderId="0" xfId="0" applyNumberFormat="1" applyFont="1" applyBorder="1"/>
    <xf numFmtId="10" fontId="0" fillId="0" borderId="0" xfId="0" applyNumberFormat="1"/>
    <xf numFmtId="10" fontId="4" fillId="0" borderId="0" xfId="6" applyNumberFormat="1" applyFont="1" applyBorder="1" applyAlignment="1">
      <alignment horizontal="right"/>
    </xf>
    <xf numFmtId="0" fontId="1" fillId="7" borderId="0" xfId="0" applyFont="1" applyFill="1"/>
    <xf numFmtId="0" fontId="0" fillId="7" borderId="0" xfId="0" applyFill="1"/>
    <xf numFmtId="0" fontId="13" fillId="0" borderId="0" xfId="0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vertical="top"/>
    </xf>
    <xf numFmtId="0" fontId="20" fillId="0" borderId="21" xfId="0" applyFont="1" applyBorder="1" applyAlignment="1" applyProtection="1">
      <alignment horizontal="center" vertical="center" wrapText="1"/>
      <protection hidden="1"/>
    </xf>
    <xf numFmtId="0" fontId="20" fillId="0" borderId="21" xfId="0" applyFont="1" applyBorder="1" applyAlignment="1" applyProtection="1">
      <alignment horizontal="left" vertical="center" wrapText="1" indent="1"/>
      <protection hidden="1"/>
    </xf>
    <xf numFmtId="17" fontId="20" fillId="0" borderId="21" xfId="0" applyNumberFormat="1" applyFont="1" applyBorder="1" applyAlignment="1" applyProtection="1">
      <alignment horizontal="center" vertical="center" wrapText="1"/>
      <protection hidden="1"/>
    </xf>
    <xf numFmtId="171" fontId="4" fillId="0" borderId="4" xfId="0" applyNumberFormat="1" applyFont="1" applyBorder="1" applyAlignment="1" applyProtection="1">
      <alignment vertical="center"/>
      <protection hidden="1"/>
    </xf>
    <xf numFmtId="0" fontId="0" fillId="0" borderId="4" xfId="0" applyBorder="1"/>
    <xf numFmtId="167" fontId="19" fillId="8" borderId="0" xfId="0" applyNumberFormat="1" applyFont="1" applyFill="1" applyBorder="1"/>
    <xf numFmtId="171" fontId="4" fillId="0" borderId="22" xfId="0" applyNumberFormat="1" applyFont="1" applyFill="1" applyBorder="1" applyAlignment="1" applyProtection="1">
      <alignment horizontal="right" vertical="center"/>
      <protection locked="0" hidden="1"/>
    </xf>
    <xf numFmtId="172" fontId="4" fillId="0" borderId="22" xfId="0" applyNumberFormat="1" applyFont="1" applyFill="1" applyBorder="1" applyAlignment="1" applyProtection="1">
      <alignment horizontal="right" vertical="center"/>
      <protection locked="0" hidden="1"/>
    </xf>
    <xf numFmtId="171" fontId="4" fillId="0" borderId="23" xfId="0" applyNumberFormat="1" applyFont="1" applyFill="1" applyBorder="1" applyAlignment="1" applyProtection="1">
      <alignment horizontal="right" vertical="center"/>
      <protection locked="0" hidden="1"/>
    </xf>
    <xf numFmtId="172" fontId="4" fillId="0" borderId="23" xfId="0" applyNumberFormat="1" applyFont="1" applyFill="1" applyBorder="1" applyAlignment="1" applyProtection="1">
      <alignment horizontal="right" vertical="center"/>
      <protection locked="0" hidden="1"/>
    </xf>
    <xf numFmtId="168" fontId="5" fillId="0" borderId="7" xfId="0" applyNumberFormat="1" applyFont="1" applyFill="1" applyBorder="1" applyAlignment="1">
      <alignment vertical="top"/>
    </xf>
    <xf numFmtId="3" fontId="0" fillId="0" borderId="0" xfId="0" applyNumberFormat="1"/>
    <xf numFmtId="165" fontId="0" fillId="9" borderId="0" xfId="0" applyNumberFormat="1" applyFill="1"/>
    <xf numFmtId="0" fontId="0" fillId="9" borderId="0" xfId="0" applyFill="1"/>
    <xf numFmtId="3" fontId="0" fillId="0" borderId="0" xfId="0" applyNumberFormat="1" applyFill="1" applyBorder="1"/>
    <xf numFmtId="167" fontId="0" fillId="0" borderId="0" xfId="0" applyNumberFormat="1" applyBorder="1"/>
    <xf numFmtId="173" fontId="0" fillId="0" borderId="0" xfId="0" applyNumberFormat="1"/>
    <xf numFmtId="1" fontId="0" fillId="0" borderId="4" xfId="0" applyNumberFormat="1" applyBorder="1"/>
    <xf numFmtId="171" fontId="0" fillId="0" borderId="0" xfId="0" applyNumberFormat="1"/>
    <xf numFmtId="0" fontId="0" fillId="10" borderId="0" xfId="0" applyFill="1" applyBorder="1"/>
    <xf numFmtId="14" fontId="0" fillId="10" borderId="0" xfId="0" applyNumberFormat="1" applyFill="1" applyBorder="1"/>
    <xf numFmtId="166" fontId="0" fillId="10" borderId="0" xfId="0" applyNumberFormat="1" applyFill="1" applyBorder="1"/>
    <xf numFmtId="14" fontId="0" fillId="0" borderId="0" xfId="0" applyNumberFormat="1"/>
    <xf numFmtId="3" fontId="0" fillId="10" borderId="0" xfId="0" applyNumberFormat="1" applyFill="1" applyBorder="1"/>
    <xf numFmtId="165" fontId="5" fillId="0" borderId="24" xfId="0" applyNumberFormat="1" applyFont="1" applyFill="1" applyBorder="1" applyAlignment="1">
      <alignment vertical="top"/>
    </xf>
    <xf numFmtId="168" fontId="5" fillId="0" borderId="24" xfId="0" applyNumberFormat="1" applyFont="1" applyFill="1" applyBorder="1" applyAlignment="1">
      <alignment vertical="top"/>
    </xf>
    <xf numFmtId="46" fontId="0" fillId="0" borderId="0" xfId="0" applyNumberFormat="1"/>
    <xf numFmtId="21" fontId="0" fillId="0" borderId="0" xfId="0" applyNumberFormat="1"/>
    <xf numFmtId="6" fontId="0" fillId="0" borderId="0" xfId="0" applyNumberFormat="1" applyBorder="1"/>
    <xf numFmtId="174" fontId="0" fillId="0" borderId="0" xfId="0" applyNumberFormat="1" applyBorder="1"/>
    <xf numFmtId="21" fontId="5" fillId="4" borderId="0" xfId="0" applyNumberFormat="1" applyFont="1" applyFill="1" applyBorder="1" applyAlignment="1">
      <alignment vertical="top"/>
    </xf>
    <xf numFmtId="171" fontId="4" fillId="0" borderId="25" xfId="0" applyNumberFormat="1" applyFont="1" applyBorder="1" applyAlignment="1" applyProtection="1">
      <alignment vertical="center"/>
      <protection hidden="1"/>
    </xf>
    <xf numFmtId="0" fontId="0" fillId="0" borderId="20" xfId="0" applyBorder="1"/>
    <xf numFmtId="165" fontId="5" fillId="0" borderId="20" xfId="0" applyNumberFormat="1" applyFont="1" applyFill="1" applyBorder="1" applyAlignment="1">
      <alignment vertical="top"/>
    </xf>
    <xf numFmtId="1" fontId="4" fillId="0" borderId="4" xfId="0" applyNumberFormat="1" applyFont="1" applyFill="1" applyBorder="1" applyAlignment="1" applyProtection="1">
      <alignment horizontal="right" vertical="center"/>
      <protection locked="0" hidden="1"/>
    </xf>
    <xf numFmtId="166" fontId="0" fillId="0" borderId="0" xfId="0" applyNumberFormat="1"/>
    <xf numFmtId="14" fontId="0" fillId="0" borderId="0" xfId="0" applyNumberFormat="1" applyFill="1"/>
    <xf numFmtId="166" fontId="0" fillId="0" borderId="0" xfId="0" applyNumberFormat="1" applyFill="1"/>
    <xf numFmtId="173" fontId="0" fillId="0" borderId="0" xfId="0" applyNumberFormat="1" applyFill="1" applyBorder="1"/>
    <xf numFmtId="165" fontId="0" fillId="0" borderId="20" xfId="0" applyNumberFormat="1" applyBorder="1"/>
    <xf numFmtId="0" fontId="0" fillId="0" borderId="26" xfId="0" applyFill="1" applyBorder="1"/>
    <xf numFmtId="1" fontId="4" fillId="0" borderId="26" xfId="0" applyNumberFormat="1" applyFont="1" applyFill="1" applyBorder="1" applyAlignment="1" applyProtection="1">
      <alignment horizontal="right" vertical="center"/>
      <protection locked="0" hidden="1"/>
    </xf>
    <xf numFmtId="17" fontId="1" fillId="0" borderId="0" xfId="0" applyNumberFormat="1" applyFont="1" applyBorder="1" applyAlignment="1">
      <alignment horizontal="center"/>
    </xf>
    <xf numFmtId="1" fontId="0" fillId="0" borderId="26" xfId="0" applyNumberFormat="1" applyFill="1" applyBorder="1"/>
    <xf numFmtId="0" fontId="14" fillId="0" borderId="19" xfId="0" applyFont="1" applyFill="1" applyBorder="1" applyAlignment="1">
      <alignment horizontal="center"/>
    </xf>
    <xf numFmtId="165" fontId="0" fillId="0" borderId="28" xfId="0" applyNumberFormat="1" applyBorder="1"/>
    <xf numFmtId="0" fontId="0" fillId="0" borderId="27" xfId="0" applyBorder="1"/>
    <xf numFmtId="0" fontId="1" fillId="0" borderId="27" xfId="0" applyFont="1" applyBorder="1"/>
    <xf numFmtId="17" fontId="1" fillId="0" borderId="27" xfId="0" applyNumberFormat="1" applyFont="1" applyBorder="1" applyAlignment="1"/>
    <xf numFmtId="17" fontId="1" fillId="0" borderId="27" xfId="0" applyNumberFormat="1" applyFont="1" applyBorder="1" applyAlignment="1">
      <alignment horizontal="center"/>
    </xf>
    <xf numFmtId="165" fontId="0" fillId="0" borderId="27" xfId="0" applyNumberFormat="1" applyBorder="1"/>
    <xf numFmtId="0" fontId="0" fillId="0" borderId="27" xfId="0" applyFill="1" applyBorder="1" applyAlignment="1">
      <alignment horizontal="right"/>
    </xf>
    <xf numFmtId="0" fontId="24" fillId="0" borderId="0" xfId="0" applyFont="1" applyFill="1" applyBorder="1"/>
    <xf numFmtId="0" fontId="22" fillId="0" borderId="0" xfId="0" applyFont="1" applyBorder="1" applyAlignment="1">
      <alignment vertical="center"/>
    </xf>
    <xf numFmtId="0" fontId="14" fillId="0" borderId="0" xfId="0" applyFont="1" applyFill="1" applyBorder="1" applyAlignment="1">
      <alignment horizontal="center"/>
    </xf>
    <xf numFmtId="0" fontId="12" fillId="0" borderId="0" xfId="0" applyFont="1" applyFill="1" applyBorder="1"/>
    <xf numFmtId="0" fontId="21" fillId="0" borderId="30" xfId="0" applyFont="1" applyFill="1" applyBorder="1" applyAlignment="1">
      <alignment vertical="center"/>
    </xf>
    <xf numFmtId="0" fontId="22" fillId="0" borderId="30" xfId="0" applyFont="1" applyBorder="1" applyAlignment="1">
      <alignment vertical="center"/>
    </xf>
    <xf numFmtId="0" fontId="22" fillId="0" borderId="30" xfId="0" applyFont="1" applyBorder="1" applyAlignment="1">
      <alignment horizontal="center" vertical="center"/>
    </xf>
    <xf numFmtId="0" fontId="22" fillId="0" borderId="31" xfId="0" applyFont="1" applyBorder="1" applyAlignment="1">
      <alignment vertical="center"/>
    </xf>
    <xf numFmtId="0" fontId="14" fillId="0" borderId="32" xfId="0" applyFont="1" applyFill="1" applyBorder="1" applyAlignment="1">
      <alignment horizontal="center"/>
    </xf>
    <xf numFmtId="0" fontId="14" fillId="0" borderId="33" xfId="0" applyFont="1" applyFill="1" applyBorder="1" applyAlignment="1">
      <alignment horizontal="center"/>
    </xf>
    <xf numFmtId="0" fontId="12" fillId="0" borderId="33" xfId="0" applyFont="1" applyFill="1" applyBorder="1" applyAlignment="1">
      <alignment horizontal="center"/>
    </xf>
    <xf numFmtId="0" fontId="14" fillId="0" borderId="34" xfId="0" applyFont="1" applyFill="1" applyBorder="1" applyAlignment="1">
      <alignment horizontal="center"/>
    </xf>
    <xf numFmtId="0" fontId="0" fillId="12" borderId="0" xfId="0" applyFill="1" applyBorder="1"/>
    <xf numFmtId="0" fontId="6" fillId="0" borderId="0" xfId="0" applyFont="1" applyFill="1" applyBorder="1" applyAlignment="1"/>
    <xf numFmtId="0" fontId="0" fillId="0" borderId="0" xfId="0" applyAlignment="1"/>
    <xf numFmtId="165" fontId="0" fillId="0" borderId="27" xfId="0" applyNumberFormat="1" applyFill="1" applyBorder="1" applyAlignment="1">
      <alignment horizontal="center"/>
    </xf>
    <xf numFmtId="0" fontId="0" fillId="0" borderId="27" xfId="0" applyBorder="1" applyAlignment="1"/>
    <xf numFmtId="173" fontId="25" fillId="0" borderId="29" xfId="0" applyNumberFormat="1" applyFont="1" applyFill="1" applyBorder="1" applyAlignment="1">
      <alignment horizontal="center" vertical="center"/>
    </xf>
    <xf numFmtId="173" fontId="25" fillId="0" borderId="30" xfId="0" applyNumberFormat="1" applyFont="1" applyBorder="1" applyAlignment="1">
      <alignment horizontal="center" vertical="center"/>
    </xf>
    <xf numFmtId="0" fontId="25" fillId="0" borderId="24" xfId="0" applyFont="1" applyBorder="1" applyAlignment="1"/>
    <xf numFmtId="0" fontId="25" fillId="0" borderId="0" xfId="0" applyFont="1" applyBorder="1" applyAlignment="1"/>
    <xf numFmtId="0" fontId="25" fillId="0" borderId="2" xfId="0" applyFont="1" applyBorder="1" applyAlignment="1"/>
    <xf numFmtId="0" fontId="25" fillId="0" borderId="33" xfId="0" applyFont="1" applyBorder="1" applyAlignment="1"/>
    <xf numFmtId="10" fontId="0" fillId="0" borderId="27" xfId="0" applyNumberFormat="1" applyFill="1" applyBorder="1" applyAlignment="1">
      <alignment horizontal="center"/>
    </xf>
    <xf numFmtId="0" fontId="23" fillId="11" borderId="18" xfId="0" applyFont="1" applyFill="1" applyBorder="1" applyAlignment="1">
      <alignment horizontal="center"/>
    </xf>
    <xf numFmtId="0" fontId="16" fillId="11" borderId="18" xfId="0" applyFont="1" applyFill="1" applyBorder="1" applyAlignment="1">
      <alignment horizontal="center"/>
    </xf>
    <xf numFmtId="0" fontId="16" fillId="11" borderId="13" xfId="0" applyFont="1" applyFill="1" applyBorder="1" applyAlignment="1">
      <alignment horizontal="center"/>
    </xf>
    <xf numFmtId="165" fontId="16" fillId="0" borderId="14" xfId="0" applyNumberFormat="1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3" borderId="8" xfId="0" applyFont="1" applyFill="1" applyBorder="1" applyAlignment="1">
      <alignment horizontal="center" vertical="center"/>
    </xf>
    <xf numFmtId="0" fontId="16" fillId="0" borderId="17" xfId="0" applyFont="1" applyBorder="1" applyAlignment="1"/>
    <xf numFmtId="0" fontId="16" fillId="0" borderId="9" xfId="0" applyFont="1" applyBorder="1" applyAlignment="1"/>
    <xf numFmtId="0" fontId="16" fillId="0" borderId="10" xfId="0" applyFont="1" applyBorder="1" applyAlignment="1"/>
    <xf numFmtId="0" fontId="16" fillId="0" borderId="0" xfId="0" applyFont="1" applyBorder="1" applyAlignment="1"/>
    <xf numFmtId="0" fontId="16" fillId="0" borderId="11" xfId="0" applyFont="1" applyBorder="1" applyAlignment="1"/>
    <xf numFmtId="0" fontId="16" fillId="0" borderId="12" xfId="0" applyFont="1" applyBorder="1" applyAlignment="1"/>
    <xf numFmtId="0" fontId="16" fillId="0" borderId="18" xfId="0" applyFont="1" applyBorder="1" applyAlignment="1"/>
    <xf numFmtId="0" fontId="16" fillId="0" borderId="13" xfId="0" applyFont="1" applyBorder="1" applyAlignment="1"/>
    <xf numFmtId="0" fontId="1" fillId="0" borderId="0" xfId="0" applyFont="1" applyAlignment="1"/>
    <xf numFmtId="0" fontId="0" fillId="6" borderId="0" xfId="0" applyFont="1" applyFill="1" applyAlignment="1"/>
  </cellXfs>
  <cellStyles count="7">
    <cellStyle name="Currency 2" xfId="1"/>
    <cellStyle name="Currency 3" xfId="2"/>
    <cellStyle name="Normal" xfId="0" builtinId="0"/>
    <cellStyle name="Normal 2" xfId="3"/>
    <cellStyle name="Normal 3" xfId="4"/>
    <cellStyle name="Normal_Data" xfId="5"/>
    <cellStyle name="Percent" xfId="6" builtinId="5"/>
  </cellStyles>
  <dxfs count="8"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97DC3C"/>
      <color rgb="FF8FAFD5"/>
      <color rgb="FFEF7921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1341935989583595E-2"/>
          <c:y val="0.17677423924809141"/>
          <c:w val="0.85109277007290851"/>
          <c:h val="0.45431545415797386"/>
        </c:manualLayout>
      </c:layout>
      <c:barChart>
        <c:barDir val="col"/>
        <c:grouping val="clustered"/>
        <c:ser>
          <c:idx val="0"/>
          <c:order val="0"/>
          <c:tx>
            <c:strRef>
              <c:f>Data!$B$64</c:f>
              <c:strCache>
                <c:ptCount val="1"/>
                <c:pt idx="0">
                  <c:v>Guides</c:v>
                </c:pt>
              </c:strCache>
            </c:strRef>
          </c:tx>
          <c:cat>
            <c:numRef>
              <c:f>Data!$A$68:$A$79</c:f>
              <c:numCache>
                <c:formatCode>[$-409]mmm\-yy;@</c:formatCode>
                <c:ptCount val="12"/>
                <c:pt idx="0">
                  <c:v>40522</c:v>
                </c:pt>
                <c:pt idx="1">
                  <c:v>40553</c:v>
                </c:pt>
                <c:pt idx="2">
                  <c:v>40584</c:v>
                </c:pt>
                <c:pt idx="3">
                  <c:v>40612</c:v>
                </c:pt>
                <c:pt idx="4">
                  <c:v>40643</c:v>
                </c:pt>
                <c:pt idx="5">
                  <c:v>40673</c:v>
                </c:pt>
                <c:pt idx="6">
                  <c:v>40704</c:v>
                </c:pt>
                <c:pt idx="7">
                  <c:v>40734</c:v>
                </c:pt>
                <c:pt idx="8">
                  <c:v>40765</c:v>
                </c:pt>
                <c:pt idx="9">
                  <c:v>40796</c:v>
                </c:pt>
                <c:pt idx="10">
                  <c:v>40826</c:v>
                </c:pt>
                <c:pt idx="11">
                  <c:v>40857</c:v>
                </c:pt>
              </c:numCache>
            </c:numRef>
          </c:cat>
          <c:val>
            <c:numRef>
              <c:f>Data!$B$68:$B$79</c:f>
              <c:numCache>
                <c:formatCode>#,##0</c:formatCode>
                <c:ptCount val="12"/>
                <c:pt idx="0">
                  <c:v>1952</c:v>
                </c:pt>
                <c:pt idx="1">
                  <c:v>1934</c:v>
                </c:pt>
                <c:pt idx="2">
                  <c:v>1202</c:v>
                </c:pt>
                <c:pt idx="3">
                  <c:v>1626</c:v>
                </c:pt>
                <c:pt idx="4">
                  <c:v>3161</c:v>
                </c:pt>
                <c:pt idx="5">
                  <c:v>1831</c:v>
                </c:pt>
                <c:pt idx="6">
                  <c:v>1145</c:v>
                </c:pt>
                <c:pt idx="7">
                  <c:v>881</c:v>
                </c:pt>
                <c:pt idx="8">
                  <c:v>1038</c:v>
                </c:pt>
                <c:pt idx="9">
                  <c:v>1319</c:v>
                </c:pt>
                <c:pt idx="10">
                  <c:v>1196</c:v>
                </c:pt>
                <c:pt idx="11">
                  <c:v>1412</c:v>
                </c:pt>
              </c:numCache>
            </c:numRef>
          </c:val>
        </c:ser>
        <c:ser>
          <c:idx val="1"/>
          <c:order val="1"/>
          <c:tx>
            <c:strRef>
              <c:f>Data!$C$64</c:f>
              <c:strCache>
                <c:ptCount val="1"/>
                <c:pt idx="0">
                  <c:v>Inpt Guides</c:v>
                </c:pt>
              </c:strCache>
            </c:strRef>
          </c:tx>
          <c:cat>
            <c:numRef>
              <c:f>Data!$A$68:$A$79</c:f>
              <c:numCache>
                <c:formatCode>[$-409]mmm\-yy;@</c:formatCode>
                <c:ptCount val="12"/>
                <c:pt idx="0">
                  <c:v>40522</c:v>
                </c:pt>
                <c:pt idx="1">
                  <c:v>40553</c:v>
                </c:pt>
                <c:pt idx="2">
                  <c:v>40584</c:v>
                </c:pt>
                <c:pt idx="3">
                  <c:v>40612</c:v>
                </c:pt>
                <c:pt idx="4">
                  <c:v>40643</c:v>
                </c:pt>
                <c:pt idx="5">
                  <c:v>40673</c:v>
                </c:pt>
                <c:pt idx="6">
                  <c:v>40704</c:v>
                </c:pt>
                <c:pt idx="7">
                  <c:v>40734</c:v>
                </c:pt>
                <c:pt idx="8">
                  <c:v>40765</c:v>
                </c:pt>
                <c:pt idx="9">
                  <c:v>40796</c:v>
                </c:pt>
                <c:pt idx="10">
                  <c:v>40826</c:v>
                </c:pt>
                <c:pt idx="11">
                  <c:v>40857</c:v>
                </c:pt>
              </c:numCache>
            </c:numRef>
          </c:cat>
          <c:val>
            <c:numRef>
              <c:f>Data!$C$68:$C$79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137</c:v>
                </c:pt>
                <c:pt idx="3">
                  <c:v>200</c:v>
                </c:pt>
                <c:pt idx="4">
                  <c:v>321</c:v>
                </c:pt>
                <c:pt idx="5">
                  <c:v>181</c:v>
                </c:pt>
                <c:pt idx="6">
                  <c:v>71</c:v>
                </c:pt>
                <c:pt idx="7">
                  <c:v>65</c:v>
                </c:pt>
                <c:pt idx="8">
                  <c:v>98</c:v>
                </c:pt>
                <c:pt idx="9">
                  <c:v>80</c:v>
                </c:pt>
                <c:pt idx="10">
                  <c:v>117</c:v>
                </c:pt>
                <c:pt idx="11">
                  <c:v>366</c:v>
                </c:pt>
              </c:numCache>
            </c:numRef>
          </c:val>
        </c:ser>
        <c:ser>
          <c:idx val="2"/>
          <c:order val="2"/>
          <c:tx>
            <c:strRef>
              <c:f>Data!$D$64</c:f>
              <c:strCache>
                <c:ptCount val="1"/>
                <c:pt idx="0">
                  <c:v> Clinic Guides</c:v>
                </c:pt>
              </c:strCache>
            </c:strRef>
          </c:tx>
          <c:cat>
            <c:numRef>
              <c:f>Data!$A$68:$A$79</c:f>
              <c:numCache>
                <c:formatCode>[$-409]mmm\-yy;@</c:formatCode>
                <c:ptCount val="12"/>
                <c:pt idx="0">
                  <c:v>40522</c:v>
                </c:pt>
                <c:pt idx="1">
                  <c:v>40553</c:v>
                </c:pt>
                <c:pt idx="2">
                  <c:v>40584</c:v>
                </c:pt>
                <c:pt idx="3">
                  <c:v>40612</c:v>
                </c:pt>
                <c:pt idx="4">
                  <c:v>40643</c:v>
                </c:pt>
                <c:pt idx="5">
                  <c:v>40673</c:v>
                </c:pt>
                <c:pt idx="6">
                  <c:v>40704</c:v>
                </c:pt>
                <c:pt idx="7">
                  <c:v>40734</c:v>
                </c:pt>
                <c:pt idx="8">
                  <c:v>40765</c:v>
                </c:pt>
                <c:pt idx="9">
                  <c:v>40796</c:v>
                </c:pt>
                <c:pt idx="10">
                  <c:v>40826</c:v>
                </c:pt>
                <c:pt idx="11">
                  <c:v>40857</c:v>
                </c:pt>
              </c:numCache>
            </c:numRef>
          </c:cat>
          <c:val>
            <c:numRef>
              <c:f>Data!$D$68:$D$79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1065</c:v>
                </c:pt>
                <c:pt idx="3">
                  <c:v>1426</c:v>
                </c:pt>
                <c:pt idx="4">
                  <c:v>2840</c:v>
                </c:pt>
                <c:pt idx="5">
                  <c:v>1650</c:v>
                </c:pt>
                <c:pt idx="6">
                  <c:v>1074</c:v>
                </c:pt>
                <c:pt idx="7">
                  <c:v>816</c:v>
                </c:pt>
                <c:pt idx="8">
                  <c:v>940</c:v>
                </c:pt>
                <c:pt idx="9">
                  <c:v>1239</c:v>
                </c:pt>
                <c:pt idx="10">
                  <c:v>1079</c:v>
                </c:pt>
                <c:pt idx="11">
                  <c:v>1046</c:v>
                </c:pt>
              </c:numCache>
            </c:numRef>
          </c:val>
        </c:ser>
        <c:gapWidth val="0"/>
        <c:overlap val="-21"/>
        <c:axId val="64836736"/>
        <c:axId val="64838272"/>
      </c:barChart>
      <c:lineChart>
        <c:grouping val="standard"/>
        <c:ser>
          <c:idx val="3"/>
          <c:order val="3"/>
          <c:tx>
            <c:strRef>
              <c:f>Data!$E$64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Data!$A$68:$A$79</c:f>
              <c:numCache>
                <c:formatCode>[$-409]mmm\-yy;@</c:formatCode>
                <c:ptCount val="12"/>
                <c:pt idx="0">
                  <c:v>40522</c:v>
                </c:pt>
                <c:pt idx="1">
                  <c:v>40553</c:v>
                </c:pt>
                <c:pt idx="2">
                  <c:v>40584</c:v>
                </c:pt>
                <c:pt idx="3">
                  <c:v>40612</c:v>
                </c:pt>
                <c:pt idx="4">
                  <c:v>40643</c:v>
                </c:pt>
                <c:pt idx="5">
                  <c:v>40673</c:v>
                </c:pt>
                <c:pt idx="6">
                  <c:v>40704</c:v>
                </c:pt>
                <c:pt idx="7">
                  <c:v>40734</c:v>
                </c:pt>
                <c:pt idx="8">
                  <c:v>40765</c:v>
                </c:pt>
                <c:pt idx="9">
                  <c:v>40796</c:v>
                </c:pt>
                <c:pt idx="10">
                  <c:v>40826</c:v>
                </c:pt>
                <c:pt idx="11">
                  <c:v>40857</c:v>
                </c:pt>
              </c:numCache>
            </c:numRef>
          </c:cat>
          <c:val>
            <c:numRef>
              <c:f>Data!$E$68:$E$79</c:f>
              <c:numCache>
                <c:formatCode>General</c:formatCode>
                <c:ptCount val="12"/>
                <c:pt idx="0">
                  <c:v>87.2</c:v>
                </c:pt>
                <c:pt idx="1">
                  <c:v>87.7</c:v>
                </c:pt>
                <c:pt idx="2">
                  <c:v>88</c:v>
                </c:pt>
                <c:pt idx="3">
                  <c:v>88.5</c:v>
                </c:pt>
                <c:pt idx="4">
                  <c:v>88</c:v>
                </c:pt>
                <c:pt idx="5">
                  <c:v>89.3</c:v>
                </c:pt>
                <c:pt idx="6">
                  <c:v>88.4</c:v>
                </c:pt>
                <c:pt idx="7">
                  <c:v>87.2</c:v>
                </c:pt>
                <c:pt idx="8">
                  <c:v>87.1</c:v>
                </c:pt>
                <c:pt idx="9">
                  <c:v>87.7</c:v>
                </c:pt>
                <c:pt idx="10">
                  <c:v>86.2</c:v>
                </c:pt>
                <c:pt idx="11">
                  <c:v>88</c:v>
                </c:pt>
              </c:numCache>
            </c:numRef>
          </c:val>
        </c:ser>
        <c:marker val="1"/>
        <c:axId val="65017728"/>
        <c:axId val="65016192"/>
      </c:lineChart>
      <c:dateAx>
        <c:axId val="64836736"/>
        <c:scaling>
          <c:orientation val="minMax"/>
        </c:scaling>
        <c:axPos val="b"/>
        <c:numFmt formatCode="mmmmm" sourceLinked="0"/>
        <c:tickLblPos val="nextTo"/>
        <c:crossAx val="64838272"/>
        <c:crosses val="autoZero"/>
        <c:auto val="1"/>
        <c:lblOffset val="100"/>
      </c:dateAx>
      <c:valAx>
        <c:axId val="64838272"/>
        <c:scaling>
          <c:orientation val="minMax"/>
        </c:scaling>
        <c:axPos val="l"/>
        <c:numFmt formatCode="#,##0" sourceLinked="1"/>
        <c:tickLblPos val="nextTo"/>
        <c:crossAx val="64836736"/>
        <c:crosses val="autoZero"/>
        <c:crossBetween val="between"/>
      </c:valAx>
      <c:valAx>
        <c:axId val="65016192"/>
        <c:scaling>
          <c:orientation val="minMax"/>
        </c:scaling>
        <c:axPos val="r"/>
        <c:numFmt formatCode="[&gt;2]0;&quot; &quot;" sourceLinked="0"/>
        <c:tickLblPos val="nextTo"/>
        <c:crossAx val="65017728"/>
        <c:crosses val="max"/>
        <c:crossBetween val="between"/>
      </c:valAx>
      <c:dateAx>
        <c:axId val="65017728"/>
        <c:scaling>
          <c:orientation val="minMax"/>
        </c:scaling>
        <c:delete val="1"/>
        <c:axPos val="b"/>
        <c:numFmt formatCode="[$-409]mmm\-yy;@" sourceLinked="1"/>
        <c:tickLblPos val="none"/>
        <c:crossAx val="65016192"/>
        <c:crosses val="autoZero"/>
        <c:auto val="1"/>
        <c:lblOffset val="100"/>
      </c:dateAx>
    </c:plotArea>
    <c:legend>
      <c:legendPos val="b"/>
      <c:layout/>
    </c:legend>
    <c:plotVisOnly val="1"/>
    <c:dispBlanksAs val="gap"/>
  </c:chart>
  <c:spPr>
    <a:ln>
      <a:solidFill>
        <a:schemeClr val="bg1">
          <a:lumMod val="75000"/>
        </a:schemeClr>
      </a:solidFill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plotArea>
      <c:layout>
        <c:manualLayout>
          <c:layoutTarget val="inner"/>
          <c:xMode val="edge"/>
          <c:yMode val="edge"/>
          <c:x val="9.1084600726279247E-2"/>
          <c:y val="9.7475179732968181E-2"/>
          <c:w val="0.76803994086047411"/>
          <c:h val="0.5590230304437837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dPt>
            <c:idx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txPr>
              <a:bodyPr rot="0" vert="horz" anchor="ctr" anchorCtr="0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Data!$D$89:$D$92</c:f>
              <c:strCache>
                <c:ptCount val="4"/>
                <c:pt idx="0">
                  <c:v>Optimal Wait Time</c:v>
                </c:pt>
                <c:pt idx="1">
                  <c:v>Dec-09</c:v>
                </c:pt>
                <c:pt idx="2">
                  <c:v>Jan-10</c:v>
                </c:pt>
                <c:pt idx="3">
                  <c:v>Feb-10</c:v>
                </c:pt>
              </c:strCache>
            </c:strRef>
          </c:cat>
          <c:val>
            <c:numRef>
              <c:f>Data!$E$89:$E$92</c:f>
              <c:numCache>
                <c:formatCode>h:mm:ss</c:formatCode>
                <c:ptCount val="4"/>
                <c:pt idx="0" formatCode="[h]:mm:ss">
                  <c:v>2.5578703703703705E-3</c:v>
                </c:pt>
                <c:pt idx="1">
                  <c:v>2.7199074074074074E-3</c:v>
                </c:pt>
                <c:pt idx="2">
                  <c:v>2.627314814814815E-3</c:v>
                </c:pt>
                <c:pt idx="3">
                  <c:v>2.5347222222222221E-3</c:v>
                </c:pt>
              </c:numCache>
            </c:numRef>
          </c:val>
        </c:ser>
        <c:axId val="65047936"/>
        <c:axId val="65070208"/>
      </c:barChart>
      <c:catAx>
        <c:axId val="65047936"/>
        <c:scaling>
          <c:orientation val="minMax"/>
        </c:scaling>
        <c:axPos val="b"/>
        <c:tickLblPos val="nextTo"/>
        <c:crossAx val="65070208"/>
        <c:crosses val="autoZero"/>
        <c:auto val="1"/>
        <c:lblAlgn val="ctr"/>
        <c:lblOffset val="100"/>
      </c:catAx>
      <c:valAx>
        <c:axId val="65070208"/>
        <c:scaling>
          <c:orientation val="minMax"/>
          <c:max val="3.50000000000002E-3"/>
          <c:min val="0"/>
        </c:scaling>
        <c:delete val="1"/>
        <c:axPos val="l"/>
        <c:numFmt formatCode="[h]:mm:ss" sourceLinked="1"/>
        <c:tickLblPos val="none"/>
        <c:crossAx val="65047936"/>
        <c:crosses val="autoZero"/>
        <c:crossBetween val="between"/>
        <c:majorUnit val="5.0000000000000034E-4"/>
        <c:minorUnit val="1.0000000000000078E-4"/>
      </c:valAx>
      <c:spPr>
        <a:ln>
          <a:noFill/>
        </a:ln>
      </c:spPr>
    </c:plotArea>
    <c:plotVisOnly val="1"/>
  </c:chart>
  <c:spPr>
    <a:ln>
      <a:solidFill>
        <a:schemeClr val="bg1">
          <a:lumMod val="75000"/>
        </a:schemeClr>
      </a:solidFill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0863521688884982"/>
          <c:y val="0.19586649014005991"/>
          <c:w val="0.46496394847195827"/>
          <c:h val="0.60856889763779565"/>
        </c:manualLayout>
      </c:layout>
      <c:barChart>
        <c:barDir val="col"/>
        <c:grouping val="clustered"/>
        <c:ser>
          <c:idx val="0"/>
          <c:order val="0"/>
          <c:tx>
            <c:strRef>
              <c:f>Data!$AH$46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7DC3C"/>
            </a:solidFill>
          </c:spPr>
          <c:dLbls>
            <c:dLbl>
              <c:idx val="0"/>
              <c:layout>
                <c:manualLayout>
                  <c:x val="5.1084191399151995E-3"/>
                  <c:y val="2.3192300962379765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$</a:t>
                    </a:r>
                    <a:r>
                      <a:rPr lang="en-US" sz="700">
                        <a:solidFill>
                          <a:sysClr val="windowText" lastClr="000000"/>
                        </a:solidFill>
                      </a:rPr>
                      <a:t>1,114,678</a:t>
                    </a:r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80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Val val="1"/>
          </c:dLbls>
          <c:val>
            <c:numRef>
              <c:f>Data!$AH$47</c:f>
              <c:numCache>
                <c:formatCode>"$"#,##0</c:formatCode>
                <c:ptCount val="1"/>
                <c:pt idx="0">
                  <c:v>540303</c:v>
                </c:pt>
              </c:numCache>
            </c:numRef>
          </c:val>
        </c:ser>
        <c:gapWidth val="234"/>
        <c:overlap val="100"/>
        <c:axId val="73809280"/>
        <c:axId val="73823360"/>
      </c:barChart>
      <c:lineChart>
        <c:grouping val="standard"/>
        <c:ser>
          <c:idx val="1"/>
          <c:order val="1"/>
          <c:tx>
            <c:strRef>
              <c:f>Data!$AI$46</c:f>
              <c:strCache>
                <c:ptCount val="1"/>
                <c:pt idx="0">
                  <c:v>Budget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3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16092096082926344"/>
                  <c:y val="-9.3842313828418511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solidFill>
                          <a:sysClr val="windowText" lastClr="000000"/>
                        </a:solidFill>
                      </a:rPr>
                      <a:t>$1,252,893</a:t>
                    </a: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sz="80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Val val="1"/>
          </c:dLbls>
          <c:val>
            <c:numRef>
              <c:f>Data!$AI$47</c:f>
              <c:numCache>
                <c:formatCode>"$"#,##0</c:formatCode>
                <c:ptCount val="1"/>
                <c:pt idx="0">
                  <c:v>644707</c:v>
                </c:pt>
              </c:numCache>
            </c:numRef>
          </c:val>
        </c:ser>
        <c:marker val="1"/>
        <c:axId val="73809280"/>
        <c:axId val="73823360"/>
      </c:lineChart>
      <c:catAx>
        <c:axId val="73809280"/>
        <c:scaling>
          <c:orientation val="minMax"/>
        </c:scaling>
        <c:delete val="1"/>
        <c:axPos val="b"/>
        <c:tickLblPos val="none"/>
        <c:crossAx val="73823360"/>
        <c:crosses val="autoZero"/>
        <c:auto val="1"/>
        <c:lblAlgn val="ctr"/>
        <c:lblOffset val="100"/>
      </c:catAx>
      <c:valAx>
        <c:axId val="73823360"/>
        <c:scaling>
          <c:orientation val="minMax"/>
        </c:scaling>
        <c:axPos val="l"/>
        <c:numFmt formatCode="&quot;$&quot;#,##0" sourceLinked="1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  <c:crossAx val="7380928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72733832109228558"/>
          <c:y val="0.31506216328222469"/>
          <c:w val="0.23662561365689855"/>
          <c:h val="0.31724409448818874"/>
        </c:manualLayout>
      </c:layout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</c:chart>
  <c:spPr>
    <a:noFill/>
    <a:ln>
      <a:solidFill>
        <a:schemeClr val="bg1">
          <a:lumMod val="75000"/>
        </a:schemeClr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Data!$B$120</c:f>
              <c:strCache>
                <c:ptCount val="1"/>
                <c:pt idx="0">
                  <c:v>Current Sales</c:v>
                </c:pt>
              </c:strCache>
            </c:strRef>
          </c:tx>
          <c:marker>
            <c:symbol val="none"/>
          </c:marker>
          <c:cat>
            <c:numRef>
              <c:f>Data!$A$124:$A$136</c:f>
              <c:numCache>
                <c:formatCode>mmm\-yy</c:formatCode>
                <c:ptCount val="13"/>
                <c:pt idx="0">
                  <c:v>40148</c:v>
                </c:pt>
                <c:pt idx="1">
                  <c:v>40179</c:v>
                </c:pt>
                <c:pt idx="2">
                  <c:v>40210</c:v>
                </c:pt>
                <c:pt idx="3">
                  <c:v>40238</c:v>
                </c:pt>
                <c:pt idx="4">
                  <c:v>40269</c:v>
                </c:pt>
                <c:pt idx="5">
                  <c:v>40299</c:v>
                </c:pt>
                <c:pt idx="6">
                  <c:v>40330</c:v>
                </c:pt>
                <c:pt idx="7">
                  <c:v>40360</c:v>
                </c:pt>
                <c:pt idx="8">
                  <c:v>40391</c:v>
                </c:pt>
                <c:pt idx="9">
                  <c:v>40422</c:v>
                </c:pt>
                <c:pt idx="10">
                  <c:v>40452</c:v>
                </c:pt>
                <c:pt idx="11">
                  <c:v>40483</c:v>
                </c:pt>
                <c:pt idx="12">
                  <c:v>40513</c:v>
                </c:pt>
              </c:numCache>
            </c:numRef>
          </c:cat>
          <c:val>
            <c:numRef>
              <c:f>Data!$B$124:$B$136</c:f>
              <c:numCache>
                <c:formatCode>"$"#,##0</c:formatCode>
                <c:ptCount val="13"/>
                <c:pt idx="0">
                  <c:v>145845</c:v>
                </c:pt>
                <c:pt idx="1">
                  <c:v>124847</c:v>
                </c:pt>
                <c:pt idx="2">
                  <c:v>75899</c:v>
                </c:pt>
                <c:pt idx="3">
                  <c:v>103747</c:v>
                </c:pt>
                <c:pt idx="4">
                  <c:v>108282</c:v>
                </c:pt>
                <c:pt idx="5">
                  <c:v>102057</c:v>
                </c:pt>
                <c:pt idx="6">
                  <c:v>124541</c:v>
                </c:pt>
                <c:pt idx="7">
                  <c:v>117964</c:v>
                </c:pt>
                <c:pt idx="8">
                  <c:v>108377</c:v>
                </c:pt>
                <c:pt idx="9">
                  <c:v>97662</c:v>
                </c:pt>
                <c:pt idx="10">
                  <c:v>108023</c:v>
                </c:pt>
                <c:pt idx="11">
                  <c:v>95736</c:v>
                </c:pt>
              </c:numCache>
            </c:numRef>
          </c:val>
        </c:ser>
        <c:ser>
          <c:idx val="1"/>
          <c:order val="1"/>
          <c:tx>
            <c:strRef>
              <c:f>Data!$C$120</c:f>
              <c:strCache>
                <c:ptCount val="1"/>
                <c:pt idx="0">
                  <c:v>Last Year Sales</c:v>
                </c:pt>
              </c:strCache>
            </c:strRef>
          </c:tx>
          <c:marker>
            <c:symbol val="none"/>
          </c:marker>
          <c:cat>
            <c:numRef>
              <c:f>Data!$A$124:$A$136</c:f>
              <c:numCache>
                <c:formatCode>mmm\-yy</c:formatCode>
                <c:ptCount val="13"/>
                <c:pt idx="0">
                  <c:v>40148</c:v>
                </c:pt>
                <c:pt idx="1">
                  <c:v>40179</c:v>
                </c:pt>
                <c:pt idx="2">
                  <c:v>40210</c:v>
                </c:pt>
                <c:pt idx="3">
                  <c:v>40238</c:v>
                </c:pt>
                <c:pt idx="4">
                  <c:v>40269</c:v>
                </c:pt>
                <c:pt idx="5">
                  <c:v>40299</c:v>
                </c:pt>
                <c:pt idx="6">
                  <c:v>40330</c:v>
                </c:pt>
                <c:pt idx="7">
                  <c:v>40360</c:v>
                </c:pt>
                <c:pt idx="8">
                  <c:v>40391</c:v>
                </c:pt>
                <c:pt idx="9">
                  <c:v>40422</c:v>
                </c:pt>
                <c:pt idx="10">
                  <c:v>40452</c:v>
                </c:pt>
                <c:pt idx="11">
                  <c:v>40483</c:v>
                </c:pt>
                <c:pt idx="12">
                  <c:v>40513</c:v>
                </c:pt>
              </c:numCache>
            </c:numRef>
          </c:cat>
          <c:val>
            <c:numRef>
              <c:f>Data!$C$124:$C$136</c:f>
              <c:numCache>
                <c:formatCode>"$"#,##0</c:formatCode>
                <c:ptCount val="13"/>
                <c:pt idx="0">
                  <c:v>174996</c:v>
                </c:pt>
                <c:pt idx="1">
                  <c:v>186394</c:v>
                </c:pt>
                <c:pt idx="2">
                  <c:v>89832.33</c:v>
                </c:pt>
                <c:pt idx="3">
                  <c:v>75065</c:v>
                </c:pt>
                <c:pt idx="4">
                  <c:v>114286.22</c:v>
                </c:pt>
                <c:pt idx="5">
                  <c:v>85916.67</c:v>
                </c:pt>
                <c:pt idx="6">
                  <c:v>213637</c:v>
                </c:pt>
                <c:pt idx="7">
                  <c:v>104729</c:v>
                </c:pt>
                <c:pt idx="8">
                  <c:v>84884</c:v>
                </c:pt>
                <c:pt idx="9">
                  <c:v>109767</c:v>
                </c:pt>
                <c:pt idx="10">
                  <c:v>89724</c:v>
                </c:pt>
                <c:pt idx="11">
                  <c:v>85937</c:v>
                </c:pt>
              </c:numCache>
            </c:numRef>
          </c:val>
        </c:ser>
        <c:marker val="1"/>
        <c:axId val="73838592"/>
        <c:axId val="73840128"/>
      </c:lineChart>
      <c:dateAx>
        <c:axId val="73838592"/>
        <c:scaling>
          <c:orientation val="minMax"/>
        </c:scaling>
        <c:axPos val="b"/>
        <c:numFmt formatCode="mmmmm" sourceLinked="0"/>
        <c:tickLblPos val="nextTo"/>
        <c:crossAx val="73840128"/>
        <c:crosses val="autoZero"/>
        <c:auto val="1"/>
        <c:lblOffset val="100"/>
      </c:dateAx>
      <c:valAx>
        <c:axId val="73840128"/>
        <c:scaling>
          <c:orientation val="minMax"/>
        </c:scaling>
        <c:axPos val="l"/>
        <c:numFmt formatCode="&quot;$&quot;#,##0" sourceLinked="1"/>
        <c:tickLblPos val="nextTo"/>
        <c:crossAx val="73838592"/>
        <c:crosses val="autoZero"/>
        <c:crossBetween val="between"/>
      </c:valAx>
    </c:plotArea>
    <c:legend>
      <c:legendPos val="t"/>
      <c:layout/>
    </c:legend>
    <c:plotVisOnly val="1"/>
  </c:chart>
  <c:spPr>
    <a:ln>
      <a:solidFill>
        <a:schemeClr val="bg1">
          <a:lumMod val="75000"/>
        </a:schemeClr>
      </a:solidFill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Data!$A$47:$A$51</c:f>
              <c:numCache>
                <c:formatCode>[$-409]mmm\-yy;@</c:formatCode>
                <c:ptCount val="5"/>
                <c:pt idx="0">
                  <c:v>40368</c:v>
                </c:pt>
                <c:pt idx="1">
                  <c:v>40399</c:v>
                </c:pt>
                <c:pt idx="2">
                  <c:v>40430</c:v>
                </c:pt>
                <c:pt idx="3">
                  <c:v>40460</c:v>
                </c:pt>
                <c:pt idx="4">
                  <c:v>40491</c:v>
                </c:pt>
              </c:numCache>
            </c:numRef>
          </c:cat>
          <c:val>
            <c:numRef>
              <c:f>Data!$B$47:$B$51</c:f>
              <c:numCache>
                <c:formatCode>"$"#,##0</c:formatCode>
                <c:ptCount val="5"/>
                <c:pt idx="0">
                  <c:v>75</c:v>
                </c:pt>
                <c:pt idx="1">
                  <c:v>980</c:v>
                </c:pt>
                <c:pt idx="2">
                  <c:v>1800</c:v>
                </c:pt>
                <c:pt idx="3">
                  <c:v>250</c:v>
                </c:pt>
                <c:pt idx="4">
                  <c:v>75</c:v>
                </c:pt>
              </c:numCache>
            </c:numRef>
          </c:val>
        </c:ser>
        <c:marker val="1"/>
        <c:axId val="70870528"/>
        <c:axId val="70872064"/>
      </c:lineChart>
      <c:dateAx>
        <c:axId val="70870528"/>
        <c:scaling>
          <c:orientation val="minMax"/>
        </c:scaling>
        <c:axPos val="b"/>
        <c:numFmt formatCode="mmmmm" sourceLinked="0"/>
        <c:tickLblPos val="nextTo"/>
        <c:txPr>
          <a:bodyPr/>
          <a:lstStyle/>
          <a:p>
            <a:pPr>
              <a:defRPr sz="700" baseline="0"/>
            </a:pPr>
            <a:endParaRPr lang="en-US"/>
          </a:p>
        </c:txPr>
        <c:crossAx val="70872064"/>
        <c:crosses val="autoZero"/>
        <c:auto val="1"/>
        <c:lblOffset val="100"/>
      </c:dateAx>
      <c:valAx>
        <c:axId val="70872064"/>
        <c:scaling>
          <c:orientation val="minMax"/>
        </c:scaling>
        <c:axPos val="l"/>
        <c:numFmt formatCode="&quot;$&quot;#,##0" sourceLinked="1"/>
        <c:tickLblPos val="nextTo"/>
        <c:crossAx val="70870528"/>
        <c:crosses val="autoZero"/>
        <c:crossBetween val="between"/>
      </c:valAx>
    </c:plotArea>
    <c:plotVisOnly val="1"/>
  </c:chart>
  <c:spPr>
    <a:ln>
      <a:solidFill>
        <a:schemeClr val="bg1">
          <a:lumMod val="75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180181</xdr:colOff>
      <xdr:row>8</xdr:row>
      <xdr:rowOff>520699</xdr:rowOff>
    </xdr:from>
    <xdr:to>
      <xdr:col>11</xdr:col>
      <xdr:colOff>600075</xdr:colOff>
      <xdr:row>19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34132</xdr:colOff>
      <xdr:row>8</xdr:row>
      <xdr:rowOff>546100</xdr:rowOff>
    </xdr:from>
    <xdr:to>
      <xdr:col>25</xdr:col>
      <xdr:colOff>88900</xdr:colOff>
      <xdr:row>19</xdr:row>
      <xdr:rowOff>50799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189707</xdr:colOff>
      <xdr:row>8</xdr:row>
      <xdr:rowOff>143669</xdr:rowOff>
    </xdr:from>
    <xdr:to>
      <xdr:col>6</xdr:col>
      <xdr:colOff>190500</xdr:colOff>
      <xdr:row>8</xdr:row>
      <xdr:rowOff>457200</xdr:rowOff>
    </xdr:to>
    <xdr:sp macro="" textlink="">
      <xdr:nvSpPr>
        <xdr:cNvPr id="15" name="TextBox 14"/>
        <xdr:cNvSpPr txBox="1"/>
      </xdr:nvSpPr>
      <xdr:spPr>
        <a:xfrm>
          <a:off x="189707" y="1185069"/>
          <a:ext cx="2782093" cy="31353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latin typeface="Arial" pitchFamily="34" charset="0"/>
              <a:cs typeface="Arial" pitchFamily="34" charset="0"/>
            </a:rPr>
            <a:t>INFORMATION DESK</a:t>
          </a:r>
        </a:p>
      </xdr:txBody>
    </xdr:sp>
    <xdr:clientData/>
  </xdr:twoCellAnchor>
  <xdr:twoCellAnchor>
    <xdr:from>
      <xdr:col>17</xdr:col>
      <xdr:colOff>65881</xdr:colOff>
      <xdr:row>8</xdr:row>
      <xdr:rowOff>202407</xdr:rowOff>
    </xdr:from>
    <xdr:to>
      <xdr:col>22</xdr:col>
      <xdr:colOff>97630</xdr:colOff>
      <xdr:row>8</xdr:row>
      <xdr:rowOff>446881</xdr:rowOff>
    </xdr:to>
    <xdr:sp macro="" textlink="">
      <xdr:nvSpPr>
        <xdr:cNvPr id="25" name="TextBox 24"/>
        <xdr:cNvSpPr txBox="1"/>
      </xdr:nvSpPr>
      <xdr:spPr>
        <a:xfrm>
          <a:off x="7812881" y="1180307"/>
          <a:ext cx="1885949" cy="2444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latin typeface="Arial" pitchFamily="34" charset="0"/>
              <a:cs typeface="Arial" pitchFamily="34" charset="0"/>
            </a:rPr>
            <a:t>VALET WAIT</a:t>
          </a:r>
          <a:r>
            <a:rPr lang="en-US" sz="1100" b="1" baseline="0">
              <a:latin typeface="Arial" pitchFamily="34" charset="0"/>
              <a:cs typeface="Arial" pitchFamily="34" charset="0"/>
            </a:rPr>
            <a:t> TIMES</a:t>
          </a:r>
          <a:endParaRPr lang="en-US" sz="11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12700</xdr:colOff>
      <xdr:row>22</xdr:row>
      <xdr:rowOff>0</xdr:rowOff>
    </xdr:from>
    <xdr:to>
      <xdr:col>7</xdr:col>
      <xdr:colOff>12700</xdr:colOff>
      <xdr:row>29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12701</xdr:colOff>
      <xdr:row>20</xdr:row>
      <xdr:rowOff>190501</xdr:rowOff>
    </xdr:from>
    <xdr:to>
      <xdr:col>2</xdr:col>
      <xdr:colOff>711201</xdr:colOff>
      <xdr:row>21</xdr:row>
      <xdr:rowOff>38101</xdr:rowOff>
    </xdr:to>
    <xdr:sp macro="" textlink="">
      <xdr:nvSpPr>
        <xdr:cNvPr id="13" name="TextBox 12"/>
        <xdr:cNvSpPr txBox="1"/>
      </xdr:nvSpPr>
      <xdr:spPr>
        <a:xfrm>
          <a:off x="203201" y="3848101"/>
          <a:ext cx="16129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latin typeface="Arial" pitchFamily="34" charset="0"/>
              <a:cs typeface="Arial" pitchFamily="34" charset="0"/>
            </a:rPr>
            <a:t>BUDGET</a:t>
          </a:r>
          <a:r>
            <a:rPr lang="en-US" sz="1100" b="1" baseline="0">
              <a:latin typeface="Arial" pitchFamily="34" charset="0"/>
              <a:cs typeface="Arial" pitchFamily="34" charset="0"/>
            </a:rPr>
            <a:t> VARIANCE</a:t>
          </a:r>
          <a:endParaRPr lang="en-US" sz="11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38100</xdr:colOff>
      <xdr:row>20</xdr:row>
      <xdr:rowOff>139700</xdr:rowOff>
    </xdr:from>
    <xdr:to>
      <xdr:col>13</xdr:col>
      <xdr:colOff>444500</xdr:colOff>
      <xdr:row>21</xdr:row>
      <xdr:rowOff>101599</xdr:rowOff>
    </xdr:to>
    <xdr:sp macro="" textlink="">
      <xdr:nvSpPr>
        <xdr:cNvPr id="18" name="TextBox 17"/>
        <xdr:cNvSpPr txBox="1"/>
      </xdr:nvSpPr>
      <xdr:spPr>
        <a:xfrm>
          <a:off x="3873500" y="4470400"/>
          <a:ext cx="3327400" cy="3047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latin typeface="Arial" pitchFamily="34" charset="0"/>
              <a:cs typeface="Arial" pitchFamily="34" charset="0"/>
            </a:rPr>
            <a:t>GIFT SHOP - TOP ITEMS  SCROLLABLE</a:t>
          </a:r>
          <a:r>
            <a:rPr lang="en-US" sz="1100" b="1" baseline="0">
              <a:latin typeface="Arial" pitchFamily="34" charset="0"/>
              <a:cs typeface="Arial" pitchFamily="34" charset="0"/>
            </a:rPr>
            <a:t> LIST</a:t>
          </a:r>
          <a:endParaRPr lang="en-US" sz="11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101600</xdr:colOff>
      <xdr:row>21</xdr:row>
      <xdr:rowOff>76200</xdr:rowOff>
    </xdr:from>
    <xdr:to>
      <xdr:col>25</xdr:col>
      <xdr:colOff>63500</xdr:colOff>
      <xdr:row>28</xdr:row>
      <xdr:rowOff>12700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</xdr:colOff>
      <xdr:row>20</xdr:row>
      <xdr:rowOff>107951</xdr:rowOff>
    </xdr:from>
    <xdr:to>
      <xdr:col>21</xdr:col>
      <xdr:colOff>228601</xdr:colOff>
      <xdr:row>21</xdr:row>
      <xdr:rowOff>12701</xdr:rowOff>
    </xdr:to>
    <xdr:sp macro="" textlink="">
      <xdr:nvSpPr>
        <xdr:cNvPr id="21" name="TextBox 20"/>
        <xdr:cNvSpPr txBox="1"/>
      </xdr:nvSpPr>
      <xdr:spPr>
        <a:xfrm>
          <a:off x="7747001" y="3765551"/>
          <a:ext cx="1790700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latin typeface="Arial" pitchFamily="34" charset="0"/>
              <a:cs typeface="Arial" pitchFamily="34" charset="0"/>
            </a:rPr>
            <a:t>GIFT SHOP SALES	</a:t>
          </a:r>
        </a:p>
      </xdr:txBody>
    </xdr:sp>
    <xdr:clientData/>
  </xdr:twoCellAnchor>
  <xdr:twoCellAnchor>
    <xdr:from>
      <xdr:col>12</xdr:col>
      <xdr:colOff>3175</xdr:colOff>
      <xdr:row>14</xdr:row>
      <xdr:rowOff>76201</xdr:rowOff>
    </xdr:from>
    <xdr:to>
      <xdr:col>16</xdr:col>
      <xdr:colOff>0</xdr:colOff>
      <xdr:row>19</xdr:row>
      <xdr:rowOff>25401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662781</xdr:colOff>
      <xdr:row>8</xdr:row>
      <xdr:rowOff>114300</xdr:rowOff>
    </xdr:from>
    <xdr:to>
      <xdr:col>17</xdr:col>
      <xdr:colOff>97630</xdr:colOff>
      <xdr:row>8</xdr:row>
      <xdr:rowOff>546100</xdr:rowOff>
    </xdr:to>
    <xdr:sp macro="" textlink="">
      <xdr:nvSpPr>
        <xdr:cNvPr id="27" name="TextBox 26"/>
        <xdr:cNvSpPr txBox="1"/>
      </xdr:nvSpPr>
      <xdr:spPr>
        <a:xfrm>
          <a:off x="5958681" y="1092200"/>
          <a:ext cx="1885949" cy="431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latin typeface="Arial" pitchFamily="34" charset="0"/>
              <a:cs typeface="Arial" pitchFamily="34" charset="0"/>
            </a:rPr>
            <a:t>VALET DAMAGE</a:t>
          </a:r>
          <a:r>
            <a:rPr lang="en-US" sz="1100" b="1" baseline="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1100" b="1" baseline="0">
              <a:latin typeface="Arial" pitchFamily="34" charset="0"/>
              <a:cs typeface="Arial" pitchFamily="34" charset="0"/>
            </a:rPr>
            <a:t>CLAIMS</a:t>
          </a:r>
          <a:endParaRPr lang="en-US" sz="11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508000</xdr:colOff>
      <xdr:row>0</xdr:row>
      <xdr:rowOff>63500</xdr:rowOff>
    </xdr:from>
    <xdr:to>
      <xdr:col>22</xdr:col>
      <xdr:colOff>520700</xdr:colOff>
      <xdr:row>3</xdr:row>
      <xdr:rowOff>25400</xdr:rowOff>
    </xdr:to>
    <xdr:sp macro="" textlink="">
      <xdr:nvSpPr>
        <xdr:cNvPr id="30" name="TextBox 29"/>
        <xdr:cNvSpPr txBox="1"/>
      </xdr:nvSpPr>
      <xdr:spPr>
        <a:xfrm>
          <a:off x="3289300" y="63500"/>
          <a:ext cx="6832600" cy="533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2800"/>
            <a:t>Customer</a:t>
          </a:r>
          <a:r>
            <a:rPr lang="en-US" sz="2800" baseline="0"/>
            <a:t> Service Dashboard </a:t>
          </a:r>
          <a:endParaRPr lang="en-US" sz="2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AC50"/>
  <sheetViews>
    <sheetView showGridLines="0" tabSelected="1" zoomScale="75" zoomScaleNormal="75" zoomScaleSheetLayoutView="75" workbookViewId="0">
      <pane ySplit="8" topLeftCell="A9" activePane="bottomLeft" state="frozen"/>
      <selection pane="bottomLeft" activeCell="AC16" sqref="AC16"/>
    </sheetView>
  </sheetViews>
  <sheetFormatPr defaultRowHeight="15"/>
  <cols>
    <col min="1" max="1" width="2.85546875" style="13" customWidth="1"/>
    <col min="2" max="2" width="13.7109375" style="13" customWidth="1"/>
    <col min="3" max="3" width="18" style="13" customWidth="1"/>
    <col min="4" max="4" width="2.85546875" style="13" customWidth="1"/>
    <col min="5" max="5" width="1.5703125" style="13" customWidth="1"/>
    <col min="6" max="6" width="2.7109375" style="13" customWidth="1"/>
    <col min="7" max="7" width="11.28515625" style="13" customWidth="1"/>
    <col min="8" max="9" width="2.28515625" style="13" customWidth="1"/>
    <col min="10" max="10" width="5" style="13" customWidth="1"/>
    <col min="11" max="11" width="16.85546875" style="13" customWidth="1"/>
    <col min="12" max="12" width="11.140625" style="13" customWidth="1"/>
    <col min="13" max="13" width="10.5703125" style="13" customWidth="1"/>
    <col min="14" max="14" width="9.7109375" style="13" customWidth="1"/>
    <col min="15" max="15" width="1.7109375" style="13" customWidth="1"/>
    <col min="16" max="16" width="1.28515625" style="13" customWidth="1"/>
    <col min="17" max="17" width="2" style="13" customWidth="1"/>
    <col min="18" max="18" width="6.85546875" style="13" customWidth="1"/>
    <col min="19" max="19" width="4.5703125" style="13" customWidth="1"/>
    <col min="20" max="20" width="9.140625" style="13" customWidth="1"/>
    <col min="21" max="21" width="2.85546875" style="13" customWidth="1"/>
    <col min="22" max="22" width="4.42578125" style="13" customWidth="1"/>
    <col min="23" max="16384" width="9.140625" style="13"/>
  </cols>
  <sheetData>
    <row r="5" spans="2:19" ht="28.5">
      <c r="B5" s="154">
        <f>Data!I47</f>
        <v>89</v>
      </c>
      <c r="C5" s="155"/>
      <c r="D5" s="141" t="s">
        <v>72</v>
      </c>
      <c r="E5" s="142"/>
      <c r="F5" s="143"/>
      <c r="G5" s="143"/>
      <c r="H5" s="143"/>
      <c r="I5" s="143"/>
      <c r="J5" s="143"/>
      <c r="K5" s="143"/>
      <c r="L5" s="142"/>
      <c r="M5" s="144"/>
      <c r="N5" s="138"/>
      <c r="O5" s="83"/>
      <c r="P5" s="83"/>
      <c r="Q5" s="83"/>
      <c r="S5" s="137" t="s">
        <v>15</v>
      </c>
    </row>
    <row r="6" spans="2:19" ht="23.25">
      <c r="B6" s="156"/>
      <c r="C6" s="157"/>
      <c r="D6" s="140"/>
      <c r="E6" s="139"/>
      <c r="F6" s="55"/>
      <c r="G6" s="55"/>
      <c r="H6" s="139"/>
      <c r="I6" s="129" t="str">
        <f>IF(B5&lt;89.1, "NEED TO BE MORE HELPFUL!", "DOING AWESOME!")</f>
        <v>NEED TO BE MORE HELPFUL!</v>
      </c>
      <c r="J6" s="139"/>
      <c r="K6" s="55"/>
      <c r="L6" s="139"/>
      <c r="M6" s="145"/>
      <c r="N6" s="139"/>
    </row>
    <row r="7" spans="2:19" ht="15" customHeight="1">
      <c r="B7" s="158"/>
      <c r="C7" s="159"/>
      <c r="D7" s="146"/>
      <c r="E7" s="146"/>
      <c r="F7" s="146"/>
      <c r="G7" s="146"/>
      <c r="H7" s="146"/>
      <c r="I7" s="147"/>
      <c r="J7" s="146"/>
      <c r="K7" s="146"/>
      <c r="L7" s="146"/>
      <c r="M7" s="148"/>
      <c r="N7" s="139"/>
    </row>
    <row r="8" spans="2:19" ht="3" customHeight="1">
      <c r="B8" s="55"/>
      <c r="C8" s="8"/>
      <c r="D8" s="56"/>
      <c r="E8" s="56"/>
      <c r="F8" s="57"/>
      <c r="G8" s="57"/>
      <c r="H8" s="58"/>
      <c r="I8" s="58"/>
      <c r="J8" s="58"/>
      <c r="K8" s="58"/>
      <c r="L8" s="58"/>
      <c r="M8" s="8"/>
      <c r="N8" s="8"/>
    </row>
    <row r="9" spans="2:19" ht="45" customHeight="1"/>
    <row r="10" spans="2:19" ht="21" customHeight="1">
      <c r="M10" s="161" t="s">
        <v>22</v>
      </c>
      <c r="N10" s="162"/>
      <c r="O10" s="162"/>
      <c r="P10" s="163"/>
    </row>
    <row r="11" spans="2:19" ht="18.75" customHeight="1">
      <c r="M11" s="164">
        <f>Data!G47</f>
        <v>1040</v>
      </c>
      <c r="N11" s="165"/>
      <c r="O11" s="165"/>
      <c r="P11" s="166"/>
    </row>
    <row r="12" spans="2:19" ht="18.75" customHeight="1">
      <c r="M12" s="167" t="s">
        <v>70</v>
      </c>
      <c r="N12" s="168"/>
      <c r="O12" s="168"/>
      <c r="P12" s="169"/>
    </row>
    <row r="13" spans="2:19" ht="3" customHeight="1">
      <c r="M13" s="170"/>
      <c r="N13" s="171"/>
      <c r="O13" s="171"/>
      <c r="P13" s="172"/>
    </row>
    <row r="14" spans="2:19" ht="9.75" customHeight="1">
      <c r="M14" s="173"/>
      <c r="N14" s="174"/>
      <c r="O14" s="174"/>
      <c r="P14" s="175"/>
    </row>
    <row r="15" spans="2:19" ht="15" customHeight="1">
      <c r="B15" s="27"/>
      <c r="L15" s="27"/>
    </row>
    <row r="16" spans="2:19">
      <c r="L16" s="43"/>
    </row>
    <row r="17" spans="2:29" ht="18.75" customHeight="1">
      <c r="C17" s="150"/>
      <c r="D17" s="150"/>
      <c r="L17" s="44"/>
      <c r="M17" s="44"/>
      <c r="N17" s="44"/>
      <c r="O17" s="44"/>
      <c r="P17" s="44"/>
      <c r="Q17" s="44"/>
      <c r="S17" s="19"/>
    </row>
    <row r="18" spans="2:29">
      <c r="C18" s="21"/>
      <c r="D18" s="21"/>
      <c r="L18" s="44"/>
      <c r="M18" s="44"/>
      <c r="N18" s="44"/>
      <c r="O18" s="44"/>
      <c r="P18" s="44"/>
      <c r="Q18" s="44"/>
      <c r="R18" s="18"/>
      <c r="S18" s="19"/>
      <c r="AC18" s="60"/>
    </row>
    <row r="19" spans="2:29">
      <c r="C19" s="21"/>
      <c r="D19" s="21"/>
      <c r="L19" s="44"/>
      <c r="M19" s="44"/>
      <c r="N19" s="44"/>
      <c r="O19" s="44"/>
      <c r="P19" s="44"/>
      <c r="Q19" s="44"/>
      <c r="R19" s="150"/>
      <c r="S19" s="151"/>
      <c r="T19" s="151"/>
    </row>
    <row r="20" spans="2:29">
      <c r="L20" s="44"/>
      <c r="M20" s="44"/>
      <c r="N20" s="44"/>
      <c r="Q20" s="44"/>
      <c r="R20" s="151"/>
      <c r="S20" s="151"/>
      <c r="T20" s="151"/>
    </row>
    <row r="21" spans="2:29" ht="27" customHeight="1">
      <c r="L21" s="44"/>
      <c r="M21" s="44"/>
      <c r="N21" s="44"/>
      <c r="Q21" s="44"/>
      <c r="R21" s="151"/>
      <c r="S21" s="151"/>
      <c r="T21" s="151"/>
    </row>
    <row r="22" spans="2:29" ht="9.75" customHeight="1">
      <c r="J22" s="75"/>
      <c r="K22" s="16"/>
      <c r="L22" s="127"/>
      <c r="M22" s="127"/>
      <c r="N22" s="127"/>
      <c r="O22" s="44"/>
      <c r="P22" s="44"/>
      <c r="Q22" s="44"/>
      <c r="R22" s="151"/>
      <c r="S22" s="151"/>
      <c r="T22" s="151"/>
    </row>
    <row r="23" spans="2:29" ht="24.95" customHeight="1">
      <c r="J23" s="131"/>
      <c r="K23" s="132" t="s">
        <v>44</v>
      </c>
      <c r="L23" s="133">
        <f>Data!I120</f>
        <v>40492</v>
      </c>
      <c r="M23" s="134">
        <f>Data!J120</f>
        <v>40461</v>
      </c>
      <c r="N23" s="134">
        <f>Data!K120</f>
        <v>40431</v>
      </c>
      <c r="O23" s="45"/>
      <c r="P23" s="45"/>
      <c r="Q23" s="45"/>
      <c r="R23" s="151"/>
      <c r="S23" s="151"/>
      <c r="T23" s="151"/>
    </row>
    <row r="24" spans="2:29" ht="24.95" customHeight="1">
      <c r="J24" s="131">
        <f ca="1">OFFSET(Data!G120,Data!$L$136,0,1,1)</f>
        <v>6</v>
      </c>
      <c r="K24" s="131" t="str">
        <f ca="1">OFFSET(Data!H120,Data!$L$136,0,1,1)</f>
        <v>Gift Cards</v>
      </c>
      <c r="L24" s="135">
        <f ca="1">OFFSET(Data!I120,Data!$L$136,0)</f>
        <v>39570</v>
      </c>
      <c r="M24" s="135">
        <f ca="1">OFFSET(Data!J120,Data!$L$136,0)</f>
        <v>36850</v>
      </c>
      <c r="N24" s="135">
        <f ca="1">OFFSET(Data!K120,Data!$L$136,0)</f>
        <v>32065</v>
      </c>
      <c r="O24" s="45"/>
      <c r="P24" s="45"/>
      <c r="Q24" s="45"/>
      <c r="R24" s="151"/>
      <c r="S24" s="151"/>
      <c r="T24" s="151"/>
    </row>
    <row r="25" spans="2:29" ht="24.95" customHeight="1">
      <c r="J25" s="131">
        <f ca="1">OFFSET(Data!G121,Data!$L$136,0,1,1)</f>
        <v>7</v>
      </c>
      <c r="K25" s="131" t="str">
        <f ca="1">OFFSET(Data!H121,Data!$L$136,0,1,1)</f>
        <v>Greeting Cards</v>
      </c>
      <c r="L25" s="135">
        <f ca="1">OFFSET(Data!I121,Data!$L$136,0)</f>
        <v>2076.5300000000002</v>
      </c>
      <c r="M25" s="135">
        <f ca="1">OFFSET(Data!J121,Data!$L$136,0)</f>
        <v>2394</v>
      </c>
      <c r="N25" s="135">
        <f ca="1">OFFSET(Data!K121,Data!$L$136,0)</f>
        <v>2015</v>
      </c>
      <c r="O25" s="45"/>
      <c r="P25" s="45"/>
      <c r="Q25" s="45"/>
      <c r="R25" s="151"/>
      <c r="S25" s="151"/>
      <c r="T25" s="151"/>
    </row>
    <row r="26" spans="2:29" ht="24.95" customHeight="1">
      <c r="J26" s="131">
        <f ca="1">OFFSET(Data!G122,Data!$L$136,0,1,1)</f>
        <v>8</v>
      </c>
      <c r="K26" s="131" t="str">
        <f ca="1">OFFSET(Data!H122,Data!$L$136,0,1,1)</f>
        <v>Movie Tickets</v>
      </c>
      <c r="L26" s="135">
        <f ca="1">OFFSET(Data!I122,Data!$L$136,0)</f>
        <v>1550</v>
      </c>
      <c r="M26" s="135">
        <f ca="1">OFFSET(Data!J122,Data!$L$136,0)</f>
        <v>2500</v>
      </c>
      <c r="N26" s="135">
        <f ca="1">OFFSET(Data!K122,Data!$L$136,0)</f>
        <v>1443</v>
      </c>
      <c r="R26" s="151"/>
      <c r="S26" s="151"/>
      <c r="T26" s="151"/>
    </row>
    <row r="27" spans="2:29" ht="24.95" customHeight="1">
      <c r="J27" s="131">
        <f ca="1">OFFSET(Data!G123,Data!$L$136,0,1,1)</f>
        <v>9</v>
      </c>
      <c r="K27" s="131" t="str">
        <f ca="1">OFFSET(Data!H123,Data!$L$136,0,1,1)</f>
        <v>Sundries</v>
      </c>
      <c r="L27" s="135">
        <f ca="1">OFFSET(Data!I123,Data!$L$136,0)</f>
        <v>1952.23</v>
      </c>
      <c r="M27" s="135">
        <f ca="1">OFFSET(Data!J123,Data!$L$136,0)</f>
        <v>2099</v>
      </c>
      <c r="N27" s="135">
        <f ca="1">OFFSET(Data!K123,Data!$L$136,0)</f>
        <v>1620</v>
      </c>
    </row>
    <row r="28" spans="2:29" ht="24.95" customHeight="1">
      <c r="J28" s="131">
        <f ca="1">OFFSET(Data!G124,Data!$L$136,0,1,1)</f>
        <v>10</v>
      </c>
      <c r="K28" s="131" t="str">
        <f ca="1">OFFSET(Data!H124,Data!$L$136,0,1,1)</f>
        <v>Snacks</v>
      </c>
      <c r="L28" s="135">
        <f ca="1">OFFSET(Data!I124,Data!$L$136,0)</f>
        <v>1384</v>
      </c>
      <c r="M28" s="135">
        <f ca="1">OFFSET(Data!J124,Data!$L$136,0)</f>
        <v>2947</v>
      </c>
      <c r="N28" s="135">
        <f ca="1">OFFSET(Data!K124,Data!$L$136,0)</f>
        <v>4957</v>
      </c>
    </row>
    <row r="29" spans="2:29" ht="3" customHeight="1">
      <c r="L29" s="130">
        <f ca="1">OFFSET(Data!J125,Data!$L$136,0)</f>
        <v>0</v>
      </c>
    </row>
    <row r="30" spans="2:29">
      <c r="B30" s="136" t="str">
        <f>Data!AJ28</f>
        <v>Variance</v>
      </c>
      <c r="C30" s="152">
        <f>Data!AJ47</f>
        <v>104404</v>
      </c>
      <c r="D30" s="153"/>
      <c r="E30" s="153"/>
      <c r="F30" s="153"/>
      <c r="G30" s="153"/>
    </row>
    <row r="31" spans="2:29">
      <c r="B31" s="136" t="str">
        <f>Data!AK28</f>
        <v>% Variance</v>
      </c>
      <c r="C31" s="160">
        <f>Data!AK47</f>
        <v>0.16189999999999999</v>
      </c>
      <c r="D31" s="153"/>
      <c r="E31" s="153"/>
      <c r="F31" s="153"/>
      <c r="G31" s="153"/>
      <c r="J31" s="149"/>
      <c r="K31" s="13" t="s">
        <v>71</v>
      </c>
    </row>
    <row r="50" ht="24" customHeight="1"/>
  </sheetData>
  <mergeCells count="8">
    <mergeCell ref="R19:T26"/>
    <mergeCell ref="C30:G30"/>
    <mergeCell ref="B5:C7"/>
    <mergeCell ref="C31:G31"/>
    <mergeCell ref="M10:P10"/>
    <mergeCell ref="M11:P11"/>
    <mergeCell ref="M12:P14"/>
    <mergeCell ref="C17:D17"/>
  </mergeCells>
  <conditionalFormatting sqref="I6 L6:N7 K7 D7 E6:E7 F7:G7 H6:H7 J6:J7">
    <cfRule type="containsText" dxfId="7" priority="21" operator="containsText" text="DOING AWESOME!">
      <formula>NOT(ISERROR(SEARCH("DOING AWESOME!",D6)))</formula>
    </cfRule>
  </conditionalFormatting>
  <conditionalFormatting sqref="L29">
    <cfRule type="top10" dxfId="6" priority="11" rank="1"/>
  </conditionalFormatting>
  <conditionalFormatting sqref="L24:N24">
    <cfRule type="top10" dxfId="5" priority="5" rank="1"/>
  </conditionalFormatting>
  <conditionalFormatting sqref="L25:N25">
    <cfRule type="top10" dxfId="4" priority="4" rank="1"/>
  </conditionalFormatting>
  <conditionalFormatting sqref="L26:N26">
    <cfRule type="top10" dxfId="3" priority="3" rank="1"/>
  </conditionalFormatting>
  <conditionalFormatting sqref="L27:N27">
    <cfRule type="top10" dxfId="2" priority="2" rank="1"/>
  </conditionalFormatting>
  <conditionalFormatting sqref="L28:N28">
    <cfRule type="top10" dxfId="1" priority="1" rank="1"/>
  </conditionalFormatting>
  <pageMargins left="0.7" right="0.7" top="0.75" bottom="0.75" header="0.3" footer="0.3"/>
  <pageSetup scale="64" orientation="landscape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58"/>
  <sheetViews>
    <sheetView zoomScaleNormal="100" workbookViewId="0">
      <selection activeCell="E23" sqref="E23"/>
    </sheetView>
  </sheetViews>
  <sheetFormatPr defaultRowHeight="15"/>
  <cols>
    <col min="1" max="1" width="22.140625" customWidth="1"/>
    <col min="2" max="2" width="25.28515625" bestFit="1" customWidth="1"/>
    <col min="3" max="3" width="12.42578125" customWidth="1"/>
    <col min="4" max="4" width="8.85546875" customWidth="1"/>
    <col min="5" max="5" width="15.140625" customWidth="1"/>
    <col min="6" max="6" width="14.85546875" customWidth="1"/>
    <col min="7" max="7" width="7.42578125" customWidth="1"/>
    <col min="8" max="8" width="20.85546875" customWidth="1"/>
    <col min="9" max="9" width="15.5703125" customWidth="1"/>
    <col min="10" max="10" width="12.5703125" customWidth="1"/>
    <col min="11" max="11" width="11.5703125" customWidth="1"/>
    <col min="14" max="15" width="9.7109375" bestFit="1" customWidth="1"/>
    <col min="16" max="16" width="10.7109375" bestFit="1" customWidth="1"/>
    <col min="19" max="19" width="12.5703125" bestFit="1" customWidth="1"/>
    <col min="20" max="20" width="10.7109375" bestFit="1" customWidth="1"/>
    <col min="25" max="25" width="9.28515625" bestFit="1" customWidth="1"/>
    <col min="27" max="27" width="10.140625" bestFit="1" customWidth="1"/>
    <col min="34" max="35" width="10.140625" bestFit="1" customWidth="1"/>
  </cols>
  <sheetData>
    <row r="1" spans="1:20">
      <c r="A1" s="30" t="s">
        <v>53</v>
      </c>
      <c r="B1" s="30"/>
      <c r="C1" s="30"/>
    </row>
    <row r="2" spans="1:20">
      <c r="A2" s="4"/>
      <c r="B2" s="4" t="s">
        <v>6</v>
      </c>
      <c r="C2" s="23" t="s">
        <v>1</v>
      </c>
      <c r="D2" s="24" t="s">
        <v>2</v>
      </c>
      <c r="E2" s="24" t="s">
        <v>3</v>
      </c>
      <c r="F2" s="24" t="s">
        <v>4</v>
      </c>
      <c r="G2" s="24" t="s">
        <v>5</v>
      </c>
      <c r="H2" s="25" t="s">
        <v>19</v>
      </c>
      <c r="I2" s="27" t="s">
        <v>20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>
      <c r="A3" s="59" t="s">
        <v>8</v>
      </c>
      <c r="B3" s="6">
        <v>87.2</v>
      </c>
      <c r="C3" s="3">
        <v>4711</v>
      </c>
      <c r="D3" s="2"/>
      <c r="E3" s="2"/>
      <c r="F3" s="2">
        <v>3386</v>
      </c>
      <c r="G3" s="2">
        <v>10341</v>
      </c>
    </row>
    <row r="4" spans="1:20">
      <c r="A4" s="59" t="s">
        <v>0</v>
      </c>
      <c r="B4">
        <v>88</v>
      </c>
      <c r="C4" s="3">
        <v>1511</v>
      </c>
      <c r="D4" s="2"/>
      <c r="E4" s="2"/>
      <c r="F4" s="2">
        <v>3018</v>
      </c>
      <c r="G4" s="2">
        <v>9631</v>
      </c>
    </row>
    <row r="5" spans="1:20">
      <c r="A5" s="59">
        <v>40065</v>
      </c>
      <c r="B5" s="54">
        <v>86</v>
      </c>
      <c r="C5" s="3">
        <v>2794</v>
      </c>
      <c r="D5" s="2"/>
      <c r="E5" s="2"/>
      <c r="F5" s="2">
        <v>3157</v>
      </c>
      <c r="G5" s="39">
        <v>9757</v>
      </c>
      <c r="H5" s="40">
        <v>10</v>
      </c>
      <c r="I5" s="95">
        <v>0</v>
      </c>
      <c r="J5" s="63"/>
      <c r="K5" s="63"/>
      <c r="L5" s="35"/>
      <c r="M5" s="11"/>
      <c r="N5" s="11"/>
      <c r="O5" s="63"/>
      <c r="P5" s="63"/>
      <c r="Q5" s="63"/>
      <c r="R5" s="63"/>
      <c r="S5" s="63"/>
      <c r="T5" s="63"/>
    </row>
    <row r="6" spans="1:20">
      <c r="A6" s="59">
        <v>40087</v>
      </c>
      <c r="B6" s="54">
        <v>86.2</v>
      </c>
      <c r="C6" s="3">
        <v>2547</v>
      </c>
      <c r="D6" s="2"/>
      <c r="E6" s="2"/>
      <c r="F6" s="2">
        <v>3802</v>
      </c>
      <c r="G6" s="39">
        <v>10579</v>
      </c>
      <c r="H6" s="40">
        <v>77</v>
      </c>
      <c r="I6" s="95">
        <v>0</v>
      </c>
      <c r="J6" s="63"/>
      <c r="K6" s="63"/>
      <c r="L6" s="35"/>
      <c r="M6" s="11"/>
      <c r="N6" s="11"/>
      <c r="O6" s="63"/>
      <c r="P6" s="63"/>
      <c r="Q6" s="63"/>
      <c r="R6" s="63"/>
      <c r="S6" s="63"/>
      <c r="T6" s="63"/>
    </row>
    <row r="7" spans="1:20">
      <c r="A7" s="59">
        <v>40118</v>
      </c>
      <c r="B7" s="54">
        <v>89.2</v>
      </c>
      <c r="C7" s="3">
        <v>1686</v>
      </c>
      <c r="D7" s="2"/>
      <c r="E7" s="2"/>
      <c r="F7" s="2">
        <v>3086</v>
      </c>
      <c r="G7" s="39">
        <v>9862</v>
      </c>
      <c r="H7" s="40">
        <v>1927</v>
      </c>
      <c r="I7" s="95">
        <v>0</v>
      </c>
      <c r="J7" s="63"/>
      <c r="K7" s="63"/>
      <c r="L7" s="35"/>
      <c r="M7" s="11"/>
      <c r="N7" s="11"/>
      <c r="O7" s="63"/>
      <c r="P7" s="63"/>
      <c r="Q7" s="63"/>
      <c r="R7" s="63"/>
      <c r="S7" s="63"/>
      <c r="T7" s="63"/>
    </row>
    <row r="8" spans="1:20">
      <c r="A8" s="59">
        <v>40148</v>
      </c>
      <c r="B8">
        <v>87.2</v>
      </c>
      <c r="C8" s="3">
        <v>1952</v>
      </c>
      <c r="D8" s="2"/>
      <c r="E8" s="2"/>
      <c r="F8" s="2">
        <v>3010</v>
      </c>
      <c r="G8" s="39">
        <v>7881</v>
      </c>
      <c r="H8" s="40">
        <v>846</v>
      </c>
      <c r="I8" s="95">
        <v>2.4E-2</v>
      </c>
      <c r="J8" s="63"/>
      <c r="K8" s="63"/>
      <c r="L8" s="35"/>
      <c r="M8" s="11"/>
      <c r="N8" s="11"/>
      <c r="O8" s="63"/>
      <c r="P8" s="63"/>
      <c r="Q8" s="63"/>
      <c r="R8" s="63"/>
      <c r="S8" s="63"/>
      <c r="T8" s="63"/>
    </row>
    <row r="9" spans="1:20">
      <c r="A9" s="59">
        <v>40179</v>
      </c>
      <c r="B9">
        <v>87.7</v>
      </c>
      <c r="C9" s="3">
        <v>1934</v>
      </c>
      <c r="D9" s="2"/>
      <c r="E9" s="2"/>
      <c r="F9" s="2">
        <v>2834</v>
      </c>
      <c r="G9" s="39">
        <v>12117</v>
      </c>
      <c r="H9" s="40">
        <v>3307</v>
      </c>
      <c r="I9" s="95">
        <v>2.4E-2</v>
      </c>
      <c r="J9" s="63"/>
      <c r="K9" s="63"/>
      <c r="L9" s="35"/>
      <c r="M9" s="11"/>
      <c r="N9" s="11"/>
      <c r="O9" s="63"/>
      <c r="P9" s="63"/>
      <c r="Q9" s="63"/>
      <c r="R9" s="63"/>
      <c r="S9" s="63"/>
      <c r="T9" s="63"/>
    </row>
    <row r="10" spans="1:20">
      <c r="A10" s="59">
        <v>40210</v>
      </c>
      <c r="B10">
        <v>88</v>
      </c>
      <c r="C10" s="3">
        <v>1202</v>
      </c>
      <c r="D10" s="2">
        <v>137</v>
      </c>
      <c r="E10" s="2">
        <v>1065</v>
      </c>
      <c r="F10" s="2">
        <v>3155</v>
      </c>
      <c r="G10" s="39">
        <v>10771</v>
      </c>
      <c r="H10" s="40">
        <v>6</v>
      </c>
      <c r="I10" s="95">
        <v>0</v>
      </c>
      <c r="J10" s="63"/>
      <c r="K10" s="63"/>
      <c r="L10" s="35"/>
      <c r="M10" s="11"/>
      <c r="N10" s="11"/>
      <c r="O10" s="63"/>
      <c r="P10" s="63"/>
      <c r="Q10" s="63"/>
      <c r="R10" s="63"/>
      <c r="S10" s="63"/>
      <c r="T10" s="63"/>
    </row>
    <row r="11" spans="1:20">
      <c r="A11" s="59">
        <v>40238</v>
      </c>
      <c r="B11">
        <v>88.5</v>
      </c>
      <c r="C11" s="3">
        <v>1626</v>
      </c>
      <c r="D11" s="2">
        <v>200</v>
      </c>
      <c r="E11" s="2">
        <v>1426</v>
      </c>
      <c r="F11" s="2">
        <v>1961</v>
      </c>
      <c r="G11" s="39">
        <v>5107</v>
      </c>
      <c r="H11" s="40">
        <v>4850</v>
      </c>
      <c r="I11" s="95">
        <v>2.4E-2</v>
      </c>
      <c r="J11" s="63"/>
      <c r="K11" s="63"/>
      <c r="L11" s="35"/>
      <c r="M11" s="11"/>
      <c r="N11" s="11"/>
      <c r="O11" s="63"/>
      <c r="P11" s="63"/>
      <c r="Q11" s="63"/>
      <c r="R11" s="63"/>
      <c r="S11" s="63"/>
      <c r="T11" s="63"/>
    </row>
    <row r="12" spans="1:20">
      <c r="A12" s="59">
        <v>40269</v>
      </c>
      <c r="B12">
        <v>88</v>
      </c>
      <c r="C12" s="3">
        <v>3161</v>
      </c>
      <c r="D12" s="2">
        <v>321</v>
      </c>
      <c r="E12" s="2">
        <v>2840</v>
      </c>
      <c r="F12" s="2">
        <v>3046</v>
      </c>
      <c r="G12" s="39">
        <v>8226</v>
      </c>
      <c r="H12" s="40">
        <v>4889</v>
      </c>
      <c r="I12" s="95">
        <v>0</v>
      </c>
      <c r="J12" s="63"/>
      <c r="K12" s="63"/>
      <c r="L12" s="35"/>
      <c r="M12" s="11"/>
      <c r="N12" s="11"/>
      <c r="O12" s="63"/>
      <c r="P12" s="63"/>
      <c r="Q12" s="63"/>
      <c r="R12" s="63"/>
      <c r="S12" s="63"/>
      <c r="T12" s="63"/>
    </row>
    <row r="13" spans="1:20">
      <c r="A13" s="59">
        <v>40299</v>
      </c>
      <c r="B13">
        <v>89.3</v>
      </c>
      <c r="C13" s="3">
        <v>1831</v>
      </c>
      <c r="D13" s="2">
        <v>181</v>
      </c>
      <c r="E13" s="2">
        <v>1650</v>
      </c>
      <c r="F13" s="2">
        <v>2840</v>
      </c>
      <c r="G13" s="39">
        <v>8623</v>
      </c>
      <c r="H13" s="40">
        <v>1772</v>
      </c>
      <c r="I13" s="95">
        <v>0</v>
      </c>
      <c r="J13" s="63"/>
      <c r="K13" s="63"/>
      <c r="L13" s="35"/>
      <c r="M13" s="11"/>
      <c r="N13" s="11"/>
      <c r="O13" s="63"/>
      <c r="P13" s="63"/>
      <c r="Q13" s="63"/>
      <c r="R13" s="63"/>
      <c r="S13" s="63"/>
      <c r="T13" s="63"/>
    </row>
    <row r="14" spans="1:20">
      <c r="A14" s="59">
        <v>40330</v>
      </c>
      <c r="B14">
        <v>88.4</v>
      </c>
      <c r="C14" s="3">
        <v>1145</v>
      </c>
      <c r="D14" s="2">
        <v>71</v>
      </c>
      <c r="E14" s="2">
        <v>1074</v>
      </c>
      <c r="F14" s="2">
        <v>2677</v>
      </c>
      <c r="G14" s="39">
        <v>6905</v>
      </c>
      <c r="H14" s="40">
        <v>394</v>
      </c>
      <c r="I14" s="95">
        <v>2.5000000000000001E-2</v>
      </c>
      <c r="J14" s="63"/>
      <c r="K14" s="63"/>
      <c r="L14" s="35"/>
      <c r="M14" s="11"/>
      <c r="N14" s="11"/>
      <c r="O14" s="63"/>
      <c r="P14" s="63"/>
      <c r="Q14" s="63"/>
      <c r="R14" s="63"/>
      <c r="S14" s="63"/>
      <c r="T14" s="63"/>
    </row>
    <row r="15" spans="1:20">
      <c r="A15" s="59">
        <v>40360</v>
      </c>
      <c r="B15">
        <v>87.2</v>
      </c>
      <c r="C15" s="17">
        <v>881</v>
      </c>
      <c r="D15" s="17">
        <v>65</v>
      </c>
      <c r="E15" s="17">
        <v>816</v>
      </c>
      <c r="F15" s="17">
        <v>3164</v>
      </c>
      <c r="G15" s="17">
        <v>9032</v>
      </c>
      <c r="H15" s="40">
        <v>814</v>
      </c>
      <c r="I15" s="95">
        <v>8.3000000000000004E-2</v>
      </c>
      <c r="J15" s="63"/>
      <c r="K15" s="63"/>
      <c r="L15" s="35"/>
      <c r="M15" s="11"/>
      <c r="N15" s="11"/>
      <c r="O15" s="63"/>
      <c r="P15" s="63"/>
      <c r="Q15" s="63"/>
      <c r="R15" s="63"/>
      <c r="S15" s="63"/>
      <c r="T15" s="63"/>
    </row>
    <row r="16" spans="1:20">
      <c r="A16" s="59">
        <v>40391</v>
      </c>
      <c r="B16">
        <v>87.1</v>
      </c>
      <c r="C16" s="17">
        <v>1038</v>
      </c>
      <c r="D16" s="17">
        <v>98</v>
      </c>
      <c r="E16" s="17">
        <v>940</v>
      </c>
      <c r="F16" s="17">
        <v>3016</v>
      </c>
      <c r="G16" s="17">
        <v>8856</v>
      </c>
      <c r="H16" s="40">
        <v>265</v>
      </c>
      <c r="I16" s="95">
        <v>2.8000000000000001E-2</v>
      </c>
      <c r="J16" s="63"/>
      <c r="K16" s="63"/>
      <c r="L16" s="35"/>
      <c r="M16" s="11"/>
      <c r="N16" s="11"/>
      <c r="O16" s="63"/>
      <c r="P16" s="63"/>
      <c r="Q16" s="63"/>
      <c r="R16" s="63"/>
      <c r="S16" s="63"/>
      <c r="T16" s="63"/>
    </row>
    <row r="17" spans="1:37" s="22" customFormat="1">
      <c r="A17" s="59">
        <v>40422</v>
      </c>
      <c r="B17" s="22">
        <v>87.7</v>
      </c>
      <c r="C17" s="99">
        <v>1319</v>
      </c>
      <c r="D17" s="99">
        <v>80</v>
      </c>
      <c r="E17" s="99">
        <v>1239</v>
      </c>
      <c r="F17" s="99">
        <v>2836</v>
      </c>
      <c r="G17" s="99">
        <v>7949</v>
      </c>
      <c r="H17" s="109">
        <v>3153</v>
      </c>
      <c r="I17" s="110">
        <v>0</v>
      </c>
      <c r="J17" s="63"/>
      <c r="K17" s="63"/>
      <c r="L17" s="111"/>
      <c r="M17" s="112"/>
      <c r="N17" s="112"/>
      <c r="O17" s="62"/>
      <c r="P17" s="63"/>
      <c r="Q17" s="63"/>
      <c r="R17" s="62"/>
      <c r="S17" s="62"/>
      <c r="T17" s="63"/>
    </row>
    <row r="18" spans="1:37" s="22" customFormat="1">
      <c r="A18" s="59">
        <v>40452</v>
      </c>
      <c r="B18" s="13">
        <v>86.2</v>
      </c>
      <c r="C18" s="99">
        <v>1196</v>
      </c>
      <c r="D18" s="99">
        <v>117</v>
      </c>
      <c r="E18" s="99">
        <v>1079</v>
      </c>
      <c r="F18" s="99">
        <v>2751</v>
      </c>
      <c r="G18" s="99">
        <v>7739</v>
      </c>
      <c r="H18" s="109">
        <v>1991</v>
      </c>
      <c r="I18" s="110">
        <v>2.3E-2</v>
      </c>
      <c r="J18" s="63"/>
      <c r="K18" s="63"/>
      <c r="L18" s="111"/>
      <c r="M18" s="112"/>
      <c r="N18" s="112"/>
      <c r="O18" s="63"/>
      <c r="P18" s="63"/>
      <c r="Q18" s="63"/>
      <c r="R18" s="63"/>
      <c r="S18" s="63"/>
      <c r="T18" s="63"/>
    </row>
    <row r="19" spans="1:37" s="22" customFormat="1">
      <c r="A19" s="59">
        <v>40483</v>
      </c>
      <c r="B19" s="123">
        <v>88</v>
      </c>
      <c r="C19" s="99">
        <v>1412</v>
      </c>
      <c r="D19" s="99">
        <v>366</v>
      </c>
      <c r="E19" s="99">
        <v>1046</v>
      </c>
      <c r="F19" s="99">
        <v>2377</v>
      </c>
      <c r="G19" s="99">
        <v>6554</v>
      </c>
      <c r="H19" s="109">
        <v>547</v>
      </c>
      <c r="I19" s="110">
        <v>1.9E-2</v>
      </c>
      <c r="J19" s="63"/>
      <c r="K19" s="63"/>
      <c r="L19" s="111"/>
      <c r="M19" s="112"/>
      <c r="N19" s="112"/>
      <c r="O19" s="63"/>
      <c r="P19" s="63"/>
      <c r="Q19" s="63"/>
      <c r="R19" s="63"/>
      <c r="S19" s="63"/>
      <c r="T19" s="63"/>
    </row>
    <row r="20" spans="1:37" s="22" customFormat="1">
      <c r="A20" s="59">
        <v>40513</v>
      </c>
    </row>
    <row r="21" spans="1:37" s="22" customFormat="1">
      <c r="A21" s="59">
        <v>40544</v>
      </c>
    </row>
    <row r="22" spans="1:37" s="22" customFormat="1">
      <c r="A22" s="59">
        <v>40575</v>
      </c>
    </row>
    <row r="23" spans="1:37" s="22" customFormat="1">
      <c r="A23" s="59">
        <v>40603</v>
      </c>
    </row>
    <row r="24" spans="1:37" s="22" customFormat="1">
      <c r="A24" s="51">
        <v>15</v>
      </c>
    </row>
    <row r="25" spans="1:37" s="22" customFormat="1">
      <c r="A25" s="5"/>
    </row>
    <row r="26" spans="1:37" s="22" customFormat="1">
      <c r="A26" s="67" t="s">
        <v>27</v>
      </c>
    </row>
    <row r="27" spans="1:37" s="22" customFormat="1"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47"/>
      <c r="O27" s="47"/>
      <c r="P27" s="47"/>
      <c r="Q27" s="47"/>
      <c r="R27" s="47"/>
      <c r="S27" s="74"/>
      <c r="X27" s="25"/>
      <c r="AC27" s="25"/>
      <c r="AH27" s="25" t="s">
        <v>36</v>
      </c>
    </row>
    <row r="28" spans="1:37" s="22" customFormat="1">
      <c r="A28" s="28"/>
      <c r="B28" s="46"/>
      <c r="C28" s="46"/>
      <c r="D28" s="46"/>
      <c r="F28" s="46"/>
      <c r="G28" s="46"/>
      <c r="H28" s="46"/>
      <c r="I28" s="46"/>
      <c r="J28" s="46"/>
      <c r="L28" s="46"/>
      <c r="M28" s="46"/>
      <c r="N28" s="46"/>
      <c r="O28" s="46"/>
      <c r="P28" s="46"/>
      <c r="S28" s="46"/>
      <c r="T28" s="46"/>
      <c r="U28" s="46"/>
      <c r="X28" s="46"/>
      <c r="Y28" s="46"/>
      <c r="Z28" s="46"/>
      <c r="AC28" s="46"/>
      <c r="AD28" s="46"/>
      <c r="AE28" s="46"/>
      <c r="AH28" s="46" t="s">
        <v>17</v>
      </c>
      <c r="AI28" s="46" t="s">
        <v>18</v>
      </c>
      <c r="AJ28" s="46" t="s">
        <v>16</v>
      </c>
      <c r="AK28" s="22" t="s">
        <v>28</v>
      </c>
    </row>
    <row r="29" spans="1:37">
      <c r="A29" s="26">
        <v>40368</v>
      </c>
      <c r="B29" s="48"/>
      <c r="C29" s="48"/>
      <c r="D29" s="48"/>
      <c r="E29" s="72"/>
      <c r="H29" s="48"/>
      <c r="I29" s="48"/>
      <c r="J29" s="48"/>
      <c r="K29" s="72"/>
      <c r="N29" s="48"/>
      <c r="O29" s="48"/>
      <c r="P29" s="48"/>
      <c r="Q29" s="71"/>
      <c r="R29" s="1"/>
      <c r="S29" s="76"/>
      <c r="T29" s="76"/>
      <c r="U29" s="77"/>
      <c r="V29" s="72"/>
      <c r="X29" s="76"/>
      <c r="Y29" s="76"/>
      <c r="Z29" s="76"/>
      <c r="AA29" s="78"/>
      <c r="AC29" s="76"/>
      <c r="AD29" s="76"/>
      <c r="AE29" s="76"/>
      <c r="AF29" s="80"/>
      <c r="AH29" s="52">
        <v>250245</v>
      </c>
      <c r="AI29" s="52">
        <v>325851</v>
      </c>
      <c r="AJ29" s="52">
        <v>75606</v>
      </c>
      <c r="AK29" s="79">
        <v>0.23200000000000001</v>
      </c>
    </row>
    <row r="30" spans="1:37">
      <c r="A30" s="26">
        <v>40399</v>
      </c>
      <c r="B30" s="48"/>
      <c r="C30" s="48"/>
      <c r="D30" s="48"/>
      <c r="E30" s="72"/>
      <c r="H30" s="48"/>
      <c r="I30" s="48"/>
      <c r="J30" s="48"/>
      <c r="K30" s="72"/>
      <c r="N30" s="48"/>
      <c r="O30" s="48"/>
      <c r="P30" s="48"/>
      <c r="Q30" s="71"/>
      <c r="R30" s="1"/>
      <c r="S30" s="76"/>
      <c r="T30" s="76"/>
      <c r="U30" s="77"/>
      <c r="V30" s="72"/>
      <c r="X30" s="76"/>
      <c r="Y30" s="76"/>
      <c r="Z30" s="76"/>
      <c r="AA30" s="78"/>
      <c r="AC30" s="76"/>
      <c r="AD30" s="76"/>
      <c r="AE30" s="76"/>
      <c r="AF30" s="80"/>
      <c r="AH30" s="52">
        <v>540303</v>
      </c>
      <c r="AI30" s="52">
        <v>644707</v>
      </c>
      <c r="AJ30" s="52">
        <v>104404</v>
      </c>
      <c r="AK30" s="79">
        <v>0.16189999999999999</v>
      </c>
    </row>
    <row r="31" spans="1:37">
      <c r="A31" s="26">
        <v>40430</v>
      </c>
      <c r="B31" s="52"/>
      <c r="C31" s="52"/>
      <c r="D31" s="48"/>
      <c r="E31" s="72"/>
      <c r="H31" s="52"/>
      <c r="I31" s="52"/>
      <c r="J31" s="52"/>
      <c r="K31" s="79"/>
      <c r="N31" s="50"/>
      <c r="O31" s="50"/>
      <c r="P31" s="113"/>
      <c r="Q31" s="13"/>
      <c r="R31" s="1"/>
      <c r="S31" s="50"/>
      <c r="T31" s="66"/>
      <c r="U31" s="66"/>
      <c r="V31" s="72"/>
      <c r="X31" s="114"/>
      <c r="Y31" s="113"/>
      <c r="Z31" s="77"/>
      <c r="AA31" s="79"/>
      <c r="AC31" s="52"/>
      <c r="AD31" s="52"/>
      <c r="AE31" s="52"/>
      <c r="AF31" s="79"/>
      <c r="AH31" s="52">
        <v>826741</v>
      </c>
      <c r="AI31" s="52">
        <v>942595</v>
      </c>
      <c r="AJ31" s="52">
        <f>AI31-AH31</f>
        <v>115854</v>
      </c>
      <c r="AK31" s="79">
        <v>0.1229</v>
      </c>
    </row>
    <row r="32" spans="1:37" s="20" customFormat="1">
      <c r="A32" s="26">
        <v>40460</v>
      </c>
      <c r="B32" s="52"/>
      <c r="C32" s="52"/>
      <c r="D32" s="48"/>
      <c r="E32" s="72"/>
      <c r="H32" s="52"/>
      <c r="I32" s="52"/>
      <c r="J32" s="52"/>
      <c r="K32" s="79"/>
      <c r="N32" s="52"/>
      <c r="O32" s="52"/>
      <c r="P32" s="77"/>
      <c r="Q32" s="79"/>
      <c r="S32" s="52"/>
      <c r="T32" s="52"/>
      <c r="U32" s="52"/>
      <c r="V32" s="72"/>
      <c r="X32" s="52"/>
      <c r="Y32" s="77"/>
      <c r="Z32" s="52"/>
      <c r="AA32" s="79"/>
      <c r="AC32" s="52"/>
      <c r="AD32" s="52"/>
      <c r="AE32" s="52"/>
      <c r="AF32" s="79"/>
      <c r="AH32" s="52">
        <v>1114678</v>
      </c>
      <c r="AI32" s="52">
        <v>1252893</v>
      </c>
      <c r="AJ32" s="52">
        <f>AI32-AH32</f>
        <v>138215</v>
      </c>
      <c r="AK32" s="79">
        <f>AJ32/AI32</f>
        <v>0.11031668306870579</v>
      </c>
    </row>
    <row r="33" spans="1:37" s="20" customFormat="1">
      <c r="A33" s="26">
        <v>40491</v>
      </c>
      <c r="B33" s="52"/>
      <c r="C33" s="52"/>
      <c r="D33" s="48"/>
      <c r="E33" s="72"/>
      <c r="H33" s="52"/>
      <c r="I33" s="52"/>
      <c r="J33" s="52"/>
      <c r="K33" s="79"/>
      <c r="N33" s="52"/>
      <c r="O33" s="52"/>
      <c r="P33" s="52"/>
      <c r="Q33" s="79"/>
      <c r="S33" s="52"/>
      <c r="T33" s="52"/>
      <c r="U33" s="52"/>
      <c r="V33" s="72"/>
      <c r="X33" s="52"/>
      <c r="Y33" s="52"/>
      <c r="Z33" s="52"/>
      <c r="AA33" s="52"/>
      <c r="AC33" s="52"/>
      <c r="AD33" s="52"/>
      <c r="AE33" s="52"/>
      <c r="AF33" s="79"/>
      <c r="AH33" s="52">
        <v>1421159</v>
      </c>
      <c r="AI33" s="52">
        <v>1591098</v>
      </c>
      <c r="AJ33" s="52">
        <v>169939</v>
      </c>
      <c r="AK33" s="79">
        <v>0.10680000000000001</v>
      </c>
    </row>
    <row r="34" spans="1:37" s="20" customFormat="1">
      <c r="A34" s="26">
        <v>40521</v>
      </c>
      <c r="B34" s="50"/>
      <c r="C34" s="50"/>
      <c r="D34" s="50"/>
      <c r="E34" s="17"/>
      <c r="F34" s="17"/>
      <c r="H34" s="52"/>
      <c r="I34" s="52"/>
      <c r="J34" s="52"/>
      <c r="N34" s="52"/>
      <c r="O34" s="52"/>
      <c r="P34" s="52"/>
      <c r="S34" s="52"/>
      <c r="T34" s="52"/>
      <c r="U34" s="52"/>
      <c r="V34" s="72"/>
      <c r="X34" s="52"/>
      <c r="Y34" s="52"/>
      <c r="Z34" s="52"/>
      <c r="AC34" s="52"/>
      <c r="AD34" s="52"/>
      <c r="AE34" s="52"/>
      <c r="AH34" s="52"/>
      <c r="AI34" s="52"/>
      <c r="AJ34" s="52"/>
      <c r="AK34" s="14"/>
    </row>
    <row r="35" spans="1:37" s="20" customFormat="1">
      <c r="A35" s="26">
        <v>40552</v>
      </c>
      <c r="B35" s="50"/>
      <c r="C35" s="50"/>
      <c r="D35" s="50"/>
      <c r="E35" s="17"/>
      <c r="F35" s="17"/>
      <c r="H35" s="52"/>
      <c r="I35" s="52"/>
      <c r="J35" s="52"/>
      <c r="N35" s="52"/>
      <c r="O35" s="52"/>
      <c r="P35" s="52"/>
      <c r="S35" s="52"/>
      <c r="T35" s="52"/>
      <c r="U35" s="52"/>
      <c r="V35" s="72"/>
      <c r="X35" s="52"/>
      <c r="Y35" s="52"/>
      <c r="Z35" s="52"/>
      <c r="AC35" s="52"/>
      <c r="AD35" s="52"/>
      <c r="AE35" s="52"/>
      <c r="AH35" s="52"/>
      <c r="AI35" s="52"/>
      <c r="AJ35" s="52"/>
      <c r="AK35" s="14"/>
    </row>
    <row r="36" spans="1:37" s="20" customFormat="1">
      <c r="A36" s="26">
        <v>40583</v>
      </c>
      <c r="B36" s="50"/>
      <c r="C36" s="50"/>
      <c r="D36" s="50"/>
      <c r="E36" s="17"/>
      <c r="F36" s="17"/>
      <c r="H36" s="52"/>
      <c r="I36" s="52"/>
      <c r="J36" s="52"/>
      <c r="N36" s="52"/>
      <c r="O36" s="52"/>
      <c r="P36" s="52"/>
      <c r="S36" s="52"/>
      <c r="T36" s="52"/>
      <c r="U36" s="52"/>
      <c r="V36" s="72"/>
      <c r="X36" s="52"/>
      <c r="Y36" s="52"/>
      <c r="Z36" s="52"/>
      <c r="AC36" s="52"/>
      <c r="AD36" s="52"/>
      <c r="AE36" s="52"/>
      <c r="AH36" s="52"/>
      <c r="AI36" s="52"/>
      <c r="AJ36" s="52"/>
      <c r="AK36" s="14"/>
    </row>
    <row r="37" spans="1:37" s="22" customFormat="1">
      <c r="A37" s="26">
        <v>40611</v>
      </c>
      <c r="B37" s="50"/>
      <c r="C37" s="50"/>
      <c r="D37" s="50"/>
      <c r="E37" s="17"/>
      <c r="F37" s="17"/>
      <c r="H37" s="52"/>
      <c r="I37" s="52"/>
      <c r="J37" s="52"/>
      <c r="N37" s="52"/>
      <c r="O37" s="52"/>
      <c r="P37" s="52"/>
      <c r="S37" s="52"/>
      <c r="T37" s="52"/>
      <c r="U37" s="52"/>
      <c r="V37" s="72"/>
      <c r="X37" s="52"/>
      <c r="Y37" s="52"/>
      <c r="Z37" s="52"/>
      <c r="AC37" s="52"/>
      <c r="AD37" s="52"/>
      <c r="AE37" s="52"/>
      <c r="AH37" s="52"/>
      <c r="AI37" s="52"/>
      <c r="AJ37" s="52"/>
      <c r="AK37" s="14"/>
    </row>
    <row r="38" spans="1:37" s="22" customFormat="1">
      <c r="A38" s="26">
        <v>40642</v>
      </c>
      <c r="B38" s="50"/>
      <c r="C38" s="50"/>
      <c r="D38" s="50"/>
      <c r="E38" s="17"/>
      <c r="F38" s="17"/>
      <c r="H38" s="52"/>
      <c r="I38" s="52"/>
      <c r="J38" s="52"/>
      <c r="N38" s="52"/>
      <c r="O38" s="52"/>
      <c r="P38" s="52"/>
      <c r="S38" s="52"/>
      <c r="T38" s="52"/>
      <c r="U38" s="52"/>
      <c r="V38" s="72"/>
      <c r="X38" s="52"/>
      <c r="Y38" s="52"/>
      <c r="Z38" s="52"/>
      <c r="AH38" s="52"/>
      <c r="AI38" s="52"/>
      <c r="AJ38" s="52"/>
      <c r="AK38" s="14"/>
    </row>
    <row r="39" spans="1:37" s="22" customFormat="1">
      <c r="A39" s="26">
        <v>40672</v>
      </c>
      <c r="B39" s="50"/>
      <c r="C39" s="50"/>
      <c r="D39" s="50"/>
      <c r="E39" s="17"/>
      <c r="F39" s="17"/>
      <c r="H39" s="52"/>
      <c r="I39" s="52"/>
      <c r="J39" s="52"/>
      <c r="S39" s="52"/>
      <c r="T39" s="52"/>
      <c r="U39" s="52"/>
      <c r="V39" s="72"/>
      <c r="X39" s="52"/>
      <c r="Y39" s="52"/>
      <c r="Z39" s="52"/>
      <c r="AH39" s="52"/>
      <c r="AI39" s="52"/>
      <c r="AJ39" s="52"/>
      <c r="AK39" s="14"/>
    </row>
    <row r="40" spans="1:37" s="22" customFormat="1">
      <c r="A40" s="26">
        <v>40703</v>
      </c>
      <c r="B40" s="50"/>
      <c r="C40" s="50"/>
      <c r="D40" s="50"/>
      <c r="E40" s="17"/>
      <c r="F40" s="17"/>
    </row>
    <row r="41" spans="1:37" s="22" customFormat="1">
      <c r="A41" s="26"/>
      <c r="B41" s="17"/>
      <c r="C41" s="17"/>
      <c r="D41" s="17"/>
      <c r="E41" s="17"/>
      <c r="F41" s="17"/>
    </row>
    <row r="42" spans="1:37" s="22" customFormat="1">
      <c r="A42" s="26"/>
      <c r="B42" s="17"/>
      <c r="C42" s="17"/>
      <c r="D42" s="17"/>
      <c r="E42" s="17"/>
      <c r="F42" s="17"/>
    </row>
    <row r="43" spans="1:37" s="22" customFormat="1">
      <c r="A43" s="26"/>
      <c r="B43" s="17"/>
      <c r="C43" s="17"/>
      <c r="D43" s="17"/>
      <c r="E43" s="17"/>
      <c r="F43" s="17"/>
    </row>
    <row r="44" spans="1:37" s="22" customFormat="1">
      <c r="A44" s="26"/>
      <c r="B44" s="17"/>
      <c r="C44" s="17"/>
      <c r="D44" s="17"/>
      <c r="E44" s="17"/>
      <c r="F44" s="17"/>
      <c r="L44" s="151"/>
      <c r="M44" s="151"/>
    </row>
    <row r="45" spans="1:37" s="22" customFormat="1">
      <c r="A45" s="49"/>
      <c r="B45" s="17"/>
      <c r="C45" s="17"/>
      <c r="D45" s="17"/>
      <c r="E45" s="17"/>
      <c r="F45" s="17"/>
      <c r="G45" s="65" t="s">
        <v>23</v>
      </c>
      <c r="I45" s="22" t="s">
        <v>25</v>
      </c>
      <c r="J45" s="177" t="s">
        <v>29</v>
      </c>
      <c r="K45" s="177"/>
      <c r="L45" s="69"/>
      <c r="M45" s="69"/>
      <c r="N45" s="70" t="s">
        <v>30</v>
      </c>
      <c r="O45" s="70"/>
      <c r="P45" s="70"/>
      <c r="Q45" s="70"/>
      <c r="R45" s="65" t="s">
        <v>32</v>
      </c>
      <c r="S45" s="65"/>
      <c r="T45" s="65"/>
      <c r="U45" s="65"/>
      <c r="V45" s="65" t="s">
        <v>33</v>
      </c>
      <c r="W45" s="65"/>
      <c r="X45" s="65"/>
      <c r="Y45" s="65"/>
      <c r="Z45" s="65" t="s">
        <v>34</v>
      </c>
      <c r="AA45" s="65"/>
      <c r="AB45" s="65"/>
      <c r="AC45" s="65"/>
      <c r="AD45" s="65" t="s">
        <v>35</v>
      </c>
      <c r="AE45" s="65"/>
      <c r="AF45" s="65"/>
      <c r="AG45" s="65"/>
      <c r="AH45" s="81" t="s">
        <v>37</v>
      </c>
      <c r="AI45" s="82"/>
      <c r="AJ45" s="82"/>
      <c r="AK45" s="82"/>
    </row>
    <row r="46" spans="1:37" s="22" customFormat="1">
      <c r="A46" s="26"/>
      <c r="B46" s="17" t="s">
        <v>22</v>
      </c>
      <c r="C46" s="17" t="s">
        <v>24</v>
      </c>
      <c r="D46" s="17" t="s">
        <v>6</v>
      </c>
      <c r="E46" s="17"/>
      <c r="F46" s="17"/>
      <c r="J46" s="22" t="s">
        <v>17</v>
      </c>
      <c r="K46" s="22" t="s">
        <v>18</v>
      </c>
      <c r="L46" s="68" t="s">
        <v>16</v>
      </c>
      <c r="M46" s="68" t="s">
        <v>28</v>
      </c>
      <c r="N46" s="22" t="s">
        <v>17</v>
      </c>
      <c r="O46" s="22" t="s">
        <v>18</v>
      </c>
      <c r="P46" s="22" t="s">
        <v>16</v>
      </c>
      <c r="Q46" s="22" t="s">
        <v>31</v>
      </c>
      <c r="R46" s="22" t="s">
        <v>17</v>
      </c>
      <c r="S46" s="22" t="s">
        <v>18</v>
      </c>
      <c r="T46" s="22" t="s">
        <v>16</v>
      </c>
      <c r="U46" s="22" t="s">
        <v>31</v>
      </c>
      <c r="V46" s="22" t="s">
        <v>17</v>
      </c>
      <c r="W46" s="22" t="s">
        <v>18</v>
      </c>
      <c r="X46" s="22" t="s">
        <v>16</v>
      </c>
      <c r="Y46" s="22" t="s">
        <v>31</v>
      </c>
      <c r="Z46" s="22" t="s">
        <v>17</v>
      </c>
      <c r="AA46" s="22" t="s">
        <v>18</v>
      </c>
      <c r="AB46" s="22" t="s">
        <v>16</v>
      </c>
      <c r="AC46" s="22" t="s">
        <v>31</v>
      </c>
      <c r="AD46" s="22" t="s">
        <v>17</v>
      </c>
      <c r="AE46" s="22" t="s">
        <v>18</v>
      </c>
      <c r="AF46" s="22" t="s">
        <v>16</v>
      </c>
      <c r="AG46" s="22" t="s">
        <v>31</v>
      </c>
      <c r="AH46" s="22" t="s">
        <v>17</v>
      </c>
      <c r="AI46" s="22" t="s">
        <v>18</v>
      </c>
      <c r="AJ46" s="22" t="s">
        <v>16</v>
      </c>
      <c r="AK46" s="22" t="s">
        <v>31</v>
      </c>
    </row>
    <row r="47" spans="1:37" s="22" customFormat="1">
      <c r="A47" s="26">
        <v>40368</v>
      </c>
      <c r="B47" s="50">
        <v>75</v>
      </c>
      <c r="C47" s="50">
        <v>60</v>
      </c>
      <c r="D47" s="54">
        <v>88</v>
      </c>
      <c r="E47" s="17"/>
      <c r="F47" s="53"/>
      <c r="G47" s="52">
        <f>INDEX(A47:C58,A59,3)</f>
        <v>1040</v>
      </c>
      <c r="I47" s="22">
        <f>INDEX(A47:D58,A59,4)</f>
        <v>89</v>
      </c>
      <c r="J47" s="52">
        <f>INDEX($B$29:$C$40,$A$59,1)</f>
        <v>0</v>
      </c>
      <c r="K47" s="52">
        <f>INDEX($B$29:$C$40,$A$59,2)</f>
        <v>0</v>
      </c>
      <c r="L47" s="52">
        <f>INDEX($D$29:$E$40,$A$59,1)</f>
        <v>0</v>
      </c>
      <c r="M47" s="72">
        <f>INDEX($D$29:$E$40,$A$59,2)</f>
        <v>0</v>
      </c>
      <c r="N47" s="52">
        <f>INDEX($N$29:$O$40,$A$59,1)</f>
        <v>0</v>
      </c>
      <c r="O47" s="52">
        <f>INDEX($N$29:$O$40,$A$59,2)</f>
        <v>0</v>
      </c>
      <c r="P47" s="52">
        <f>INDEX($P$29:$Q$40,$A$59,1)</f>
        <v>0</v>
      </c>
      <c r="Q47" s="73">
        <f>INDEX($P$29:$Q$40,$A$59,2)</f>
        <v>0</v>
      </c>
      <c r="R47" s="52">
        <f>INDEX($H$29:$K$40,$A$59,1)</f>
        <v>0</v>
      </c>
      <c r="S47" s="52">
        <f>INDEX($H$29:$K$40,$A$59,2)</f>
        <v>0</v>
      </c>
      <c r="T47" s="52">
        <f>INDEX($H$29:$K$40,$A$59,3)</f>
        <v>0</v>
      </c>
      <c r="U47" s="72">
        <f>INDEX($H$29:$K$40,$A$59,4)</f>
        <v>0</v>
      </c>
      <c r="V47" s="52">
        <f>INDEX($S$29:$V$39,$A$59,1)</f>
        <v>0</v>
      </c>
      <c r="W47" s="52">
        <f>INDEX($S$29:$V$39,$A$59,2)</f>
        <v>0</v>
      </c>
      <c r="X47" s="52">
        <f>INDEX($S$29:$V$39,$A$59,3)</f>
        <v>0</v>
      </c>
      <c r="Y47" s="72">
        <f>INDEX($S$29:$V$39,$A$59,4)</f>
        <v>0</v>
      </c>
      <c r="Z47" s="52">
        <f>INDEX($X$29:$AA$39,$A$59,1)</f>
        <v>0</v>
      </c>
      <c r="AA47" s="52">
        <f>INDEX($X$29:$AA$39,$A$59,2)</f>
        <v>0</v>
      </c>
      <c r="AB47" s="22">
        <f>INDEX($X$29:$AA$39,$A$59,3)</f>
        <v>0</v>
      </c>
      <c r="AC47" s="79">
        <f>INDEX($X$29:$AA$39,$A$59,4)</f>
        <v>0</v>
      </c>
      <c r="AD47" s="52">
        <f>INDEX($AC$29:$AF$39,$A$59,1)</f>
        <v>0</v>
      </c>
      <c r="AE47" s="52">
        <f>INDEX($AC$29:$AF$39,$A$59,2)</f>
        <v>0</v>
      </c>
      <c r="AF47" s="52">
        <f>INDEX($AC$29:$AF$39,$A$59,3)</f>
        <v>0</v>
      </c>
      <c r="AG47" s="79">
        <f>INDEX($AC$29:$AF$39,$A$59,4)</f>
        <v>0</v>
      </c>
      <c r="AH47" s="52">
        <f>INDEX($AH$29:$AK$39,$A$59,1)</f>
        <v>540303</v>
      </c>
      <c r="AI47" s="52">
        <f>INDEX($AH$29:$AK$39,$A$59,2)</f>
        <v>644707</v>
      </c>
      <c r="AJ47" s="52">
        <f>INDEX($AH$29:$AK$39,$A$59,3)</f>
        <v>104404</v>
      </c>
      <c r="AK47" s="79">
        <f>INDEX($AH$29:$AK$39,$A$59,4)</f>
        <v>0.16189999999999999</v>
      </c>
    </row>
    <row r="48" spans="1:37" s="22" customFormat="1">
      <c r="A48" s="26">
        <v>40399</v>
      </c>
      <c r="B48" s="50">
        <v>980</v>
      </c>
      <c r="C48" s="50">
        <f>C47+B48</f>
        <v>1040</v>
      </c>
      <c r="D48" s="54">
        <v>89</v>
      </c>
      <c r="E48" s="17"/>
      <c r="F48" s="53"/>
      <c r="G48" s="97" t="s">
        <v>59</v>
      </c>
      <c r="H48" s="98"/>
      <c r="J48" s="98" t="s">
        <v>60</v>
      </c>
    </row>
    <row r="49" spans="1:12" s="22" customFormat="1">
      <c r="A49" s="26">
        <v>40430</v>
      </c>
      <c r="B49" s="50">
        <v>1800</v>
      </c>
      <c r="C49" s="50">
        <f>C48+B49</f>
        <v>2840</v>
      </c>
      <c r="D49" s="54">
        <v>86</v>
      </c>
      <c r="E49" s="17"/>
      <c r="F49" s="53"/>
      <c r="G49" s="22" t="s">
        <v>54</v>
      </c>
      <c r="H49" s="22" t="s">
        <v>55</v>
      </c>
      <c r="I49" s="22" t="s">
        <v>56</v>
      </c>
      <c r="J49" s="22" t="s">
        <v>57</v>
      </c>
      <c r="K49" s="22" t="s">
        <v>61</v>
      </c>
      <c r="L49" s="22" t="s">
        <v>58</v>
      </c>
    </row>
    <row r="50" spans="1:12" s="22" customFormat="1">
      <c r="A50" s="26">
        <v>40460</v>
      </c>
      <c r="B50" s="50">
        <v>250</v>
      </c>
      <c r="C50" s="50">
        <f>C49+B50</f>
        <v>3090</v>
      </c>
      <c r="D50" s="54">
        <v>86.2</v>
      </c>
      <c r="E50" s="17"/>
      <c r="F50" s="53"/>
      <c r="G50" s="96">
        <f>INDEX($O$15:$Q$24,$A$59,1)</f>
        <v>0</v>
      </c>
      <c r="H50" s="96">
        <f>INDEX($O$15:$Q$24,$A$59,2)</f>
        <v>0</v>
      </c>
      <c r="I50" s="96">
        <f>INDEX($O$15:$Q$24,$A$59,3)</f>
        <v>0</v>
      </c>
      <c r="J50" s="22">
        <f>INDEX($R$15:$T$25,$A$59,1)</f>
        <v>0</v>
      </c>
      <c r="K50" s="22">
        <f>INDEX($R$15:$T$25,$A$59,2)</f>
        <v>0</v>
      </c>
      <c r="L50" s="22">
        <f>INDEX($R$15:$T$25,$A$59,3)</f>
        <v>0</v>
      </c>
    </row>
    <row r="51" spans="1:12" s="22" customFormat="1">
      <c r="A51" s="26">
        <v>40491</v>
      </c>
      <c r="B51" s="50">
        <v>75</v>
      </c>
      <c r="C51" s="50">
        <f>C50+B51</f>
        <v>3165</v>
      </c>
      <c r="D51" s="54">
        <v>89.2</v>
      </c>
      <c r="E51" s="17"/>
      <c r="F51" s="53"/>
      <c r="G51" s="52"/>
    </row>
    <row r="52" spans="1:12" s="22" customFormat="1">
      <c r="A52" s="26">
        <v>40521</v>
      </c>
      <c r="B52" s="50"/>
      <c r="C52" s="50"/>
      <c r="D52" s="17"/>
      <c r="E52" s="17"/>
      <c r="F52" s="53"/>
      <c r="G52" s="52"/>
    </row>
    <row r="53" spans="1:12" s="22" customFormat="1">
      <c r="A53" s="26">
        <v>40552</v>
      </c>
      <c r="B53" s="50"/>
      <c r="C53" s="50"/>
      <c r="D53" s="17"/>
      <c r="E53" s="17"/>
      <c r="F53" s="53"/>
      <c r="G53" s="52"/>
    </row>
    <row r="54" spans="1:12" s="22" customFormat="1">
      <c r="A54" s="26">
        <v>40583</v>
      </c>
      <c r="B54" s="50"/>
      <c r="C54" s="50"/>
      <c r="D54" s="17"/>
      <c r="E54" s="17"/>
      <c r="F54" s="53"/>
      <c r="G54" s="52"/>
    </row>
    <row r="55" spans="1:12" s="22" customFormat="1">
      <c r="A55" s="26">
        <v>40611</v>
      </c>
      <c r="B55" s="50"/>
      <c r="C55" s="50"/>
      <c r="D55" s="17"/>
      <c r="E55" s="17"/>
      <c r="F55" s="53"/>
      <c r="G55" s="52"/>
    </row>
    <row r="56" spans="1:12" s="22" customFormat="1">
      <c r="A56" s="26">
        <v>40642</v>
      </c>
      <c r="B56" s="50"/>
      <c r="C56" s="50"/>
      <c r="D56" s="17"/>
      <c r="E56" s="17"/>
      <c r="F56" s="53"/>
      <c r="G56" s="52"/>
    </row>
    <row r="57" spans="1:12" s="22" customFormat="1">
      <c r="A57" s="26">
        <v>40672</v>
      </c>
      <c r="B57" s="50"/>
      <c r="C57" s="50"/>
      <c r="D57" s="17"/>
      <c r="E57" s="17"/>
      <c r="F57" s="17"/>
      <c r="G57" s="52"/>
    </row>
    <row r="58" spans="1:12" s="22" customFormat="1">
      <c r="A58" s="26">
        <v>40703</v>
      </c>
      <c r="B58" s="50"/>
      <c r="C58" s="50"/>
      <c r="D58" s="17"/>
      <c r="E58" s="17"/>
      <c r="F58" s="17"/>
      <c r="G58" s="52"/>
    </row>
    <row r="59" spans="1:12" s="22" customFormat="1">
      <c r="A59" s="51">
        <v>2</v>
      </c>
      <c r="B59" s="17"/>
      <c r="C59" s="17"/>
      <c r="D59" s="17"/>
      <c r="E59" s="17"/>
      <c r="F59" s="17"/>
    </row>
    <row r="60" spans="1:12" s="22" customFormat="1">
      <c r="A60" s="26"/>
      <c r="B60" s="17"/>
      <c r="C60" s="17"/>
      <c r="D60" s="17"/>
      <c r="E60" s="17"/>
      <c r="F60" s="17"/>
    </row>
    <row r="61" spans="1:12" s="22" customFormat="1">
      <c r="A61" s="41" t="s">
        <v>21</v>
      </c>
      <c r="B61" s="42"/>
      <c r="C61" s="17"/>
      <c r="D61" s="17"/>
      <c r="E61" s="17"/>
      <c r="F61" s="17"/>
    </row>
    <row r="62" spans="1:12" s="22" customFormat="1">
      <c r="A62" s="26"/>
      <c r="B62" s="17"/>
      <c r="C62" s="17"/>
      <c r="D62" s="17"/>
      <c r="E62" s="17"/>
      <c r="F62" s="17"/>
    </row>
    <row r="63" spans="1:12" s="22" customFormat="1">
      <c r="A63" s="15" t="s">
        <v>10</v>
      </c>
      <c r="B63" s="15"/>
      <c r="C63" s="15" t="b">
        <v>1</v>
      </c>
      <c r="D63" s="15" t="b">
        <v>1</v>
      </c>
      <c r="E63" s="15" t="b">
        <v>1</v>
      </c>
      <c r="F63" s="15"/>
      <c r="G63" s="15"/>
    </row>
    <row r="64" spans="1:12" s="22" customFormat="1">
      <c r="A64" s="16" t="s">
        <v>7</v>
      </c>
      <c r="B64" s="16" t="s">
        <v>1</v>
      </c>
      <c r="C64" s="16" t="s">
        <v>2</v>
      </c>
      <c r="D64" s="16" t="s">
        <v>9</v>
      </c>
      <c r="E64" s="16" t="s">
        <v>6</v>
      </c>
      <c r="G64" s="1"/>
    </row>
    <row r="65" spans="1:7" s="22" customFormat="1">
      <c r="A65" s="100">
        <v>40431</v>
      </c>
      <c r="B65" s="3">
        <v>2794</v>
      </c>
      <c r="C65" s="1">
        <f>IF(C$63,D5,NA())</f>
        <v>0</v>
      </c>
      <c r="D65" s="1">
        <f>IF(D$63,E5,NA())</f>
        <v>0</v>
      </c>
      <c r="E65" s="1">
        <f>IF(E$63,B5,NA())</f>
        <v>86</v>
      </c>
      <c r="G65" s="1"/>
    </row>
    <row r="66" spans="1:7" s="22" customFormat="1">
      <c r="A66" s="100">
        <v>40461</v>
      </c>
      <c r="B66" s="3">
        <v>2547</v>
      </c>
      <c r="C66" s="1">
        <f>IF(C$63,D6,NA())</f>
        <v>0</v>
      </c>
      <c r="D66" s="1">
        <f>IF(D$63,E6,NA())</f>
        <v>0</v>
      </c>
      <c r="E66" s="1">
        <f>IF(E$63,B6,NA())</f>
        <v>86.2</v>
      </c>
      <c r="G66" s="1"/>
    </row>
    <row r="67" spans="1:7" s="22" customFormat="1">
      <c r="A67" s="100">
        <v>40492</v>
      </c>
      <c r="B67" s="3">
        <v>1686</v>
      </c>
      <c r="C67" s="1">
        <f>IF(C$63,D7,NA())</f>
        <v>0</v>
      </c>
      <c r="D67" s="1">
        <f>IF(D$63,E7,NA())</f>
        <v>0</v>
      </c>
      <c r="E67" s="1">
        <f>IF(E$63,B7,NA())</f>
        <v>89.2</v>
      </c>
      <c r="G67" s="1"/>
    </row>
    <row r="68" spans="1:7" s="22" customFormat="1">
      <c r="A68" s="100">
        <v>40522</v>
      </c>
      <c r="B68" s="3">
        <v>1952</v>
      </c>
      <c r="C68" s="1">
        <f>IF(C$63,D8,NA())</f>
        <v>0</v>
      </c>
      <c r="D68" s="1">
        <f>IF(D$63,E8,NA())</f>
        <v>0</v>
      </c>
      <c r="E68" s="1">
        <f>IF(E$63,B8,NA())</f>
        <v>87.2</v>
      </c>
      <c r="G68" s="1"/>
    </row>
    <row r="69" spans="1:7" s="22" customFormat="1">
      <c r="A69" s="100">
        <v>40553</v>
      </c>
      <c r="B69" s="3">
        <v>1934</v>
      </c>
      <c r="C69" s="1">
        <f>IF(C$63,D9,NA())</f>
        <v>0</v>
      </c>
      <c r="D69" s="1">
        <f>IF(D$63,E9,NA())</f>
        <v>0</v>
      </c>
      <c r="E69" s="1">
        <f>IF(E$63,B9,NA())</f>
        <v>87.7</v>
      </c>
      <c r="G69" s="1"/>
    </row>
    <row r="70" spans="1:7" s="22" customFormat="1">
      <c r="A70" s="100">
        <v>40584</v>
      </c>
      <c r="B70" s="3">
        <v>1202</v>
      </c>
      <c r="C70" s="1">
        <f>IF(C$63,D10,NA())</f>
        <v>137</v>
      </c>
      <c r="D70" s="1">
        <f>IF(D$63,E10,NA())</f>
        <v>1065</v>
      </c>
      <c r="E70" s="1">
        <f>IF(E$63,B10,NA())</f>
        <v>88</v>
      </c>
      <c r="G70" s="1"/>
    </row>
    <row r="71" spans="1:7" s="22" customFormat="1">
      <c r="A71" s="100">
        <v>40612</v>
      </c>
      <c r="B71" s="3">
        <v>1626</v>
      </c>
      <c r="C71" s="1">
        <f>IF(C$63,D11,NA())</f>
        <v>200</v>
      </c>
      <c r="D71" s="1">
        <f>IF(D$63,E11,NA())</f>
        <v>1426</v>
      </c>
      <c r="E71" s="1">
        <f>IF(E$63,B11,NA())</f>
        <v>88.5</v>
      </c>
      <c r="G71" s="1"/>
    </row>
    <row r="72" spans="1:7" s="22" customFormat="1">
      <c r="A72" s="100">
        <v>40643</v>
      </c>
      <c r="B72" s="3">
        <v>3161</v>
      </c>
      <c r="C72" s="1">
        <f>IF(C$63,D12,NA())</f>
        <v>321</v>
      </c>
      <c r="D72" s="1">
        <f>IF(D$63,E12,NA())</f>
        <v>2840</v>
      </c>
      <c r="E72" s="1">
        <f>IF(E$63,B12,NA())</f>
        <v>88</v>
      </c>
      <c r="G72" s="1"/>
    </row>
    <row r="73" spans="1:7" s="22" customFormat="1">
      <c r="A73" s="100">
        <v>40673</v>
      </c>
      <c r="B73" s="3">
        <v>1831</v>
      </c>
      <c r="C73" s="1">
        <f>IF(C$63,D13,NA())</f>
        <v>181</v>
      </c>
      <c r="D73" s="1">
        <f>IF(D$63,E13,NA())</f>
        <v>1650</v>
      </c>
      <c r="E73" s="1">
        <f>IF(E$63,B13,NA())</f>
        <v>89.3</v>
      </c>
      <c r="G73" s="1"/>
    </row>
    <row r="74" spans="1:7" s="22" customFormat="1">
      <c r="A74" s="100">
        <v>40704</v>
      </c>
      <c r="B74" s="3">
        <v>1145</v>
      </c>
      <c r="C74" s="1">
        <f>IF(C$63,D14,NA())</f>
        <v>71</v>
      </c>
      <c r="D74" s="1">
        <f>IF(D$63,E14,NA())</f>
        <v>1074</v>
      </c>
      <c r="E74" s="1">
        <f>IF(E$63,B14,NA())</f>
        <v>88.4</v>
      </c>
      <c r="G74" s="1"/>
    </row>
    <row r="75" spans="1:7" s="22" customFormat="1">
      <c r="A75" s="100">
        <v>40734</v>
      </c>
      <c r="B75" s="17">
        <v>881</v>
      </c>
      <c r="C75" s="1">
        <f>IF(C$63,D15,NA())</f>
        <v>65</v>
      </c>
      <c r="D75" s="1">
        <f>IF(D$63,E15,NA())</f>
        <v>816</v>
      </c>
      <c r="E75" s="1">
        <f>IF(E$63,B15,NA())</f>
        <v>87.2</v>
      </c>
      <c r="F75" s="1"/>
      <c r="G75" s="1"/>
    </row>
    <row r="76" spans="1:7" s="22" customFormat="1">
      <c r="A76" s="100">
        <v>40765</v>
      </c>
      <c r="B76" s="17">
        <v>1038</v>
      </c>
      <c r="C76" s="1">
        <f>IF(C$63,D16,NA())</f>
        <v>98</v>
      </c>
      <c r="D76" s="1">
        <f>IF(D$63,E16,NA())</f>
        <v>940</v>
      </c>
      <c r="E76" s="1">
        <f>IF(E$63,B16,NA())</f>
        <v>87.1</v>
      </c>
      <c r="F76" s="1"/>
      <c r="G76" s="1"/>
    </row>
    <row r="77" spans="1:7" s="22" customFormat="1">
      <c r="A77" s="100">
        <v>40796</v>
      </c>
      <c r="B77" s="17">
        <v>1319</v>
      </c>
      <c r="C77" s="75">
        <f>IF(C$63,D17,NA())</f>
        <v>80</v>
      </c>
      <c r="D77" s="75">
        <f>IF(D$63,E17,NA())</f>
        <v>1239</v>
      </c>
      <c r="E77" s="75">
        <f>IF(E$63,B17,NA())</f>
        <v>87.7</v>
      </c>
      <c r="F77" s="17"/>
    </row>
    <row r="78" spans="1:7" s="22" customFormat="1">
      <c r="A78" s="100">
        <v>40826</v>
      </c>
      <c r="B78" s="99">
        <v>1196</v>
      </c>
      <c r="C78" s="75">
        <f>IF(C$63,D18,NA())</f>
        <v>117</v>
      </c>
      <c r="D78" s="75">
        <f>IF(D$63,E18,NA())</f>
        <v>1079</v>
      </c>
      <c r="E78" s="75">
        <f>IF(E$63,B18,NA())</f>
        <v>86.2</v>
      </c>
      <c r="F78" s="17"/>
    </row>
    <row r="79" spans="1:7" s="22" customFormat="1">
      <c r="A79" s="100">
        <v>40857</v>
      </c>
      <c r="B79" s="99">
        <v>1412</v>
      </c>
      <c r="C79" s="75">
        <f>IF(C$63,D19,NA())</f>
        <v>366</v>
      </c>
      <c r="D79" s="75">
        <f>IF(D$63,E19,NA())</f>
        <v>1046</v>
      </c>
      <c r="E79" s="75">
        <f>IF(E$63,B19,NA())</f>
        <v>88</v>
      </c>
      <c r="F79" s="17"/>
    </row>
    <row r="80" spans="1:7" s="22" customFormat="1">
      <c r="A80" s="26"/>
      <c r="B80" s="99"/>
      <c r="C80" s="99"/>
      <c r="D80" s="99"/>
      <c r="E80" s="17"/>
      <c r="F80" s="17"/>
    </row>
    <row r="81" spans="1:13" s="22" customFormat="1">
      <c r="A81" s="26"/>
      <c r="B81" s="99"/>
      <c r="C81" s="99"/>
      <c r="D81" s="99"/>
      <c r="E81" s="17"/>
      <c r="F81" s="17"/>
    </row>
    <row r="82" spans="1:13" s="22" customFormat="1">
      <c r="A82" s="26"/>
      <c r="B82" s="99"/>
      <c r="C82" s="99"/>
      <c r="D82" s="99"/>
      <c r="E82" s="17"/>
      <c r="F82" s="17"/>
    </row>
    <row r="83" spans="1:13" s="22" customFormat="1">
      <c r="A83" s="26"/>
      <c r="B83" s="99"/>
      <c r="C83" s="99"/>
      <c r="D83" s="99"/>
      <c r="E83" s="17"/>
      <c r="F83" s="17"/>
    </row>
    <row r="84" spans="1:13" s="22" customFormat="1">
      <c r="A84" s="26"/>
      <c r="B84" s="99"/>
      <c r="C84" s="99"/>
      <c r="D84" s="99"/>
      <c r="E84" s="17"/>
      <c r="F84" s="17"/>
    </row>
    <row r="85" spans="1:13" s="22" customFormat="1">
      <c r="A85" s="26"/>
      <c r="B85" s="17"/>
      <c r="C85" s="17"/>
      <c r="D85" s="17"/>
      <c r="E85" s="17"/>
      <c r="F85" s="17"/>
    </row>
    <row r="86" spans="1:13" s="22" customFormat="1">
      <c r="A86" s="29"/>
      <c r="B86" s="17"/>
      <c r="C86" s="17"/>
      <c r="D86" s="17"/>
      <c r="E86" s="17"/>
      <c r="F86" s="17"/>
      <c r="H86" s="29"/>
      <c r="I86" s="29"/>
    </row>
    <row r="87" spans="1:13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>
      <c r="A88" s="32" t="s">
        <v>11</v>
      </c>
      <c r="B88" s="33"/>
      <c r="C88" s="34"/>
      <c r="D88" s="32" t="s">
        <v>13</v>
      </c>
      <c r="E88" s="34"/>
      <c r="F88" s="32" t="s">
        <v>14</v>
      </c>
      <c r="G88" s="32">
        <v>1</v>
      </c>
      <c r="H88" s="7"/>
      <c r="I88" s="7"/>
      <c r="J88" s="7"/>
      <c r="K88" s="7"/>
      <c r="L88" s="7"/>
      <c r="M88" s="7"/>
    </row>
    <row r="89" spans="1:13">
      <c r="A89" s="10" t="s">
        <v>12</v>
      </c>
      <c r="B89" s="37">
        <v>2.5578703703703705E-3</v>
      </c>
      <c r="D89" s="10" t="s">
        <v>26</v>
      </c>
      <c r="E89" s="12">
        <v>2.5578703703703705E-3</v>
      </c>
      <c r="F89" s="7"/>
      <c r="G89" s="7"/>
      <c r="H89" s="7"/>
      <c r="I89" s="7"/>
      <c r="J89" s="7"/>
      <c r="K89" s="7"/>
      <c r="L89" s="7"/>
      <c r="M89" s="7"/>
    </row>
    <row r="90" spans="1:13">
      <c r="A90" s="100">
        <v>39995</v>
      </c>
      <c r="B90" s="38">
        <v>2.2106481481481478E-3</v>
      </c>
      <c r="C90" s="1"/>
      <c r="D90" s="100">
        <f>INDEX($A$95:$A$106,G88)</f>
        <v>40148</v>
      </c>
      <c r="E90" s="11">
        <f>INDEX($B$95:$B$106,G88)</f>
        <v>2.7199074074074074E-3</v>
      </c>
      <c r="F90" s="1"/>
      <c r="G90" s="1"/>
      <c r="H90" s="1"/>
      <c r="I90" s="1"/>
      <c r="J90" s="1"/>
      <c r="K90" s="1"/>
      <c r="L90" s="1"/>
      <c r="M90" s="1"/>
    </row>
    <row r="91" spans="1:13">
      <c r="A91" s="100">
        <v>40026</v>
      </c>
      <c r="B91" s="38">
        <v>3.0324074074074073E-3</v>
      </c>
      <c r="C91" s="1"/>
      <c r="D91" s="100">
        <f>INDEX($A$95:$A$106,G88+1)</f>
        <v>40179</v>
      </c>
      <c r="E91" s="11">
        <f>INDEX($B$95:$B$106,G88+1)</f>
        <v>2.627314814814815E-3</v>
      </c>
      <c r="F91" s="1"/>
      <c r="G91" s="1"/>
      <c r="H91" s="1"/>
      <c r="I91" s="1"/>
      <c r="J91" s="1"/>
      <c r="K91" s="1"/>
      <c r="L91" s="1"/>
      <c r="M91" s="1"/>
    </row>
    <row r="92" spans="1:13">
      <c r="A92" s="100">
        <v>40057</v>
      </c>
      <c r="B92" s="38">
        <v>1.7939814814814815E-3</v>
      </c>
      <c r="C92" s="1"/>
      <c r="D92" s="100">
        <f>INDEX($A$95:$A$106,G88+2)</f>
        <v>40210</v>
      </c>
      <c r="E92" s="11">
        <f>INDEX($B$95:$B$106,G88+2)</f>
        <v>2.5347222222222221E-3</v>
      </c>
      <c r="F92" s="1"/>
      <c r="G92" s="1"/>
      <c r="H92" s="1"/>
      <c r="I92" s="1"/>
      <c r="J92" s="1"/>
      <c r="K92" s="1"/>
      <c r="L92" s="1"/>
      <c r="M92" s="1"/>
    </row>
    <row r="93" spans="1:13">
      <c r="A93" s="100">
        <v>40087</v>
      </c>
      <c r="B93" s="38">
        <v>1.8750000000000001E-3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>
      <c r="A94" s="100">
        <v>40118</v>
      </c>
      <c r="B94" s="38">
        <v>3.2754629629629631E-3</v>
      </c>
    </row>
    <row r="95" spans="1:13">
      <c r="A95" s="100">
        <v>40148</v>
      </c>
      <c r="B95" s="38">
        <v>2.7199074074074074E-3</v>
      </c>
    </row>
    <row r="96" spans="1:13">
      <c r="A96" s="100">
        <v>40179</v>
      </c>
      <c r="B96" s="36">
        <v>2.627314814814815E-3</v>
      </c>
    </row>
    <row r="97" spans="1:2">
      <c r="A97" s="100">
        <v>40210</v>
      </c>
      <c r="B97" s="36">
        <v>2.5347222222222221E-3</v>
      </c>
    </row>
    <row r="98" spans="1:2">
      <c r="A98" s="100">
        <v>40238</v>
      </c>
      <c r="B98" s="36">
        <v>2.9513888888888888E-3</v>
      </c>
    </row>
    <row r="99" spans="1:2">
      <c r="A99" s="100">
        <v>40269</v>
      </c>
      <c r="B99" s="36">
        <v>2.4305555555555556E-3</v>
      </c>
    </row>
    <row r="100" spans="1:2">
      <c r="A100" s="100">
        <v>40299</v>
      </c>
      <c r="B100" s="36">
        <v>2.3726851851851851E-3</v>
      </c>
    </row>
    <row r="101" spans="1:2">
      <c r="A101" s="100">
        <v>40330</v>
      </c>
      <c r="B101" s="36">
        <v>2.8935185185185188E-3</v>
      </c>
    </row>
    <row r="102" spans="1:2">
      <c r="A102" s="100">
        <v>40360</v>
      </c>
      <c r="B102" s="36">
        <v>3.9930555555555561E-3</v>
      </c>
    </row>
    <row r="103" spans="1:2">
      <c r="A103" s="100">
        <v>40391</v>
      </c>
      <c r="B103" s="36">
        <v>2.6620370370370374E-3</v>
      </c>
    </row>
    <row r="104" spans="1:2">
      <c r="A104" s="100">
        <v>40422</v>
      </c>
      <c r="B104" s="36">
        <v>2.0833333333333333E-3</v>
      </c>
    </row>
    <row r="105" spans="1:2" s="22" customFormat="1">
      <c r="A105" s="100">
        <v>40452</v>
      </c>
      <c r="B105" s="115">
        <v>2.6620370370370374E-3</v>
      </c>
    </row>
    <row r="106" spans="1:2" s="22" customFormat="1">
      <c r="A106" s="100">
        <v>40483</v>
      </c>
      <c r="B106" s="115">
        <v>4.0509259259259257E-3</v>
      </c>
    </row>
    <row r="107" spans="1:2" s="22" customFormat="1">
      <c r="A107" s="31"/>
      <c r="B107" s="115"/>
    </row>
    <row r="108" spans="1:2" s="22" customFormat="1">
      <c r="A108" s="31"/>
      <c r="B108" s="115"/>
    </row>
    <row r="109" spans="1:2" s="22" customFormat="1">
      <c r="A109" s="31"/>
      <c r="B109" s="115"/>
    </row>
    <row r="110" spans="1:2" s="22" customFormat="1">
      <c r="A110" s="31"/>
      <c r="B110" s="115"/>
    </row>
    <row r="111" spans="1:2" s="22" customFormat="1">
      <c r="A111" s="31"/>
      <c r="B111" s="115"/>
    </row>
    <row r="112" spans="1:2" s="22" customFormat="1">
      <c r="A112" s="31"/>
      <c r="B112" s="115"/>
    </row>
    <row r="113" spans="1:21" s="13" customFormat="1">
      <c r="A113" s="60"/>
    </row>
    <row r="114" spans="1:21" s="13" customFormat="1">
      <c r="A114" s="60"/>
    </row>
    <row r="115" spans="1:21" s="13" customFormat="1">
      <c r="A115" s="60"/>
    </row>
    <row r="116" spans="1:21" s="13" customFormat="1">
      <c r="A116" s="60"/>
    </row>
    <row r="117" spans="1:21" s="13" customFormat="1">
      <c r="A117" s="64"/>
    </row>
    <row r="118" spans="1:21" s="13" customFormat="1">
      <c r="A118" s="60"/>
    </row>
    <row r="119" spans="1:21" s="13" customFormat="1">
      <c r="A119" s="90" t="s">
        <v>52</v>
      </c>
      <c r="G119" s="27" t="s">
        <v>62</v>
      </c>
      <c r="O119" s="13" t="s">
        <v>65</v>
      </c>
      <c r="P119" s="13" t="s">
        <v>66</v>
      </c>
      <c r="Q119" s="13" t="s">
        <v>67</v>
      </c>
      <c r="S119" s="13" t="s">
        <v>65</v>
      </c>
      <c r="T119" s="13" t="s">
        <v>66</v>
      </c>
      <c r="U119" s="13" t="s">
        <v>67</v>
      </c>
    </row>
    <row r="120" spans="1:21">
      <c r="B120" s="84" t="s">
        <v>38</v>
      </c>
      <c r="C120" s="22" t="s">
        <v>39</v>
      </c>
      <c r="D120" s="22"/>
      <c r="E120" s="22"/>
      <c r="F120" s="22"/>
      <c r="G120" s="85" t="s">
        <v>40</v>
      </c>
      <c r="H120" s="86"/>
      <c r="I120" s="87">
        <v>40492</v>
      </c>
      <c r="J120" s="87">
        <v>40461</v>
      </c>
      <c r="K120" s="87">
        <v>40431</v>
      </c>
      <c r="L120" s="85"/>
      <c r="M120" s="85"/>
      <c r="O120" s="104" t="s">
        <v>63</v>
      </c>
      <c r="P120" s="105">
        <v>40425</v>
      </c>
      <c r="Q120" s="106">
        <v>1886.65</v>
      </c>
      <c r="S120" s="104" t="s">
        <v>64</v>
      </c>
      <c r="T120" s="105">
        <v>40426</v>
      </c>
      <c r="U120" s="106">
        <v>1075.0899999999999</v>
      </c>
    </row>
    <row r="121" spans="1:21" s="22" customFormat="1">
      <c r="A121" s="5">
        <v>40057</v>
      </c>
      <c r="B121" s="84">
        <v>109767</v>
      </c>
      <c r="D121" s="84"/>
      <c r="E121" s="84"/>
      <c r="G121" s="88">
        <v>1</v>
      </c>
      <c r="H121" s="89" t="s">
        <v>45</v>
      </c>
      <c r="I121" s="120">
        <v>7356.73</v>
      </c>
      <c r="J121" s="102">
        <v>8583</v>
      </c>
      <c r="K121" s="119">
        <v>8616</v>
      </c>
      <c r="L121" s="91"/>
      <c r="M121" s="92"/>
      <c r="O121" s="104" t="s">
        <v>63</v>
      </c>
      <c r="P121" s="105">
        <v>40432</v>
      </c>
      <c r="Q121" s="106">
        <v>1771.79</v>
      </c>
      <c r="S121" s="104" t="s">
        <v>64</v>
      </c>
      <c r="T121" s="105">
        <v>40433</v>
      </c>
      <c r="U121" s="106">
        <v>1152.48</v>
      </c>
    </row>
    <row r="122" spans="1:21" s="22" customFormat="1">
      <c r="A122" s="5">
        <v>40087</v>
      </c>
      <c r="B122" s="84">
        <v>89724</v>
      </c>
      <c r="C122" s="84">
        <v>97503.23</v>
      </c>
      <c r="D122" s="84"/>
      <c r="E122" s="84"/>
      <c r="F122" s="117"/>
      <c r="G122" s="116">
        <f t="shared" ref="G122:G135" si="0">G121+1</f>
        <v>2</v>
      </c>
      <c r="H122" s="89" t="s">
        <v>46</v>
      </c>
      <c r="I122" s="120">
        <v>7534.15</v>
      </c>
      <c r="J122" s="102">
        <v>8099</v>
      </c>
      <c r="K122" s="120">
        <v>8398.5</v>
      </c>
      <c r="L122" s="93"/>
      <c r="M122" s="94"/>
      <c r="O122" s="104" t="s">
        <v>63</v>
      </c>
      <c r="P122" s="105">
        <v>40439</v>
      </c>
      <c r="Q122" s="106">
        <v>1499.2</v>
      </c>
      <c r="S122" s="104" t="s">
        <v>64</v>
      </c>
      <c r="T122" s="105">
        <v>40440</v>
      </c>
      <c r="U122" s="106">
        <v>1377.93</v>
      </c>
    </row>
    <row r="123" spans="1:21" s="22" customFormat="1">
      <c r="A123" s="5">
        <v>40118</v>
      </c>
      <c r="B123" s="84">
        <v>74585</v>
      </c>
      <c r="C123" s="84">
        <v>62477.4</v>
      </c>
      <c r="D123" s="84"/>
      <c r="E123" s="84"/>
      <c r="F123" s="118"/>
      <c r="G123" s="116">
        <f t="shared" si="0"/>
        <v>3</v>
      </c>
      <c r="H123" s="89" t="s">
        <v>51</v>
      </c>
      <c r="I123" s="102">
        <v>5500</v>
      </c>
      <c r="J123" s="102">
        <v>6534</v>
      </c>
      <c r="K123" s="119">
        <v>7254</v>
      </c>
      <c r="L123" s="93"/>
      <c r="M123" s="94"/>
      <c r="O123" s="104" t="s">
        <v>63</v>
      </c>
      <c r="P123" s="105">
        <v>40446</v>
      </c>
      <c r="Q123" s="106">
        <v>780.72</v>
      </c>
      <c r="S123" s="104" t="s">
        <v>64</v>
      </c>
      <c r="T123" s="105">
        <v>40447</v>
      </c>
      <c r="U123" s="106">
        <v>620.73</v>
      </c>
    </row>
    <row r="124" spans="1:21" s="22" customFormat="1">
      <c r="A124" s="5">
        <v>40148</v>
      </c>
      <c r="B124" s="84">
        <v>145845</v>
      </c>
      <c r="C124" s="84">
        <v>174996</v>
      </c>
      <c r="D124" s="84"/>
      <c r="E124" s="84"/>
      <c r="F124" s="118"/>
      <c r="G124" s="116">
        <f t="shared" si="0"/>
        <v>4</v>
      </c>
      <c r="H124" s="89" t="s">
        <v>47</v>
      </c>
      <c r="I124" s="120">
        <v>4444.99</v>
      </c>
      <c r="J124" s="102">
        <v>5344</v>
      </c>
      <c r="K124" s="119">
        <v>5272</v>
      </c>
      <c r="L124" s="93"/>
      <c r="M124" s="94"/>
      <c r="P124" s="121">
        <v>40453</v>
      </c>
      <c r="Q124" s="122">
        <v>1342.18</v>
      </c>
      <c r="T124" s="107">
        <v>40454</v>
      </c>
      <c r="U124" s="122">
        <v>1137.98</v>
      </c>
    </row>
    <row r="125" spans="1:21" s="22" customFormat="1">
      <c r="A125" s="5">
        <v>40179</v>
      </c>
      <c r="B125" s="84">
        <v>124847</v>
      </c>
      <c r="C125" s="84">
        <v>186394</v>
      </c>
      <c r="D125" s="84"/>
      <c r="E125" s="84"/>
      <c r="F125" s="118"/>
      <c r="G125" s="116">
        <f t="shared" si="0"/>
        <v>5</v>
      </c>
      <c r="H125" s="89" t="s">
        <v>48</v>
      </c>
      <c r="I125" s="120">
        <v>2999.37</v>
      </c>
      <c r="J125" s="102">
        <v>3541</v>
      </c>
      <c r="K125" s="119">
        <v>3856</v>
      </c>
      <c r="L125" s="93"/>
      <c r="M125" s="94"/>
      <c r="O125" s="104" t="s">
        <v>63</v>
      </c>
      <c r="P125" s="121">
        <v>40460</v>
      </c>
      <c r="Q125" s="122">
        <v>1401.43</v>
      </c>
      <c r="S125" s="68" t="s">
        <v>64</v>
      </c>
      <c r="T125" s="107">
        <v>40461</v>
      </c>
      <c r="U125" s="122">
        <v>840.3</v>
      </c>
    </row>
    <row r="126" spans="1:21" s="22" customFormat="1">
      <c r="A126" s="5">
        <v>40210</v>
      </c>
      <c r="B126" s="84">
        <v>75899</v>
      </c>
      <c r="C126" s="84">
        <v>89832.33</v>
      </c>
      <c r="D126" s="84"/>
      <c r="E126" s="84"/>
      <c r="F126" s="118"/>
      <c r="G126" s="116">
        <f t="shared" si="0"/>
        <v>6</v>
      </c>
      <c r="H126" s="89" t="s">
        <v>43</v>
      </c>
      <c r="I126" s="120">
        <v>39570</v>
      </c>
      <c r="J126" s="102">
        <v>36850</v>
      </c>
      <c r="K126" s="119">
        <v>32065</v>
      </c>
      <c r="L126" s="93"/>
      <c r="M126" s="94"/>
      <c r="O126" s="104" t="s">
        <v>63</v>
      </c>
      <c r="P126" s="121">
        <v>40467</v>
      </c>
      <c r="Q126" s="122">
        <v>4006.39</v>
      </c>
      <c r="S126" s="68" t="s">
        <v>64</v>
      </c>
      <c r="T126" s="107">
        <v>40468</v>
      </c>
      <c r="U126" s="122">
        <v>1386.83</v>
      </c>
    </row>
    <row r="127" spans="1:21" s="22" customFormat="1">
      <c r="A127" s="5">
        <v>40238</v>
      </c>
      <c r="B127" s="84">
        <v>103747</v>
      </c>
      <c r="C127" s="84">
        <v>75065</v>
      </c>
      <c r="D127" s="84"/>
      <c r="E127" s="84"/>
      <c r="F127" s="118"/>
      <c r="G127" s="116">
        <f t="shared" si="0"/>
        <v>7</v>
      </c>
      <c r="H127" s="89" t="s">
        <v>49</v>
      </c>
      <c r="I127" s="120">
        <v>2076.5300000000002</v>
      </c>
      <c r="J127" s="102">
        <v>2394</v>
      </c>
      <c r="K127" s="119">
        <v>2015</v>
      </c>
      <c r="L127" s="93"/>
      <c r="M127" s="94"/>
      <c r="O127" s="104" t="s">
        <v>63</v>
      </c>
      <c r="P127" s="121">
        <v>40474</v>
      </c>
      <c r="Q127" s="122">
        <v>1420.72</v>
      </c>
      <c r="S127" s="68" t="s">
        <v>64</v>
      </c>
      <c r="T127" s="107">
        <v>40475</v>
      </c>
      <c r="U127" s="122">
        <v>675.53</v>
      </c>
    </row>
    <row r="128" spans="1:21" s="22" customFormat="1">
      <c r="A128" s="5">
        <v>40269</v>
      </c>
      <c r="B128" s="84">
        <v>108282</v>
      </c>
      <c r="C128" s="84">
        <v>114286.22</v>
      </c>
      <c r="D128" s="84"/>
      <c r="E128" s="84"/>
      <c r="F128" s="118"/>
      <c r="G128" s="116">
        <f t="shared" si="0"/>
        <v>8</v>
      </c>
      <c r="H128" s="125" t="s">
        <v>68</v>
      </c>
      <c r="I128" s="77">
        <v>1550</v>
      </c>
      <c r="J128" s="128">
        <v>2500</v>
      </c>
      <c r="K128" s="126">
        <v>1443</v>
      </c>
      <c r="L128" s="93"/>
      <c r="M128" s="94"/>
      <c r="O128" s="104" t="s">
        <v>63</v>
      </c>
      <c r="P128" s="121">
        <v>40481</v>
      </c>
      <c r="Q128" s="122">
        <v>657.64</v>
      </c>
      <c r="S128" s="68" t="s">
        <v>64</v>
      </c>
      <c r="T128" s="107">
        <v>40482</v>
      </c>
      <c r="U128" s="122">
        <v>776</v>
      </c>
    </row>
    <row r="129" spans="1:21" s="22" customFormat="1">
      <c r="A129" s="5">
        <v>40299</v>
      </c>
      <c r="B129" s="84">
        <v>102057</v>
      </c>
      <c r="C129" s="84">
        <v>85916.67</v>
      </c>
      <c r="D129" s="84"/>
      <c r="E129" s="84"/>
      <c r="F129" s="118"/>
      <c r="G129" s="116">
        <f t="shared" si="0"/>
        <v>9</v>
      </c>
      <c r="H129" s="89" t="s">
        <v>50</v>
      </c>
      <c r="I129" s="120">
        <v>1952.23</v>
      </c>
      <c r="J129" s="102">
        <v>2099</v>
      </c>
      <c r="K129" s="119">
        <v>1620</v>
      </c>
      <c r="L129" s="93"/>
      <c r="M129" s="94"/>
      <c r="O129" s="104" t="s">
        <v>63</v>
      </c>
      <c r="P129" s="121">
        <v>40488</v>
      </c>
      <c r="Q129" s="122">
        <v>1165.45</v>
      </c>
      <c r="S129" s="68" t="s">
        <v>64</v>
      </c>
      <c r="T129" s="121">
        <v>40489</v>
      </c>
      <c r="U129" s="122">
        <v>555.97</v>
      </c>
    </row>
    <row r="130" spans="1:21" s="22" customFormat="1">
      <c r="A130" s="5">
        <v>40330</v>
      </c>
      <c r="B130" s="84">
        <v>124541</v>
      </c>
      <c r="C130" s="84">
        <v>213637</v>
      </c>
      <c r="D130" s="84"/>
      <c r="E130" s="84"/>
      <c r="F130" s="118"/>
      <c r="G130" s="116">
        <f t="shared" si="0"/>
        <v>10</v>
      </c>
      <c r="H130" s="89" t="s">
        <v>69</v>
      </c>
      <c r="I130" s="102">
        <v>1384</v>
      </c>
      <c r="J130" s="102">
        <v>2947</v>
      </c>
      <c r="K130" s="119">
        <v>4957</v>
      </c>
      <c r="L130" s="93"/>
      <c r="M130" s="94"/>
      <c r="O130" s="104"/>
      <c r="P130" s="121">
        <v>40495</v>
      </c>
      <c r="Q130" s="122">
        <v>824.4</v>
      </c>
      <c r="T130" s="121">
        <v>40496</v>
      </c>
      <c r="U130" s="122">
        <v>735.25</v>
      </c>
    </row>
    <row r="131" spans="1:21" s="22" customFormat="1">
      <c r="A131" s="5">
        <v>40360</v>
      </c>
      <c r="B131" s="84">
        <v>117964</v>
      </c>
      <c r="C131" s="84">
        <v>104729</v>
      </c>
      <c r="D131" s="84"/>
      <c r="E131" s="84"/>
      <c r="F131" s="118"/>
      <c r="G131" s="116">
        <f t="shared" si="0"/>
        <v>11</v>
      </c>
      <c r="H131" s="89"/>
      <c r="I131" s="120"/>
      <c r="J131" s="102"/>
      <c r="K131" s="119"/>
      <c r="L131" s="93"/>
      <c r="M131" s="94"/>
      <c r="O131" s="68" t="s">
        <v>63</v>
      </c>
      <c r="P131" s="121">
        <v>40502</v>
      </c>
      <c r="Q131" s="122">
        <v>870.32</v>
      </c>
      <c r="T131" s="121">
        <v>40503</v>
      </c>
      <c r="U131" s="122">
        <v>584.34</v>
      </c>
    </row>
    <row r="132" spans="1:21" s="22" customFormat="1">
      <c r="A132" s="5">
        <v>40391</v>
      </c>
      <c r="B132" s="84">
        <v>108377</v>
      </c>
      <c r="C132" s="84">
        <v>84884</v>
      </c>
      <c r="D132" s="84"/>
      <c r="E132" s="84"/>
      <c r="F132" s="118"/>
      <c r="G132" s="116">
        <f t="shared" si="0"/>
        <v>12</v>
      </c>
      <c r="H132" s="89"/>
      <c r="I132" s="120"/>
      <c r="J132" s="102"/>
      <c r="K132" s="119"/>
      <c r="L132" s="93"/>
      <c r="M132" s="94"/>
      <c r="O132" s="68" t="s">
        <v>63</v>
      </c>
      <c r="P132" s="121">
        <v>40509</v>
      </c>
      <c r="Q132" s="122">
        <v>1256.3599999999999</v>
      </c>
      <c r="T132" s="121">
        <v>40510</v>
      </c>
      <c r="U132" s="122">
        <v>479.31</v>
      </c>
    </row>
    <row r="133" spans="1:21" s="22" customFormat="1">
      <c r="A133" s="5">
        <v>40422</v>
      </c>
      <c r="B133" s="84">
        <v>97662</v>
      </c>
      <c r="C133" s="84">
        <v>109767</v>
      </c>
      <c r="D133" s="84"/>
      <c r="E133" s="84"/>
      <c r="F133" s="118"/>
      <c r="G133" s="116">
        <f t="shared" si="0"/>
        <v>13</v>
      </c>
      <c r="H133" s="89"/>
      <c r="I133" s="102"/>
      <c r="J133" s="102"/>
      <c r="K133" s="119"/>
      <c r="L133" s="93"/>
      <c r="M133" s="94"/>
      <c r="O133" s="68" t="s">
        <v>63</v>
      </c>
    </row>
    <row r="134" spans="1:21" s="22" customFormat="1">
      <c r="A134" s="5">
        <v>40452</v>
      </c>
      <c r="B134" s="84">
        <v>108023</v>
      </c>
      <c r="C134" s="84">
        <v>89724</v>
      </c>
      <c r="D134" s="84"/>
      <c r="E134" s="84"/>
      <c r="F134" s="118"/>
      <c r="G134" s="116">
        <f t="shared" si="0"/>
        <v>14</v>
      </c>
      <c r="H134" s="89"/>
      <c r="I134" s="102"/>
      <c r="J134" s="102"/>
      <c r="K134" s="119"/>
      <c r="L134" s="93"/>
      <c r="M134" s="94"/>
      <c r="O134" s="68" t="s">
        <v>63</v>
      </c>
    </row>
    <row r="135" spans="1:21" s="22" customFormat="1">
      <c r="A135" s="5">
        <v>40483</v>
      </c>
      <c r="B135" s="84">
        <v>95736</v>
      </c>
      <c r="C135" s="84">
        <v>85937</v>
      </c>
      <c r="D135" s="84"/>
      <c r="E135" s="84"/>
      <c r="F135" s="124"/>
      <c r="G135" s="116">
        <f t="shared" si="0"/>
        <v>15</v>
      </c>
      <c r="L135" s="93"/>
      <c r="M135" s="94"/>
      <c r="O135" s="107"/>
      <c r="P135" s="108"/>
      <c r="Q135" s="96"/>
    </row>
    <row r="136" spans="1:21" s="22" customFormat="1">
      <c r="A136" s="5">
        <v>40513</v>
      </c>
      <c r="F136" s="117"/>
      <c r="K136" s="22" t="s">
        <v>41</v>
      </c>
      <c r="L136" s="22">
        <v>6</v>
      </c>
      <c r="O136" s="68"/>
    </row>
    <row r="137" spans="1:21" s="22" customFormat="1">
      <c r="A137" s="5">
        <v>40544</v>
      </c>
      <c r="K137" s="22" t="s">
        <v>42</v>
      </c>
      <c r="L137" s="103">
        <f>G130-COUNTA(#REF!)+1</f>
        <v>10</v>
      </c>
      <c r="O137" s="68"/>
    </row>
    <row r="138" spans="1:21" s="22" customFormat="1">
      <c r="A138" s="5">
        <v>40575</v>
      </c>
      <c r="O138" s="68"/>
    </row>
    <row r="139" spans="1:21" s="22" customFormat="1">
      <c r="A139" s="5">
        <v>40603</v>
      </c>
      <c r="O139" s="68"/>
    </row>
    <row r="140" spans="1:21" s="22" customFormat="1">
      <c r="P140" s="96"/>
      <c r="Q140" s="96"/>
    </row>
    <row r="141" spans="1:21" ht="15.75" customHeight="1">
      <c r="P141" s="96"/>
      <c r="Q141" s="96"/>
    </row>
    <row r="142" spans="1:21">
      <c r="A142" s="22"/>
      <c r="B142" s="63"/>
      <c r="C142" s="63"/>
      <c r="D142" s="22"/>
      <c r="E142" s="61"/>
      <c r="F142" s="61"/>
    </row>
    <row r="143" spans="1:21">
      <c r="A143" s="100"/>
      <c r="B143" s="63"/>
      <c r="C143" s="63"/>
      <c r="D143" s="14"/>
      <c r="E143" s="62"/>
      <c r="F143" s="101"/>
    </row>
    <row r="144" spans="1:21">
      <c r="A144" s="100"/>
      <c r="B144" s="63"/>
      <c r="C144" s="63"/>
      <c r="D144" s="14"/>
      <c r="E144" s="62"/>
      <c r="F144" s="101"/>
    </row>
    <row r="145" spans="1:6">
      <c r="A145" s="100"/>
      <c r="B145" s="63"/>
      <c r="C145" s="63"/>
      <c r="D145" s="14"/>
      <c r="E145" s="62"/>
      <c r="F145" s="101"/>
    </row>
    <row r="146" spans="1:6">
      <c r="A146" s="100"/>
      <c r="B146" s="63"/>
      <c r="C146" s="63"/>
      <c r="D146" s="14"/>
      <c r="E146" s="62"/>
      <c r="F146" s="101"/>
    </row>
    <row r="147" spans="1:6">
      <c r="A147" s="100"/>
      <c r="B147" s="63"/>
      <c r="C147" s="63"/>
      <c r="D147" s="14"/>
      <c r="E147" s="62"/>
      <c r="F147" s="101"/>
    </row>
    <row r="148" spans="1:6">
      <c r="A148" s="100"/>
      <c r="B148" s="63"/>
      <c r="C148" s="63"/>
      <c r="D148" s="14"/>
      <c r="E148" s="62"/>
      <c r="F148" s="101"/>
    </row>
    <row r="149" spans="1:6">
      <c r="A149" s="100"/>
      <c r="B149" s="63"/>
      <c r="C149" s="63"/>
      <c r="D149" s="14"/>
      <c r="E149" s="62"/>
      <c r="F149" s="101"/>
    </row>
    <row r="150" spans="1:6">
      <c r="A150" s="100"/>
      <c r="B150" s="63"/>
      <c r="C150" s="63"/>
      <c r="D150" s="14"/>
      <c r="E150" s="62"/>
      <c r="F150" s="101"/>
    </row>
    <row r="151" spans="1:6">
      <c r="A151" s="100"/>
      <c r="B151" s="63"/>
      <c r="C151" s="63"/>
      <c r="D151" s="14"/>
      <c r="E151" s="62"/>
      <c r="F151" s="101"/>
    </row>
    <row r="152" spans="1:6">
      <c r="A152" s="100"/>
      <c r="B152" s="63"/>
      <c r="C152" s="63"/>
      <c r="D152" s="14"/>
      <c r="E152" s="62"/>
      <c r="F152" s="101"/>
    </row>
    <row r="153" spans="1:6">
      <c r="A153" s="100"/>
      <c r="B153" s="63"/>
      <c r="C153" s="63"/>
      <c r="D153" s="14"/>
      <c r="E153" s="62"/>
      <c r="F153" s="101"/>
    </row>
    <row r="154" spans="1:6">
      <c r="A154" s="100"/>
      <c r="B154" s="63"/>
      <c r="C154" s="63"/>
      <c r="D154" s="14"/>
      <c r="E154" s="62"/>
      <c r="F154" s="101"/>
    </row>
    <row r="155" spans="1:6">
      <c r="A155" s="100"/>
      <c r="B155" s="63"/>
      <c r="C155" s="63"/>
      <c r="D155" s="14"/>
      <c r="E155" s="62"/>
      <c r="F155" s="101"/>
    </row>
    <row r="156" spans="1:6">
      <c r="A156" s="100"/>
      <c r="B156" s="63"/>
      <c r="C156" s="63"/>
      <c r="D156" s="14"/>
      <c r="E156" s="62"/>
      <c r="F156" s="101"/>
    </row>
    <row r="157" spans="1:6">
      <c r="A157" s="100"/>
      <c r="B157" s="63"/>
      <c r="C157" s="63"/>
      <c r="D157" s="14"/>
      <c r="E157" s="62"/>
      <c r="F157" s="101"/>
    </row>
    <row r="158" spans="1:6">
      <c r="A158" s="100"/>
    </row>
  </sheetData>
  <sortState ref="H157:I171">
    <sortCondition ref="H157:H171"/>
  </sortState>
  <mergeCells count="4">
    <mergeCell ref="B27:G27"/>
    <mergeCell ref="H27:M27"/>
    <mergeCell ref="J45:K45"/>
    <mergeCell ref="L44:M44"/>
  </mergeCells>
  <conditionalFormatting sqref="I121:K121">
    <cfRule type="top10" dxfId="0" priority="2" rank="1"/>
  </conditionalFormatting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Service</vt:lpstr>
      <vt:lpstr>Data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</dc:creator>
  <cp:lastModifiedBy>Mara</cp:lastModifiedBy>
  <dcterms:created xsi:type="dcterms:W3CDTF">2010-06-17T00:24:05Z</dcterms:created>
  <dcterms:modified xsi:type="dcterms:W3CDTF">2011-01-21T05:46:25Z</dcterms:modified>
</cp:coreProperties>
</file>