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iman\Documents\SNU_DS_Local\VoteNet\votenet\Training_log\"/>
    </mc:Choice>
  </mc:AlternateContent>
  <bookViews>
    <workbookView xWindow="0" yWindow="0" windowWidth="23040" windowHeight="9192" activeTab="2"/>
  </bookViews>
  <sheets>
    <sheet name="cpp_server" sheetId="2" r:id="rId1"/>
    <sheet name="cuda_server" sheetId="4" r:id="rId2"/>
    <sheet name="cuda_jetson" sheetId="1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D43" i="1"/>
  <c r="D38" i="4" l="1"/>
  <c r="D34" i="4"/>
  <c r="H32" i="4"/>
  <c r="G32" i="4"/>
  <c r="F32" i="4"/>
  <c r="E32" i="4"/>
  <c r="D30" i="4"/>
  <c r="G29" i="4"/>
  <c r="F29" i="4"/>
  <c r="E29" i="4"/>
  <c r="G28" i="4"/>
  <c r="F28" i="4"/>
  <c r="E28" i="4"/>
  <c r="G26" i="4"/>
  <c r="F26" i="4"/>
  <c r="E26" i="4"/>
  <c r="G25" i="4"/>
  <c r="F25" i="4"/>
  <c r="E25" i="4"/>
  <c r="G24" i="4"/>
  <c r="F24" i="4"/>
  <c r="E24" i="4"/>
  <c r="G23" i="4"/>
  <c r="F23" i="4"/>
  <c r="E23" i="4"/>
  <c r="D14" i="4"/>
  <c r="D32" i="4" s="1"/>
  <c r="D11" i="4"/>
  <c r="D29" i="4" s="1"/>
  <c r="D10" i="4"/>
  <c r="D8" i="4"/>
  <c r="D26" i="4" s="1"/>
  <c r="D7" i="4"/>
  <c r="D25" i="4" s="1"/>
  <c r="D6" i="4"/>
  <c r="D24" i="4" s="1"/>
  <c r="D5" i="4"/>
  <c r="D23" i="4" s="1"/>
  <c r="D15" i="4" l="1"/>
  <c r="D33" i="4" s="1"/>
  <c r="D28" i="4"/>
  <c r="D14" i="1" l="1"/>
  <c r="D34" i="2"/>
  <c r="H32" i="2"/>
  <c r="G32" i="2"/>
  <c r="F32" i="2"/>
  <c r="E32" i="2"/>
  <c r="D32" i="2"/>
  <c r="D30" i="2"/>
  <c r="G29" i="2"/>
  <c r="F29" i="2"/>
  <c r="E29" i="2"/>
  <c r="D29" i="2"/>
  <c r="G28" i="2"/>
  <c r="F28" i="2"/>
  <c r="E28" i="2"/>
  <c r="D28" i="2"/>
  <c r="G26" i="2"/>
  <c r="F26" i="2"/>
  <c r="E26" i="2"/>
  <c r="G25" i="2"/>
  <c r="F25" i="2"/>
  <c r="E25" i="2"/>
  <c r="D25" i="2"/>
  <c r="G24" i="2"/>
  <c r="F24" i="2"/>
  <c r="E24" i="2"/>
  <c r="G23" i="2"/>
  <c r="F23" i="2"/>
  <c r="E23" i="2"/>
  <c r="D14" i="2"/>
  <c r="D11" i="2"/>
  <c r="D10" i="2"/>
  <c r="D8" i="2"/>
  <c r="D26" i="2" s="1"/>
  <c r="D7" i="2"/>
  <c r="D6" i="2"/>
  <c r="D24" i="2" s="1"/>
  <c r="D5" i="2"/>
  <c r="D15" i="2" s="1"/>
  <c r="D33" i="2" s="1"/>
  <c r="D23" i="2" l="1"/>
  <c r="D34" i="1"/>
  <c r="H32" i="1"/>
  <c r="G32" i="1"/>
  <c r="F32" i="1"/>
  <c r="E32" i="1"/>
  <c r="D32" i="1"/>
  <c r="D30" i="1"/>
  <c r="G29" i="1"/>
  <c r="F29" i="1"/>
  <c r="E29" i="1"/>
  <c r="G28" i="1"/>
  <c r="F28" i="1"/>
  <c r="E28" i="1"/>
  <c r="G26" i="1"/>
  <c r="F26" i="1"/>
  <c r="E26" i="1"/>
  <c r="G25" i="1"/>
  <c r="F25" i="1"/>
  <c r="E25" i="1"/>
  <c r="G24" i="1"/>
  <c r="F24" i="1"/>
  <c r="E24" i="1"/>
  <c r="G23" i="1"/>
  <c r="F23" i="1"/>
  <c r="E23" i="1"/>
  <c r="D11" i="1"/>
  <c r="D29" i="1" s="1"/>
  <c r="D10" i="1"/>
  <c r="D28" i="1" s="1"/>
  <c r="D8" i="1"/>
  <c r="D26" i="1" s="1"/>
  <c r="D7" i="1"/>
  <c r="D25" i="1" s="1"/>
  <c r="D6" i="1"/>
  <c r="D24" i="1" s="1"/>
  <c r="D5" i="1"/>
  <c r="D23" i="1" s="1"/>
  <c r="D15" i="1" l="1"/>
  <c r="D33" i="1" s="1"/>
</calcChain>
</file>

<file path=xl/sharedStrings.xml><?xml version="1.0" encoding="utf-8"?>
<sst xmlns="http://schemas.openxmlformats.org/spreadsheetml/2006/main" count="185" uniqueCount="60">
  <si>
    <t>SA1</t>
  </si>
  <si>
    <t>Avg point based sampling</t>
  </si>
  <si>
    <t>Ball query</t>
  </si>
  <si>
    <t>shared MLP</t>
  </si>
  <si>
    <t>SA2</t>
  </si>
  <si>
    <t>SA3</t>
  </si>
  <si>
    <t>SA4</t>
  </si>
  <si>
    <t>FP1</t>
  </si>
  <si>
    <t>FP2</t>
  </si>
  <si>
    <t>Inverse ball query</t>
  </si>
  <si>
    <t>Interpolation</t>
  </si>
  <si>
    <t>Total</t>
  </si>
  <si>
    <t>Voting</t>
  </si>
  <si>
    <t>Proposal</t>
  </si>
  <si>
    <t>shared MLP(Abstraction)</t>
  </si>
  <si>
    <t>shared MLP(Detection&amp;Classification)</t>
  </si>
  <si>
    <t>Total Inference time</t>
  </si>
  <si>
    <t>% of total inference time</t>
  </si>
  <si>
    <t>Layer</t>
  </si>
  <si>
    <t>Runtime per componet(in sec)</t>
  </si>
  <si>
    <t>Miscalleneous(Initialization etc)</t>
  </si>
  <si>
    <t>Partition of a set of 432399 objects. Total size = 57154908 bytes.</t>
  </si>
  <si>
    <t xml:space="preserve"> Index  Count   %     Size   % Cumulative  % Kind (class / dict of class)</t>
  </si>
  <si>
    <t xml:space="preserve">     0 117465  27 17707549  31  17707549  31 str</t>
  </si>
  <si>
    <t xml:space="preserve">     1 115013  27  9941472  17  27649021  48 tuple</t>
  </si>
  <si>
    <t xml:space="preserve">     2  52023  12  4351324   8  32000345  56 bytes</t>
  </si>
  <si>
    <t xml:space="preserve">     3  26126   6  3783176   7  35783521  63 types.CodeType</t>
  </si>
  <si>
    <t xml:space="preserve">     4  23432   5  3374208   6  39157729  69 function</t>
  </si>
  <si>
    <t xml:space="preserve">     5   3037   1  2907776   5  42065505  74 type</t>
  </si>
  <si>
    <t xml:space="preserve">     6   5108   1  2191256   4  44256761  77 dict (no owner)</t>
  </si>
  <si>
    <t xml:space="preserve">     7   1319   0  2056952   4  46313713  81 dict of module</t>
  </si>
  <si>
    <t xml:space="preserve">     8   3036   1  1605024   3  47918737  84 dict of type</t>
  </si>
  <si>
    <t xml:space="preserve">     9   3140   1   778848   1  48697585  85 dict of function</t>
  </si>
  <si>
    <t>Memory allocated, using guppy</t>
  </si>
  <si>
    <t>Backbone Module
(PointNet++)</t>
  </si>
  <si>
    <t>Voting &amp; Detection</t>
  </si>
  <si>
    <t>Category</t>
  </si>
  <si>
    <t>Three nn</t>
  </si>
  <si>
    <t>Farthest point sampling</t>
  </si>
  <si>
    <t>Maximum memory allocated</t>
  </si>
  <si>
    <t>MB</t>
  </si>
  <si>
    <t>Processing</t>
  </si>
  <si>
    <t>CPU</t>
  </si>
  <si>
    <t>64-bit Quad-core ARM A57 @ 1.43GHz</t>
  </si>
  <si>
    <t>GPU</t>
  </si>
  <si>
    <t>128-core NVIDIA Maxwell @ 921MHz</t>
  </si>
  <si>
    <t>Memory</t>
  </si>
  <si>
    <t>4GB 64-bit LPDDR4 @ 1600MHz | 25.6 GB/s</t>
  </si>
  <si>
    <t>Video Encoder*</t>
  </si>
  <si>
    <t>4Kp30 | (4x) 1080p30 | (2x) 1080p60</t>
  </si>
  <si>
    <t>Video Decoder*</t>
  </si>
  <si>
    <t>4Kp60 | (2x) 4Kp30 | (8x) 1080p30 | (4x) 1080p60</t>
  </si>
  <si>
    <t>472GFLOPS</t>
  </si>
  <si>
    <t>idle</t>
  </si>
  <si>
    <t>Running</t>
  </si>
  <si>
    <t>Memory usage observed from jtop</t>
  </si>
  <si>
    <t>GB</t>
  </si>
  <si>
    <t>Bytes</t>
  </si>
  <si>
    <t>jtop monitoring result</t>
  </si>
  <si>
    <t>if run on local with monitor connected, jetson nano shuts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</si>
</sst>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0.000000"/>
    <numFmt numFmtId="165" formatCode="0.0%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3B9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 style="medium">
        <color rgb="FF000000"/>
      </bottom>
      <diagonal/>
    </border>
    <border>
      <left style="medium">
        <color rgb="FF000000"/>
      </left>
      <right style="medium">
        <color rgb="FFEDEDED"/>
      </right>
      <top style="medium">
        <color rgb="FFEDEDED"/>
      </top>
      <bottom style="medium">
        <color rgb="FF000000"/>
      </bottom>
      <diagonal/>
    </border>
    <border>
      <left style="medium">
        <color rgb="FFEDEDE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EDEDED"/>
      </right>
      <top style="medium">
        <color rgb="FF000000"/>
      </top>
      <bottom style="medium">
        <color rgb="FF000000"/>
      </bottom>
      <diagonal/>
    </border>
    <border>
      <left style="medium">
        <color rgb="FFEDEDED"/>
      </left>
      <right style="medium">
        <color rgb="FF000000"/>
      </right>
      <top style="medium">
        <color rgb="FF000000"/>
      </top>
      <bottom style="medium">
        <color rgb="FFEDEDED"/>
      </bottom>
      <diagonal/>
    </border>
    <border>
      <left style="medium">
        <color rgb="FF000000"/>
      </left>
      <right style="medium">
        <color rgb="FFEDEDED"/>
      </right>
      <top style="medium">
        <color rgb="FF000000"/>
      </top>
      <bottom style="medium">
        <color rgb="FFEDEDE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5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9" xfId="0" applyFill="1" applyBorder="1"/>
    <xf numFmtId="164" fontId="0" fillId="3" borderId="10" xfId="0" applyNumberFormat="1" applyFill="1" applyBorder="1"/>
    <xf numFmtId="0" fontId="0" fillId="3" borderId="7" xfId="0" applyFill="1" applyBorder="1"/>
    <xf numFmtId="0" fontId="0" fillId="3" borderId="2" xfId="0" applyFill="1" applyBorder="1"/>
    <xf numFmtId="0" fontId="3" fillId="3" borderId="8" xfId="0" applyFont="1" applyFill="1" applyBorder="1"/>
    <xf numFmtId="164" fontId="0" fillId="3" borderId="12" xfId="0" applyNumberFormat="1" applyFill="1" applyBorder="1"/>
    <xf numFmtId="0" fontId="2" fillId="3" borderId="7" xfId="0" applyFont="1" applyFill="1" applyBorder="1"/>
    <xf numFmtId="165" fontId="0" fillId="3" borderId="10" xfId="1" applyNumberFormat="1" applyFont="1" applyFill="1" applyBorder="1"/>
    <xf numFmtId="165" fontId="0" fillId="3" borderId="3" xfId="1" applyNumberFormat="1" applyFont="1" applyFill="1" applyBorder="1"/>
    <xf numFmtId="165" fontId="0" fillId="3" borderId="1" xfId="1" applyNumberFormat="1" applyFont="1" applyFill="1" applyBorder="1"/>
    <xf numFmtId="165" fontId="0" fillId="3" borderId="11" xfId="1" applyNumberFormat="1" applyFont="1" applyFill="1" applyBorder="1"/>
    <xf numFmtId="165" fontId="0" fillId="3" borderId="2" xfId="1" applyNumberFormat="1" applyFont="1" applyFill="1" applyBorder="1"/>
    <xf numFmtId="165" fontId="0" fillId="3" borderId="12" xfId="1" applyNumberFormat="1" applyFont="1" applyFill="1" applyBorder="1"/>
    <xf numFmtId="9" fontId="0" fillId="3" borderId="2" xfId="1" applyFont="1" applyFill="1" applyBorder="1"/>
    <xf numFmtId="165" fontId="0" fillId="3" borderId="0" xfId="1" applyNumberFormat="1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7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0" fillId="2" borderId="16" xfId="0" applyFill="1" applyBorder="1"/>
    <xf numFmtId="165" fontId="0" fillId="3" borderId="17" xfId="1" applyNumberFormat="1" applyFont="1" applyFill="1" applyBorder="1"/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0" fillId="3" borderId="0" xfId="1" applyNumberFormat="1" applyFont="1" applyFill="1"/>
    <xf numFmtId="2" fontId="0" fillId="3" borderId="0" xfId="0" applyNumberFormat="1" applyFill="1"/>
    <xf numFmtId="0" fontId="5" fillId="5" borderId="18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left" vertical="top" wrapText="1"/>
    </xf>
    <xf numFmtId="0" fontId="4" fillId="4" borderId="20" xfId="0" applyFont="1" applyFill="1" applyBorder="1" applyAlignment="1">
      <alignment horizontal="left" vertical="top" wrapText="1"/>
    </xf>
    <xf numFmtId="0" fontId="4" fillId="4" borderId="21" xfId="0" applyFont="1" applyFill="1" applyBorder="1" applyAlignment="1">
      <alignment horizontal="left" vertical="top" wrapText="1"/>
    </xf>
    <xf numFmtId="0" fontId="4" fillId="4" borderId="22" xfId="0" applyFont="1" applyFill="1" applyBorder="1" applyAlignment="1">
      <alignment horizontal="left" vertical="top" wrapText="1"/>
    </xf>
    <xf numFmtId="0" fontId="4" fillId="4" borderId="2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41" fontId="0" fillId="3" borderId="1" xfId="2" applyFont="1" applyFill="1" applyBorder="1"/>
    <xf numFmtId="0" fontId="0" fillId="3" borderId="1" xfId="1" applyNumberFormat="1" applyFont="1" applyFill="1" applyBorder="1"/>
  </cellXfs>
  <cellStyles count="3">
    <cellStyle name="Comma [0]" xfId="2" builtinId="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0"/>
  <sheetViews>
    <sheetView workbookViewId="0">
      <selection activeCell="D10" sqref="D10"/>
    </sheetView>
  </sheetViews>
  <sheetFormatPr defaultRowHeight="14.4"/>
  <cols>
    <col min="1" max="1" width="8.88671875" style="3"/>
    <col min="2" max="2" width="13" style="3" customWidth="1"/>
    <col min="3" max="3" width="27.109375" style="3" bestFit="1" customWidth="1"/>
    <col min="4" max="4" width="21.6640625" style="3" bestFit="1" customWidth="1"/>
    <col min="5" max="5" width="22.88671875" style="3" bestFit="1" customWidth="1"/>
    <col min="6" max="6" width="15.44140625" style="3" customWidth="1"/>
    <col min="7" max="7" width="22.21875" style="3" bestFit="1" customWidth="1"/>
    <col min="8" max="8" width="32.21875" style="3" bestFit="1" customWidth="1"/>
    <col min="9" max="16384" width="8.88671875" style="3"/>
  </cols>
  <sheetData>
    <row r="3" spans="2:8" ht="15" thickBot="1">
      <c r="C3" s="3" t="s">
        <v>19</v>
      </c>
    </row>
    <row r="4" spans="2:8">
      <c r="C4" s="1" t="s">
        <v>18</v>
      </c>
      <c r="D4" s="2" t="s">
        <v>11</v>
      </c>
      <c r="E4" s="4" t="s">
        <v>1</v>
      </c>
      <c r="F4" s="5" t="s">
        <v>2</v>
      </c>
      <c r="G4" s="5" t="s">
        <v>3</v>
      </c>
    </row>
    <row r="5" spans="2:8">
      <c r="B5" s="38"/>
      <c r="C5" s="6" t="s">
        <v>0</v>
      </c>
      <c r="D5" s="7">
        <f>SUM(E5:G5)</f>
        <v>0.32481099999999996</v>
      </c>
      <c r="E5" s="8">
        <v>1.078E-3</v>
      </c>
      <c r="F5" s="9">
        <v>5.6070000000000002E-2</v>
      </c>
      <c r="G5" s="9">
        <v>0.26766299999999998</v>
      </c>
    </row>
    <row r="6" spans="2:8">
      <c r="B6" s="38"/>
      <c r="C6" s="6" t="s">
        <v>4</v>
      </c>
      <c r="D6" s="7">
        <f t="shared" ref="D6:D8" si="0">SUM(E6:G6)</f>
        <v>0.147427</v>
      </c>
      <c r="E6" s="8">
        <v>1.95E-4</v>
      </c>
      <c r="F6" s="9">
        <v>4.1332000000000001E-2</v>
      </c>
      <c r="G6" s="9">
        <v>0.10589999999999999</v>
      </c>
    </row>
    <row r="7" spans="2:8">
      <c r="B7" s="38"/>
      <c r="C7" s="6" t="s">
        <v>5</v>
      </c>
      <c r="D7" s="7">
        <f t="shared" si="0"/>
        <v>4.0030999999999997E-2</v>
      </c>
      <c r="E7" s="8">
        <v>1.5799999999999999E-4</v>
      </c>
      <c r="F7" s="9">
        <v>1.8231000000000001E-2</v>
      </c>
      <c r="G7" s="9">
        <v>2.1642000000000002E-2</v>
      </c>
    </row>
    <row r="8" spans="2:8" ht="15" thickBot="1">
      <c r="B8" s="38"/>
      <c r="C8" s="10" t="s">
        <v>6</v>
      </c>
      <c r="D8" s="11">
        <f t="shared" si="0"/>
        <v>2.1454000000000001E-2</v>
      </c>
      <c r="E8" s="8">
        <v>1.26E-4</v>
      </c>
      <c r="F8" s="9">
        <v>7.7299999999999999E-3</v>
      </c>
      <c r="G8" s="9">
        <v>1.3598000000000001E-2</v>
      </c>
    </row>
    <row r="9" spans="2:8">
      <c r="B9" s="38"/>
      <c r="C9" s="12"/>
      <c r="D9" s="13"/>
      <c r="E9" s="4" t="s">
        <v>9</v>
      </c>
      <c r="F9" s="5" t="s">
        <v>10</v>
      </c>
      <c r="G9" s="5" t="s">
        <v>3</v>
      </c>
    </row>
    <row r="10" spans="2:8">
      <c r="B10" s="38"/>
      <c r="C10" s="6" t="s">
        <v>7</v>
      </c>
      <c r="D10" s="14">
        <f>SUM(E10:G10)</f>
        <v>4.3794000000000003E-3</v>
      </c>
      <c r="E10" s="8">
        <v>1.03E-4</v>
      </c>
      <c r="F10" s="9">
        <v>1.3514E-3</v>
      </c>
      <c r="G10" s="9">
        <v>2.9250000000000001E-3</v>
      </c>
    </row>
    <row r="11" spans="2:8" ht="15" thickBot="1">
      <c r="B11" s="38"/>
      <c r="C11" s="10" t="s">
        <v>8</v>
      </c>
      <c r="D11" s="11">
        <f>SUM(E11:G11)</f>
        <v>9.3479999999999987E-3</v>
      </c>
      <c r="E11" s="8">
        <v>2.9740000000000001E-3</v>
      </c>
      <c r="F11" s="9">
        <v>2.4269999999999999E-3</v>
      </c>
      <c r="G11" s="9">
        <v>3.947E-3</v>
      </c>
    </row>
    <row r="12" spans="2:8" ht="15" thickBot="1">
      <c r="C12" s="15" t="s">
        <v>12</v>
      </c>
      <c r="D12" s="16">
        <v>9.9170000000000005E-3</v>
      </c>
    </row>
    <row r="13" spans="2:8">
      <c r="C13" s="12"/>
      <c r="D13" s="13"/>
      <c r="E13" s="4" t="s">
        <v>1</v>
      </c>
      <c r="F13" s="5" t="s">
        <v>2</v>
      </c>
      <c r="G13" s="5" t="s">
        <v>14</v>
      </c>
      <c r="H13" s="5" t="s">
        <v>15</v>
      </c>
    </row>
    <row r="14" spans="2:8" ht="15" thickBot="1">
      <c r="C14" s="10" t="s">
        <v>13</v>
      </c>
      <c r="D14" s="11">
        <f>SUM(E14:H14)</f>
        <v>2.3800000000000002E-2</v>
      </c>
      <c r="E14" s="8">
        <v>1.17E-4</v>
      </c>
      <c r="F14" s="9">
        <v>1.1141E-2</v>
      </c>
      <c r="G14" s="9">
        <v>9.6550000000000004E-3</v>
      </c>
      <c r="H14" s="9">
        <v>2.8869999999999998E-3</v>
      </c>
    </row>
    <row r="15" spans="2:8" ht="15" thickBot="1">
      <c r="C15" s="17" t="s">
        <v>20</v>
      </c>
      <c r="D15" s="18">
        <f>D16-SUM(D5:D14)</f>
        <v>5.5165999999999826E-3</v>
      </c>
    </row>
    <row r="16" spans="2:8" ht="15" thickBot="1">
      <c r="C16" s="19" t="s">
        <v>16</v>
      </c>
      <c r="D16" s="16">
        <v>0.58668399999999998</v>
      </c>
    </row>
    <row r="21" spans="2:8" ht="15" thickBot="1">
      <c r="C21" s="3" t="s">
        <v>17</v>
      </c>
    </row>
    <row r="22" spans="2:8" ht="15" thickBot="1">
      <c r="B22" s="33" t="s">
        <v>36</v>
      </c>
      <c r="C22" s="36" t="s">
        <v>18</v>
      </c>
      <c r="D22" s="37" t="s">
        <v>11</v>
      </c>
      <c r="E22" s="4" t="s">
        <v>1</v>
      </c>
      <c r="F22" s="5" t="s">
        <v>2</v>
      </c>
      <c r="G22" s="5" t="s">
        <v>3</v>
      </c>
    </row>
    <row r="23" spans="2:8">
      <c r="B23" s="41" t="s">
        <v>34</v>
      </c>
      <c r="C23" s="34" t="s">
        <v>0</v>
      </c>
      <c r="D23" s="35">
        <f>D5/$D$16</f>
        <v>0.55363875612765978</v>
      </c>
      <c r="E23" s="21">
        <f t="shared" ref="E23:G23" si="1">E5/$D$16</f>
        <v>1.8374457118312414E-3</v>
      </c>
      <c r="F23" s="22">
        <f t="shared" si="1"/>
        <v>9.5571039946547046E-2</v>
      </c>
      <c r="G23" s="22">
        <f t="shared" si="1"/>
        <v>0.45623027046928155</v>
      </c>
    </row>
    <row r="24" spans="2:8">
      <c r="B24" s="42"/>
      <c r="C24" s="28" t="s">
        <v>4</v>
      </c>
      <c r="D24" s="20">
        <f t="shared" ref="D24:G26" si="2">D6/$D$16</f>
        <v>0.25128859829141414</v>
      </c>
      <c r="E24" s="21">
        <f t="shared" si="2"/>
        <v>3.3237654342030805E-4</v>
      </c>
      <c r="F24" s="22">
        <f t="shared" si="2"/>
        <v>7.0450191244349605E-2</v>
      </c>
      <c r="G24" s="22">
        <f t="shared" si="2"/>
        <v>0.18050603050364419</v>
      </c>
    </row>
    <row r="25" spans="2:8">
      <c r="B25" s="42"/>
      <c r="C25" s="28" t="s">
        <v>5</v>
      </c>
      <c r="D25" s="20">
        <f t="shared" si="2"/>
        <v>6.823264312645308E-2</v>
      </c>
      <c r="E25" s="21">
        <f t="shared" si="2"/>
        <v>2.6931022492517265E-4</v>
      </c>
      <c r="F25" s="22">
        <f t="shared" si="2"/>
        <v>3.1074650067157109E-2</v>
      </c>
      <c r="G25" s="22">
        <f t="shared" si="2"/>
        <v>3.6888682834370808E-2</v>
      </c>
    </row>
    <row r="26" spans="2:8" ht="15" thickBot="1">
      <c r="B26" s="42"/>
      <c r="C26" s="29" t="s">
        <v>6</v>
      </c>
      <c r="D26" s="23">
        <f t="shared" si="2"/>
        <v>3.6568237756611742E-2</v>
      </c>
      <c r="E26" s="21">
        <f t="shared" si="2"/>
        <v>2.1476638190235289E-4</v>
      </c>
      <c r="F26" s="22">
        <f t="shared" si="2"/>
        <v>1.3175747080199904E-2</v>
      </c>
      <c r="G26" s="22">
        <f t="shared" si="2"/>
        <v>2.3177724294509483E-2</v>
      </c>
    </row>
    <row r="27" spans="2:8">
      <c r="B27" s="42"/>
      <c r="C27" s="39"/>
      <c r="D27" s="40"/>
      <c r="E27" s="4" t="s">
        <v>9</v>
      </c>
      <c r="F27" s="5" t="s">
        <v>10</v>
      </c>
      <c r="G27" s="5" t="s">
        <v>3</v>
      </c>
    </row>
    <row r="28" spans="2:8">
      <c r="B28" s="42"/>
      <c r="C28" s="28" t="s">
        <v>7</v>
      </c>
      <c r="D28" s="20">
        <f t="shared" ref="D28:G29" si="3">D10/$D$16</f>
        <v>7.4646658166917807E-3</v>
      </c>
      <c r="E28" s="21">
        <f t="shared" si="3"/>
        <v>1.7556299472970115E-4</v>
      </c>
      <c r="F28" s="22">
        <f t="shared" si="3"/>
        <v>2.3034546706574579E-3</v>
      </c>
      <c r="G28" s="22">
        <f t="shared" si="3"/>
        <v>4.9856481513046213E-3</v>
      </c>
    </row>
    <row r="29" spans="2:8" ht="15" thickBot="1">
      <c r="B29" s="43"/>
      <c r="C29" s="29" t="s">
        <v>8</v>
      </c>
      <c r="D29" s="23">
        <f t="shared" si="3"/>
        <v>1.5933620143041227E-2</v>
      </c>
      <c r="E29" s="21">
        <f t="shared" si="3"/>
        <v>5.0691684109333132E-3</v>
      </c>
      <c r="F29" s="22">
        <f t="shared" si="3"/>
        <v>4.1368095942619877E-3</v>
      </c>
      <c r="G29" s="22">
        <f t="shared" si="3"/>
        <v>6.7276421378459272E-3</v>
      </c>
    </row>
    <row r="30" spans="2:8" ht="15" thickBot="1">
      <c r="B30" s="41" t="s">
        <v>35</v>
      </c>
      <c r="C30" s="30" t="s">
        <v>12</v>
      </c>
      <c r="D30" s="24">
        <f>D12/$D$16</f>
        <v>1.6903477851790742E-2</v>
      </c>
    </row>
    <row r="31" spans="2:8">
      <c r="B31" s="41"/>
      <c r="C31" s="39"/>
      <c r="D31" s="40"/>
      <c r="E31" s="4" t="s">
        <v>1</v>
      </c>
      <c r="F31" s="5" t="s">
        <v>2</v>
      </c>
      <c r="G31" s="5" t="s">
        <v>14</v>
      </c>
      <c r="H31" s="5" t="s">
        <v>15</v>
      </c>
    </row>
    <row r="32" spans="2:8" ht="15" thickBot="1">
      <c r="B32" s="44"/>
      <c r="C32" s="29" t="s">
        <v>13</v>
      </c>
      <c r="D32" s="23">
        <f t="shared" ref="D32:H34" si="4">D14/$D$16</f>
        <v>4.0566983248222215E-2</v>
      </c>
      <c r="E32" s="21">
        <f t="shared" si="4"/>
        <v>1.9942592605218481E-4</v>
      </c>
      <c r="F32" s="22">
        <f t="shared" si="4"/>
        <v>1.8989779847413599E-2</v>
      </c>
      <c r="G32" s="22">
        <f t="shared" si="4"/>
        <v>1.6456900137041406E-2</v>
      </c>
      <c r="H32" s="22">
        <f t="shared" si="4"/>
        <v>4.9208773377150215E-3</v>
      </c>
    </row>
    <row r="33" spans="3:4" ht="15" thickBot="1">
      <c r="C33" s="31" t="s">
        <v>20</v>
      </c>
      <c r="D33" s="25">
        <f t="shared" si="4"/>
        <v>9.4030176381152079E-3</v>
      </c>
    </row>
    <row r="34" spans="3:4" ht="15" thickBot="1">
      <c r="C34" s="32" t="s">
        <v>16</v>
      </c>
      <c r="D34" s="26">
        <f t="shared" si="4"/>
        <v>1</v>
      </c>
    </row>
    <row r="36" spans="3:4">
      <c r="D36" s="27"/>
    </row>
    <row r="37" spans="3:4">
      <c r="D37" s="27"/>
    </row>
    <row r="38" spans="3:4">
      <c r="C38" s="3" t="s">
        <v>33</v>
      </c>
    </row>
    <row r="39" spans="3:4">
      <c r="C39" s="3" t="s">
        <v>21</v>
      </c>
    </row>
    <row r="40" spans="3:4">
      <c r="C40" s="3" t="s">
        <v>22</v>
      </c>
    </row>
    <row r="41" spans="3:4">
      <c r="C41" s="3" t="s">
        <v>23</v>
      </c>
    </row>
    <row r="42" spans="3:4">
      <c r="C42" s="3" t="s">
        <v>24</v>
      </c>
    </row>
    <row r="43" spans="3:4">
      <c r="C43" s="3" t="s">
        <v>25</v>
      </c>
    </row>
    <row r="44" spans="3:4">
      <c r="C44" s="3" t="s">
        <v>26</v>
      </c>
    </row>
    <row r="45" spans="3:4">
      <c r="C45" s="3" t="s">
        <v>27</v>
      </c>
    </row>
    <row r="46" spans="3:4">
      <c r="C46" s="3" t="s">
        <v>28</v>
      </c>
    </row>
    <row r="47" spans="3:4">
      <c r="C47" s="3" t="s">
        <v>29</v>
      </c>
    </row>
    <row r="48" spans="3:4">
      <c r="C48" s="3" t="s">
        <v>30</v>
      </c>
    </row>
    <row r="49" spans="3:3">
      <c r="C49" s="3" t="s">
        <v>31</v>
      </c>
    </row>
    <row r="50" spans="3:3">
      <c r="C50" s="3" t="s">
        <v>32</v>
      </c>
    </row>
  </sheetData>
  <mergeCells count="5">
    <mergeCell ref="B5:B11"/>
    <mergeCell ref="B23:B29"/>
    <mergeCell ref="C27:D27"/>
    <mergeCell ref="B30:B32"/>
    <mergeCell ref="C31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workbookViewId="0">
      <selection activeCell="K28" sqref="K28"/>
    </sheetView>
  </sheetViews>
  <sheetFormatPr defaultRowHeight="14.4"/>
  <cols>
    <col min="1" max="1" width="8.88671875" style="3"/>
    <col min="2" max="2" width="13" style="3" customWidth="1"/>
    <col min="3" max="3" width="27.109375" style="3" bestFit="1" customWidth="1"/>
    <col min="4" max="4" width="21.6640625" style="3" bestFit="1" customWidth="1"/>
    <col min="5" max="5" width="22.88671875" style="3" bestFit="1" customWidth="1"/>
    <col min="6" max="6" width="15.44140625" style="3" customWidth="1"/>
    <col min="7" max="7" width="22.21875" style="3" bestFit="1" customWidth="1"/>
    <col min="8" max="8" width="32.21875" style="3" bestFit="1" customWidth="1"/>
    <col min="9" max="16384" width="8.88671875" style="3"/>
  </cols>
  <sheetData>
    <row r="3" spans="2:8" ht="15" thickBot="1">
      <c r="C3" s="3" t="s">
        <v>19</v>
      </c>
    </row>
    <row r="4" spans="2:8">
      <c r="C4" s="1" t="s">
        <v>18</v>
      </c>
      <c r="D4" s="2" t="s">
        <v>11</v>
      </c>
      <c r="E4" s="4" t="s">
        <v>38</v>
      </c>
      <c r="F4" s="5" t="s">
        <v>2</v>
      </c>
      <c r="G4" s="5" t="s">
        <v>3</v>
      </c>
    </row>
    <row r="5" spans="2:8">
      <c r="B5" s="38"/>
      <c r="C5" s="6" t="s">
        <v>0</v>
      </c>
      <c r="D5" s="7">
        <f>SUM(E5:G5)</f>
        <v>6.1373999999999998E-2</v>
      </c>
      <c r="E5" s="8">
        <v>3.9199999999999999E-4</v>
      </c>
      <c r="F5" s="9">
        <v>4.4819999999999999E-3</v>
      </c>
      <c r="G5" s="9">
        <v>5.6500000000000002E-2</v>
      </c>
    </row>
    <row r="6" spans="2:8">
      <c r="B6" s="38"/>
      <c r="C6" s="6" t="s">
        <v>4</v>
      </c>
      <c r="D6" s="7">
        <f t="shared" ref="D6:D8" si="0">SUM(E6:G6)</f>
        <v>7.1900000000000002E-4</v>
      </c>
      <c r="E6" s="8">
        <v>9.3999999999999994E-5</v>
      </c>
      <c r="F6" s="9">
        <v>2.1800000000000001E-4</v>
      </c>
      <c r="G6" s="9">
        <v>4.0700000000000003E-4</v>
      </c>
    </row>
    <row r="7" spans="2:8">
      <c r="B7" s="38"/>
      <c r="C7" s="6" t="s">
        <v>5</v>
      </c>
      <c r="D7" s="7">
        <f t="shared" si="0"/>
        <v>8.7299999999999997E-4</v>
      </c>
      <c r="E7" s="8">
        <v>8.5000000000000006E-5</v>
      </c>
      <c r="F7" s="9">
        <v>2.05E-4</v>
      </c>
      <c r="G7" s="9">
        <v>5.8299999999999997E-4</v>
      </c>
    </row>
    <row r="8" spans="2:8" ht="15" thickBot="1">
      <c r="B8" s="38"/>
      <c r="C8" s="10" t="s">
        <v>6</v>
      </c>
      <c r="D8" s="11">
        <f t="shared" si="0"/>
        <v>6.8599999999999998E-4</v>
      </c>
      <c r="E8" s="8">
        <v>8.3999999999999995E-5</v>
      </c>
      <c r="F8" s="9">
        <v>2.0100000000000001E-4</v>
      </c>
      <c r="G8" s="9">
        <v>4.0099999999999999E-4</v>
      </c>
    </row>
    <row r="9" spans="2:8">
      <c r="B9" s="38"/>
      <c r="C9" s="12"/>
      <c r="D9" s="13"/>
      <c r="E9" s="4" t="s">
        <v>37</v>
      </c>
      <c r="F9" s="5" t="s">
        <v>10</v>
      </c>
      <c r="G9" s="5" t="s">
        <v>3</v>
      </c>
    </row>
    <row r="10" spans="2:8">
      <c r="B10" s="38"/>
      <c r="C10" s="6" t="s">
        <v>7</v>
      </c>
      <c r="D10" s="14">
        <f>SUM(E10:G10)</f>
        <v>1.1330000000000001E-3</v>
      </c>
      <c r="E10" s="8">
        <v>5.9100000000000005E-4</v>
      </c>
      <c r="F10" s="9">
        <v>4.6E-5</v>
      </c>
      <c r="G10" s="9">
        <v>4.9600000000000002E-4</v>
      </c>
    </row>
    <row r="11" spans="2:8" ht="15" thickBot="1">
      <c r="B11" s="38"/>
      <c r="C11" s="10" t="s">
        <v>8</v>
      </c>
      <c r="D11" s="11">
        <f>SUM(E11:G11)</f>
        <v>6.3900000000000003E-4</v>
      </c>
      <c r="E11" s="8">
        <v>1.5899999999999999E-4</v>
      </c>
      <c r="F11" s="9">
        <v>3.1999999999999999E-5</v>
      </c>
      <c r="G11" s="9">
        <v>4.4799999999999999E-4</v>
      </c>
    </row>
    <row r="12" spans="2:8" ht="15" thickBot="1">
      <c r="C12" s="15" t="s">
        <v>12</v>
      </c>
      <c r="D12" s="16">
        <v>7.1599999999999995E-4</v>
      </c>
    </row>
    <row r="13" spans="2:8">
      <c r="C13" s="12"/>
      <c r="D13" s="13"/>
      <c r="E13" s="4" t="s">
        <v>1</v>
      </c>
      <c r="F13" s="5" t="s">
        <v>2</v>
      </c>
      <c r="G13" s="5" t="s">
        <v>14</v>
      </c>
      <c r="H13" s="5" t="s">
        <v>15</v>
      </c>
    </row>
    <row r="14" spans="2:8" ht="15" thickBot="1">
      <c r="C14" s="10" t="s">
        <v>13</v>
      </c>
      <c r="D14" s="11">
        <f>SUM(E14:H14)</f>
        <v>2.3130999999999999E-2</v>
      </c>
      <c r="E14" s="8">
        <v>8.5000000000000006E-5</v>
      </c>
      <c r="F14" s="9">
        <v>1.9900000000000001E-4</v>
      </c>
      <c r="G14" s="9">
        <v>3.9100000000000002E-4</v>
      </c>
      <c r="H14" s="9">
        <v>2.2456E-2</v>
      </c>
    </row>
    <row r="15" spans="2:8" ht="15" thickBot="1">
      <c r="C15" s="17" t="s">
        <v>20</v>
      </c>
      <c r="D15" s="18">
        <f>D16-SUM(D5:D14)</f>
        <v>1.1420000000000041E-3</v>
      </c>
    </row>
    <row r="16" spans="2:8" ht="15" thickBot="1">
      <c r="C16" s="19" t="s">
        <v>16</v>
      </c>
      <c r="D16" s="16">
        <v>9.0412999999999993E-2</v>
      </c>
    </row>
    <row r="21" spans="2:8" ht="15" thickBot="1">
      <c r="C21" s="3" t="s">
        <v>17</v>
      </c>
    </row>
    <row r="22" spans="2:8" ht="15" thickBot="1">
      <c r="B22" s="33" t="s">
        <v>36</v>
      </c>
      <c r="C22" s="36" t="s">
        <v>18</v>
      </c>
      <c r="D22" s="37" t="s">
        <v>11</v>
      </c>
      <c r="E22" s="4" t="s">
        <v>1</v>
      </c>
      <c r="F22" s="5" t="s">
        <v>2</v>
      </c>
      <c r="G22" s="5" t="s">
        <v>3</v>
      </c>
    </row>
    <row r="23" spans="2:8">
      <c r="B23" s="41" t="s">
        <v>34</v>
      </c>
      <c r="C23" s="34" t="s">
        <v>0</v>
      </c>
      <c r="D23" s="35">
        <f>D5/$D$16</f>
        <v>0.67881831152599736</v>
      </c>
      <c r="E23" s="21">
        <f t="shared" ref="E23:G23" si="1">E5/$D$16</f>
        <v>4.3356596949553714E-3</v>
      </c>
      <c r="F23" s="22">
        <f t="shared" si="1"/>
        <v>4.957251722650504E-2</v>
      </c>
      <c r="G23" s="22">
        <f t="shared" si="1"/>
        <v>0.62491013460453704</v>
      </c>
    </row>
    <row r="24" spans="2:8">
      <c r="B24" s="42"/>
      <c r="C24" s="28" t="s">
        <v>4</v>
      </c>
      <c r="D24" s="20">
        <f t="shared" ref="D24:G26" si="2">D6/$D$16</f>
        <v>7.95239622620641E-3</v>
      </c>
      <c r="E24" s="21">
        <f t="shared" si="2"/>
        <v>1.0396734982801145E-3</v>
      </c>
      <c r="F24" s="22">
        <f t="shared" si="2"/>
        <v>2.4111576875006915E-3</v>
      </c>
      <c r="G24" s="22">
        <f t="shared" si="2"/>
        <v>4.5015650404256029E-3</v>
      </c>
    </row>
    <row r="25" spans="2:8">
      <c r="B25" s="42"/>
      <c r="C25" s="28" t="s">
        <v>5</v>
      </c>
      <c r="D25" s="20">
        <f t="shared" si="2"/>
        <v>9.6556911063674471E-3</v>
      </c>
      <c r="E25" s="21">
        <f t="shared" si="2"/>
        <v>9.4013029099797611E-4</v>
      </c>
      <c r="F25" s="22">
        <f t="shared" si="2"/>
        <v>2.2673730547598243E-3</v>
      </c>
      <c r="G25" s="22">
        <f t="shared" si="2"/>
        <v>6.4481877606096466E-3</v>
      </c>
    </row>
    <row r="26" spans="2:8" ht="15" thickBot="1">
      <c r="B26" s="42"/>
      <c r="C26" s="29" t="s">
        <v>6</v>
      </c>
      <c r="D26" s="23">
        <f t="shared" si="2"/>
        <v>7.5874044661719004E-3</v>
      </c>
      <c r="E26" s="21">
        <f t="shared" si="2"/>
        <v>9.2906993463329386E-4</v>
      </c>
      <c r="F26" s="22">
        <f t="shared" si="2"/>
        <v>2.2231316293010962E-3</v>
      </c>
      <c r="G26" s="22">
        <f t="shared" si="2"/>
        <v>4.4352029022375105E-3</v>
      </c>
    </row>
    <row r="27" spans="2:8">
      <c r="B27" s="42"/>
      <c r="C27" s="39"/>
      <c r="D27" s="40"/>
      <c r="E27" s="4" t="s">
        <v>9</v>
      </c>
      <c r="F27" s="5" t="s">
        <v>10</v>
      </c>
      <c r="G27" s="5" t="s">
        <v>3</v>
      </c>
    </row>
    <row r="28" spans="2:8">
      <c r="B28" s="42"/>
      <c r="C28" s="28" t="s">
        <v>7</v>
      </c>
      <c r="D28" s="20">
        <f t="shared" ref="D28:G29" si="3">D10/$D$16</f>
        <v>1.2531383761184787E-2</v>
      </c>
      <c r="E28" s="21">
        <f t="shared" si="3"/>
        <v>6.5366706115271046E-3</v>
      </c>
      <c r="F28" s="22">
        <f t="shared" si="3"/>
        <v>5.0877639277537522E-4</v>
      </c>
      <c r="G28" s="22">
        <f t="shared" si="3"/>
        <v>5.4859367568823071E-3</v>
      </c>
    </row>
    <row r="29" spans="2:8" ht="15" thickBot="1">
      <c r="B29" s="43"/>
      <c r="C29" s="29" t="s">
        <v>8</v>
      </c>
      <c r="D29" s="23">
        <f t="shared" si="3"/>
        <v>7.0675677170318439E-3</v>
      </c>
      <c r="E29" s="21">
        <f t="shared" si="3"/>
        <v>1.7585966619844491E-3</v>
      </c>
      <c r="F29" s="22">
        <f t="shared" si="3"/>
        <v>3.5393140366982623E-4</v>
      </c>
      <c r="G29" s="22">
        <f t="shared" si="3"/>
        <v>4.9550396513775678E-3</v>
      </c>
    </row>
    <row r="30" spans="2:8" ht="15" thickBot="1">
      <c r="B30" s="41" t="s">
        <v>35</v>
      </c>
      <c r="C30" s="30" t="s">
        <v>12</v>
      </c>
      <c r="D30" s="24">
        <f>D12/$D$16</f>
        <v>7.9192151571123616E-3</v>
      </c>
    </row>
    <row r="31" spans="2:8">
      <c r="B31" s="41"/>
      <c r="C31" s="39"/>
      <c r="D31" s="40"/>
      <c r="E31" s="4" t="s">
        <v>1</v>
      </c>
      <c r="F31" s="5" t="s">
        <v>2</v>
      </c>
      <c r="G31" s="5" t="s">
        <v>14</v>
      </c>
      <c r="H31" s="5" t="s">
        <v>15</v>
      </c>
    </row>
    <row r="32" spans="2:8" ht="15" thickBot="1">
      <c r="B32" s="44"/>
      <c r="C32" s="29" t="s">
        <v>13</v>
      </c>
      <c r="D32" s="23">
        <f t="shared" ref="D32:H34" si="4">D14/$D$16</f>
        <v>0.25583710307146096</v>
      </c>
      <c r="E32" s="21">
        <f t="shared" si="4"/>
        <v>9.4013029099797611E-4</v>
      </c>
      <c r="F32" s="22">
        <f t="shared" si="4"/>
        <v>2.2010109165717323E-3</v>
      </c>
      <c r="G32" s="22">
        <f t="shared" si="4"/>
        <v>4.3245993385906895E-3</v>
      </c>
      <c r="H32" s="22">
        <f t="shared" si="4"/>
        <v>0.24837136252530059</v>
      </c>
    </row>
    <row r="33" spans="3:5" ht="15" thickBot="1">
      <c r="C33" s="31" t="s">
        <v>20</v>
      </c>
      <c r="D33" s="25">
        <f t="shared" si="4"/>
        <v>1.263092696846697E-2</v>
      </c>
    </row>
    <row r="34" spans="3:5" ht="15" thickBot="1">
      <c r="C34" s="32" t="s">
        <v>16</v>
      </c>
      <c r="D34" s="26">
        <f t="shared" si="4"/>
        <v>1</v>
      </c>
    </row>
    <row r="36" spans="3:5">
      <c r="D36" s="27"/>
    </row>
    <row r="37" spans="3:5">
      <c r="C37" s="3" t="s">
        <v>39</v>
      </c>
      <c r="D37" s="45">
        <v>195815424</v>
      </c>
    </row>
    <row r="38" spans="3:5">
      <c r="D38" s="46">
        <f>D37/2^20</f>
        <v>186.744140625</v>
      </c>
      <c r="E38" s="3" t="s">
        <v>40</v>
      </c>
    </row>
  </sheetData>
  <mergeCells count="5">
    <mergeCell ref="B5:B11"/>
    <mergeCell ref="B23:B29"/>
    <mergeCell ref="C27:D27"/>
    <mergeCell ref="B30:B32"/>
    <mergeCell ref="C31:D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workbookViewId="0">
      <selection activeCell="C41" sqref="C41"/>
    </sheetView>
  </sheetViews>
  <sheetFormatPr defaultRowHeight="14.4"/>
  <cols>
    <col min="1" max="1" width="8.88671875" style="3"/>
    <col min="2" max="2" width="13" style="3" customWidth="1"/>
    <col min="3" max="3" width="27.109375" style="3" bestFit="1" customWidth="1"/>
    <col min="4" max="4" width="21.6640625" style="3" bestFit="1" customWidth="1"/>
    <col min="5" max="5" width="22.88671875" style="3" bestFit="1" customWidth="1"/>
    <col min="6" max="6" width="15.44140625" style="3" customWidth="1"/>
    <col min="7" max="7" width="22.21875" style="3" bestFit="1" customWidth="1"/>
    <col min="8" max="8" width="32.21875" style="3" bestFit="1" customWidth="1"/>
    <col min="9" max="10" width="8.88671875" style="3"/>
    <col min="11" max="11" width="12.109375" style="3" customWidth="1"/>
    <col min="12" max="12" width="42.44140625" style="3" customWidth="1"/>
    <col min="13" max="16384" width="8.88671875" style="3"/>
  </cols>
  <sheetData>
    <row r="2" spans="2:13" ht="15" thickBot="1"/>
    <row r="3" spans="2:13" ht="15" thickBot="1">
      <c r="C3" s="3" t="s">
        <v>19</v>
      </c>
      <c r="K3" s="47" t="s">
        <v>41</v>
      </c>
      <c r="L3" s="48"/>
    </row>
    <row r="4" spans="2:13" ht="15" thickBot="1">
      <c r="C4" s="1" t="s">
        <v>18</v>
      </c>
      <c r="D4" s="2" t="s">
        <v>11</v>
      </c>
      <c r="E4" s="4" t="s">
        <v>38</v>
      </c>
      <c r="F4" s="5" t="s">
        <v>2</v>
      </c>
      <c r="G4" s="5" t="s">
        <v>3</v>
      </c>
      <c r="K4" s="49" t="s">
        <v>42</v>
      </c>
      <c r="L4" s="50" t="s">
        <v>43</v>
      </c>
    </row>
    <row r="5" spans="2:13" ht="15" thickBot="1">
      <c r="B5" s="38"/>
      <c r="C5" s="6" t="s">
        <v>0</v>
      </c>
      <c r="D5" s="7">
        <f>SUM(E5:G5)</f>
        <v>15.208388000000001</v>
      </c>
      <c r="E5" s="8">
        <v>8.0699999999999999E-4</v>
      </c>
      <c r="F5" s="9">
        <v>2.5395999999999998E-2</v>
      </c>
      <c r="G5" s="9">
        <v>15.182185</v>
      </c>
      <c r="K5" s="49" t="s">
        <v>44</v>
      </c>
      <c r="L5" s="50" t="s">
        <v>45</v>
      </c>
      <c r="M5" s="3" t="s">
        <v>52</v>
      </c>
    </row>
    <row r="6" spans="2:13" ht="15" thickBot="1">
      <c r="B6" s="38"/>
      <c r="C6" s="6" t="s">
        <v>4</v>
      </c>
      <c r="D6" s="7">
        <f t="shared" ref="D6:D8" si="0">SUM(E6:G6)</f>
        <v>1.069761</v>
      </c>
      <c r="E6" s="8">
        <v>0.210699</v>
      </c>
      <c r="F6" s="9">
        <v>0.331623</v>
      </c>
      <c r="G6" s="9">
        <v>0.52743899999999999</v>
      </c>
      <c r="K6" s="49" t="s">
        <v>46</v>
      </c>
      <c r="L6" s="50" t="s">
        <v>47</v>
      </c>
    </row>
    <row r="7" spans="2:13" ht="15" thickBot="1">
      <c r="B7" s="38"/>
      <c r="C7" s="6" t="s">
        <v>5</v>
      </c>
      <c r="D7" s="7">
        <f t="shared" si="0"/>
        <v>1.0676E-2</v>
      </c>
      <c r="E7" s="8">
        <v>1.358E-3</v>
      </c>
      <c r="F7" s="9">
        <v>2.4109999999999999E-3</v>
      </c>
      <c r="G7" s="9">
        <v>6.9069999999999999E-3</v>
      </c>
      <c r="K7" s="49" t="s">
        <v>48</v>
      </c>
      <c r="L7" s="50" t="s">
        <v>49</v>
      </c>
    </row>
    <row r="8" spans="2:13" ht="15" thickBot="1">
      <c r="B8" s="38"/>
      <c r="C8" s="10" t="s">
        <v>6</v>
      </c>
      <c r="D8" s="11">
        <f t="shared" si="0"/>
        <v>5.8960000000000002E-3</v>
      </c>
      <c r="E8" s="8">
        <v>8.8400000000000002E-4</v>
      </c>
      <c r="F8" s="9">
        <v>1.271E-3</v>
      </c>
      <c r="G8" s="9">
        <v>3.741E-3</v>
      </c>
      <c r="K8" s="51" t="s">
        <v>50</v>
      </c>
      <c r="L8" s="52" t="s">
        <v>51</v>
      </c>
    </row>
    <row r="9" spans="2:13">
      <c r="B9" s="38"/>
      <c r="C9" s="12"/>
      <c r="D9" s="13"/>
      <c r="E9" s="4" t="s">
        <v>37</v>
      </c>
      <c r="F9" s="5" t="s">
        <v>10</v>
      </c>
      <c r="G9" s="5" t="s">
        <v>3</v>
      </c>
    </row>
    <row r="10" spans="2:13">
      <c r="B10" s="38"/>
      <c r="C10" s="6" t="s">
        <v>7</v>
      </c>
      <c r="D10" s="14">
        <f>SUM(E10:G10)</f>
        <v>0.20378400000000002</v>
      </c>
      <c r="E10" s="8">
        <v>0.129889</v>
      </c>
      <c r="F10" s="9">
        <v>2.0530000000000001E-3</v>
      </c>
      <c r="G10" s="9">
        <v>7.1842000000000003E-2</v>
      </c>
    </row>
    <row r="11" spans="2:13" ht="15" thickBot="1">
      <c r="B11" s="38"/>
      <c r="C11" s="10" t="s">
        <v>8</v>
      </c>
      <c r="D11" s="11">
        <f>SUM(E11:G11)</f>
        <v>6.496E-3</v>
      </c>
      <c r="E11" s="8">
        <v>7.4899999999999999E-4</v>
      </c>
      <c r="F11" s="9">
        <v>4.3100000000000001E-4</v>
      </c>
      <c r="G11" s="9">
        <v>5.3160000000000004E-3</v>
      </c>
    </row>
    <row r="12" spans="2:13" ht="15" thickBot="1">
      <c r="C12" s="15" t="s">
        <v>12</v>
      </c>
      <c r="D12" s="16">
        <v>0.38381700000000002</v>
      </c>
    </row>
    <row r="13" spans="2:13">
      <c r="C13" s="12"/>
      <c r="D13" s="13"/>
      <c r="E13" s="4" t="s">
        <v>1</v>
      </c>
      <c r="F13" s="5" t="s">
        <v>2</v>
      </c>
      <c r="G13" s="5" t="s">
        <v>14</v>
      </c>
      <c r="H13" s="5" t="s">
        <v>15</v>
      </c>
    </row>
    <row r="14" spans="2:13" ht="15" thickBot="1">
      <c r="C14" s="10" t="s">
        <v>13</v>
      </c>
      <c r="D14" s="11">
        <f>SUM(E14:H14)</f>
        <v>0.57657400000000003</v>
      </c>
      <c r="E14" s="8">
        <v>2.9750000000000002E-3</v>
      </c>
      <c r="F14" s="9">
        <v>3.3019999999999998E-3</v>
      </c>
      <c r="G14" s="9">
        <v>5.2550000000000001E-3</v>
      </c>
      <c r="H14" s="9">
        <v>0.56504200000000004</v>
      </c>
    </row>
    <row r="15" spans="2:13" ht="15" thickBot="1">
      <c r="C15" s="17" t="s">
        <v>20</v>
      </c>
      <c r="D15" s="18">
        <f>D16-SUM(D5:D14)</f>
        <v>0.41319099999999764</v>
      </c>
    </row>
    <row r="16" spans="2:13" ht="15" thickBot="1">
      <c r="C16" s="19" t="s">
        <v>16</v>
      </c>
      <c r="D16" s="16">
        <v>17.878582999999999</v>
      </c>
    </row>
    <row r="21" spans="2:8" ht="15" thickBot="1">
      <c r="C21" s="3" t="s">
        <v>17</v>
      </c>
    </row>
    <row r="22" spans="2:8" ht="15" thickBot="1">
      <c r="B22" s="33" t="s">
        <v>36</v>
      </c>
      <c r="C22" s="36" t="s">
        <v>18</v>
      </c>
      <c r="D22" s="37" t="s">
        <v>11</v>
      </c>
      <c r="E22" s="4" t="s">
        <v>1</v>
      </c>
      <c r="F22" s="5" t="s">
        <v>2</v>
      </c>
      <c r="G22" s="5" t="s">
        <v>3</v>
      </c>
    </row>
    <row r="23" spans="2:8">
      <c r="B23" s="41" t="s">
        <v>34</v>
      </c>
      <c r="C23" s="34" t="s">
        <v>0</v>
      </c>
      <c r="D23" s="35">
        <f>D5/$D$16</f>
        <v>0.85064839870139608</v>
      </c>
      <c r="E23" s="21">
        <f t="shared" ref="E23:G23" si="1">E5/$D$16</f>
        <v>4.5137805384241027E-5</v>
      </c>
      <c r="F23" s="22">
        <f t="shared" si="1"/>
        <v>1.4204705149172057E-3</v>
      </c>
      <c r="G23" s="22">
        <f t="shared" si="1"/>
        <v>0.84918279038109457</v>
      </c>
    </row>
    <row r="24" spans="2:8">
      <c r="B24" s="42"/>
      <c r="C24" s="28" t="s">
        <v>4</v>
      </c>
      <c r="D24" s="20">
        <f t="shared" ref="D24:G24" si="2">D6/$D$16</f>
        <v>5.9834775496469719E-2</v>
      </c>
      <c r="E24" s="21">
        <f t="shared" si="2"/>
        <v>1.1784994370079554E-2</v>
      </c>
      <c r="F24" s="22">
        <f t="shared" si="2"/>
        <v>1.8548617639328576E-2</v>
      </c>
      <c r="G24" s="22">
        <f t="shared" si="2"/>
        <v>2.9501163487061589E-2</v>
      </c>
    </row>
    <row r="25" spans="2:8">
      <c r="B25" s="42"/>
      <c r="C25" s="28" t="s">
        <v>5</v>
      </c>
      <c r="D25" s="20">
        <f t="shared" ref="D25:G25" si="3">D7/$D$16</f>
        <v>5.9713904619845988E-4</v>
      </c>
      <c r="E25" s="21">
        <f t="shared" si="3"/>
        <v>7.5956802616851686E-5</v>
      </c>
      <c r="F25" s="22">
        <f t="shared" si="3"/>
        <v>1.3485408770930001E-4</v>
      </c>
      <c r="G25" s="22">
        <f t="shared" si="3"/>
        <v>3.8632815587230824E-4</v>
      </c>
    </row>
    <row r="26" spans="2:8" ht="15" thickBot="1">
      <c r="B26" s="42"/>
      <c r="C26" s="29" t="s">
        <v>6</v>
      </c>
      <c r="D26" s="23">
        <f t="shared" ref="D26:G26" si="4">D8/$D$16</f>
        <v>3.2978005024223681E-4</v>
      </c>
      <c r="E26" s="21">
        <f t="shared" si="4"/>
        <v>4.9444634398598598E-5</v>
      </c>
      <c r="F26" s="22">
        <f t="shared" si="4"/>
        <v>7.1090645159071049E-5</v>
      </c>
      <c r="G26" s="22">
        <f t="shared" si="4"/>
        <v>2.0924477068456711E-4</v>
      </c>
    </row>
    <row r="27" spans="2:8">
      <c r="B27" s="42"/>
      <c r="C27" s="39"/>
      <c r="D27" s="40"/>
      <c r="E27" s="4" t="s">
        <v>9</v>
      </c>
      <c r="F27" s="5" t="s">
        <v>10</v>
      </c>
      <c r="G27" s="5" t="s">
        <v>3</v>
      </c>
    </row>
    <row r="28" spans="2:8">
      <c r="B28" s="42"/>
      <c r="C28" s="28" t="s">
        <v>7</v>
      </c>
      <c r="D28" s="20">
        <f t="shared" ref="D28:G28" si="5">D10/$D$16</f>
        <v>1.1398218751452508E-2</v>
      </c>
      <c r="E28" s="21">
        <f t="shared" si="5"/>
        <v>7.2650612187777977E-3</v>
      </c>
      <c r="F28" s="22">
        <f t="shared" si="5"/>
        <v>1.1483012943475443E-4</v>
      </c>
      <c r="G28" s="22">
        <f t="shared" si="5"/>
        <v>4.0183274032399548E-3</v>
      </c>
    </row>
    <row r="29" spans="2:8" ht="15" thickBot="1">
      <c r="B29" s="43"/>
      <c r="C29" s="29" t="s">
        <v>8</v>
      </c>
      <c r="D29" s="23">
        <f t="shared" ref="D29:G29" si="6">D11/$D$16</f>
        <v>3.6333975684762045E-4</v>
      </c>
      <c r="E29" s="21">
        <f t="shared" si="6"/>
        <v>4.1893700412387269E-5</v>
      </c>
      <c r="F29" s="22">
        <f t="shared" si="6"/>
        <v>2.4107055911533932E-5</v>
      </c>
      <c r="G29" s="22">
        <f t="shared" si="6"/>
        <v>2.9733900052369928E-4</v>
      </c>
    </row>
    <row r="30" spans="2:8" ht="15" thickBot="1">
      <c r="B30" s="41" t="s">
        <v>35</v>
      </c>
      <c r="C30" s="30" t="s">
        <v>12</v>
      </c>
      <c r="D30" s="24">
        <f>D12/$D$16</f>
        <v>2.1467976516930901E-2</v>
      </c>
    </row>
    <row r="31" spans="2:8">
      <c r="B31" s="41"/>
      <c r="C31" s="39"/>
      <c r="D31" s="40"/>
      <c r="E31" s="4" t="s">
        <v>1</v>
      </c>
      <c r="F31" s="5" t="s">
        <v>2</v>
      </c>
      <c r="G31" s="5" t="s">
        <v>14</v>
      </c>
      <c r="H31" s="5" t="s">
        <v>15</v>
      </c>
    </row>
    <row r="32" spans="2:8" ht="15" thickBot="1">
      <c r="B32" s="44"/>
      <c r="C32" s="29" t="s">
        <v>13</v>
      </c>
      <c r="D32" s="23">
        <f t="shared" ref="D32:H32" si="7">D14/$D$16</f>
        <v>3.22494237938208E-2</v>
      </c>
      <c r="E32" s="21">
        <f t="shared" si="7"/>
        <v>1.6640021191836066E-4</v>
      </c>
      <c r="F32" s="22">
        <f t="shared" si="7"/>
        <v>1.8469025201829474E-4</v>
      </c>
      <c r="G32" s="22">
        <f t="shared" si="7"/>
        <v>2.9392709701881858E-4</v>
      </c>
      <c r="H32" s="22">
        <f t="shared" si="7"/>
        <v>3.1604406232865326E-2</v>
      </c>
    </row>
    <row r="33" spans="3:5" ht="15" thickBot="1">
      <c r="C33" s="31" t="s">
        <v>20</v>
      </c>
      <c r="D33" s="25">
        <f t="shared" ref="D33:D34" si="8">D15/$D$16</f>
        <v>2.311094788664167E-2</v>
      </c>
    </row>
    <row r="34" spans="3:5" ht="15" thickBot="1">
      <c r="C34" s="32" t="s">
        <v>16</v>
      </c>
      <c r="D34" s="26">
        <f t="shared" si="8"/>
        <v>1</v>
      </c>
    </row>
    <row r="36" spans="3:5">
      <c r="C36" s="9" t="s">
        <v>39</v>
      </c>
      <c r="D36" s="54">
        <v>195291136</v>
      </c>
      <c r="E36" s="3" t="s">
        <v>57</v>
      </c>
    </row>
    <row r="37" spans="3:5">
      <c r="C37" s="9" t="s">
        <v>55</v>
      </c>
      <c r="D37" s="55">
        <v>2.2999999999999998</v>
      </c>
      <c r="E37" s="3" t="s">
        <v>56</v>
      </c>
    </row>
    <row r="39" spans="3:5">
      <c r="C39" s="3" t="s">
        <v>58</v>
      </c>
    </row>
    <row r="40" spans="3:5">
      <c r="C40" s="9"/>
      <c r="D40" s="53" t="s">
        <v>53</v>
      </c>
      <c r="E40" s="53" t="s">
        <v>54</v>
      </c>
    </row>
    <row r="41" spans="3:5">
      <c r="C41" s="9" t="s">
        <v>42</v>
      </c>
      <c r="D41" s="9">
        <v>0.7</v>
      </c>
      <c r="E41" s="9">
        <v>2.2999999999999998</v>
      </c>
    </row>
    <row r="42" spans="3:5">
      <c r="C42" s="9" t="s">
        <v>44</v>
      </c>
      <c r="D42" s="9">
        <v>0.9</v>
      </c>
      <c r="E42" s="9">
        <v>1.6</v>
      </c>
    </row>
    <row r="43" spans="3:5">
      <c r="C43" s="9" t="s">
        <v>11</v>
      </c>
      <c r="D43" s="9">
        <f>D41+D42</f>
        <v>1.6</v>
      </c>
      <c r="E43" s="9">
        <f>E41+E42</f>
        <v>3.9</v>
      </c>
    </row>
    <row r="45" spans="3:5">
      <c r="C45" s="3" t="s">
        <v>59</v>
      </c>
    </row>
  </sheetData>
  <mergeCells count="5">
    <mergeCell ref="B5:B11"/>
    <mergeCell ref="C27:D27"/>
    <mergeCell ref="C31:D31"/>
    <mergeCell ref="B23:B29"/>
    <mergeCell ref="B30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cpp_server</vt:lpstr>
      <vt:lpstr>cuda_server</vt:lpstr>
      <vt:lpstr>cuda_jetson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milliman</dc:creator>
  <cp:lastModifiedBy>milliman</cp:lastModifiedBy>
  <dcterms:created xsi:type="dcterms:W3CDTF">2021-01-26T10:07:18Z</dcterms:created>
  <dcterms:modified xsi:type="dcterms:W3CDTF">2021-03-11T06:44:03Z</dcterms:modified>
</cp:coreProperties>
</file>