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952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/>
  <c r="K3" s="1"/>
  <c r="L3" l="1"/>
  <c r="J3" s="1"/>
  <c r="S26"/>
  <c r="T26"/>
  <c r="S27"/>
  <c r="T27"/>
  <c r="S28"/>
  <c r="T28"/>
  <c r="S29"/>
  <c r="T29"/>
  <c r="S30"/>
  <c r="T30"/>
  <c r="R30" l="1"/>
  <c r="Q28"/>
  <c r="Q27"/>
  <c r="R28"/>
  <c r="Q30"/>
  <c r="R29"/>
  <c r="Q29"/>
  <c r="R27"/>
  <c r="Q26"/>
  <c r="R26"/>
  <c r="I3"/>
  <c r="D10"/>
  <c r="E10" s="1"/>
  <c r="C10"/>
  <c r="B10"/>
  <c r="S22" l="1"/>
  <c r="S19"/>
  <c r="S20"/>
  <c r="S21"/>
  <c r="S23"/>
  <c r="T19"/>
  <c r="T22"/>
  <c r="T23"/>
  <c r="T21"/>
  <c r="T20"/>
  <c r="Q21" l="1"/>
  <c r="R21"/>
  <c r="Q19"/>
  <c r="R23"/>
  <c r="Q20"/>
  <c r="Q22"/>
  <c r="R20"/>
  <c r="Q23"/>
  <c r="R19"/>
  <c r="R22"/>
  <c r="S14"/>
  <c r="T15"/>
  <c r="R15" s="1"/>
  <c r="S12"/>
  <c r="S16"/>
  <c r="T16"/>
  <c r="T12"/>
  <c r="S13"/>
  <c r="T13"/>
  <c r="S15"/>
  <c r="T14"/>
  <c r="Q14" s="1"/>
  <c r="R13" l="1"/>
  <c r="Q13"/>
  <c r="R14"/>
  <c r="Q15"/>
  <c r="Q16"/>
  <c r="Q12"/>
  <c r="R12"/>
  <c r="R16"/>
</calcChain>
</file>

<file path=xl/sharedStrings.xml><?xml version="1.0" encoding="utf-8"?>
<sst xmlns="http://schemas.openxmlformats.org/spreadsheetml/2006/main" count="52" uniqueCount="25">
  <si>
    <t>Sensor 1</t>
  </si>
  <si>
    <t>Sensor 3</t>
  </si>
  <si>
    <t>Sensor 2</t>
  </si>
  <si>
    <t>x</t>
  </si>
  <si>
    <t>y</t>
  </si>
  <si>
    <t>Position</t>
  </si>
  <si>
    <t>Speed of sound</t>
  </si>
  <si>
    <t>Musí být větší než nula</t>
  </si>
  <si>
    <t>Originál pro Wolfram</t>
  </si>
  <si>
    <t>solve r=sqrt((x-b)^2+(y-0)^2)-sqrt((x-a)^2+(y-0)^2), s=sqrt((x-c)^2+(y-0)^2)-sqrt((x-a)^2+(y-0)^2) for x, y</t>
  </si>
  <si>
    <t>Sensor 2 je ten, který zaznamená zvuk jako druhý</t>
  </si>
  <si>
    <t>Sensor 3 je ten, který zaznamená zvuk jako poslední</t>
  </si>
  <si>
    <t>Sensor 1 je ten, který spouští trigger</t>
  </si>
  <si>
    <t>Rychlost (m/s)</t>
  </si>
  <si>
    <t>Čítač</t>
  </si>
  <si>
    <t>Frekvence</t>
  </si>
  <si>
    <t>Rozlišení (mm)</t>
  </si>
  <si>
    <t>Max. rozsah (mm)</t>
  </si>
  <si>
    <t>Trigger on</t>
  </si>
  <si>
    <t>diff 1</t>
  </si>
  <si>
    <t>diff 2</t>
  </si>
  <si>
    <t>Time dif 1-2 (us)</t>
  </si>
  <si>
    <t>Time dif 1-3 (us)</t>
  </si>
  <si>
    <t>x spoč</t>
  </si>
  <si>
    <t>y spoč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</si>
</sst>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Sensor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Sensor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Sheet1!$E$3</c:f>
              <c:numCache>
                <c:formatCode>General</c:formatCode>
                <c:ptCount val="1"/>
                <c:pt idx="0">
                  <c:v>10.5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Sensor 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Sheet1!$G$3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xVal>
          <c:yVal>
            <c:numRef>
              <c:f>Sheet1!$H$3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10"/>
            <c:spPr>
              <a:ln w="25400">
                <a:solidFill>
                  <a:srgbClr val="FF0000"/>
                </a:solidFill>
              </a:ln>
            </c:spPr>
          </c:marker>
          <c:xVal>
            <c:numRef>
              <c:f>Sheet1!$I$3</c:f>
              <c:numCache>
                <c:formatCode>General</c:formatCode>
                <c:ptCount val="1"/>
                <c:pt idx="0">
                  <c:v>0.27931955929791091</c:v>
                </c:pt>
              </c:numCache>
            </c:numRef>
          </c:xVal>
          <c:yVal>
            <c:numRef>
              <c:f>Sheet1!$J$3</c:f>
              <c:numCache>
                <c:formatCode>General</c:formatCode>
                <c:ptCount val="1"/>
                <c:pt idx="0">
                  <c:v>-9.8006244368195166</c:v>
                </c:pt>
              </c:numCache>
            </c:numRef>
          </c:yVal>
        </c:ser>
        <c:dLbls/>
        <c:axId val="57831424"/>
        <c:axId val="57832960"/>
      </c:scatterChart>
      <c:valAx>
        <c:axId val="57831424"/>
        <c:scaling>
          <c:orientation val="minMax"/>
        </c:scaling>
        <c:axPos val="b"/>
        <c:majorGridlines/>
        <c:numFmt formatCode="General" sourceLinked="1"/>
        <c:tickLblPos val="nextTo"/>
        <c:crossAx val="57832960"/>
        <c:crosses val="autoZero"/>
        <c:crossBetween val="midCat"/>
      </c:valAx>
      <c:valAx>
        <c:axId val="57832960"/>
        <c:scaling>
          <c:orientation val="minMax"/>
        </c:scaling>
        <c:axPos val="l"/>
        <c:majorGridlines/>
        <c:numFmt formatCode="General" sourceLinked="1"/>
        <c:tickLblPos val="nextTo"/>
        <c:crossAx val="57831424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19050</xdr:rowOff>
    </xdr:from>
    <xdr:to>
      <xdr:col>12</xdr:col>
      <xdr:colOff>447675</xdr:colOff>
      <xdr:row>24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6"/>
  <sheetViews>
    <sheetView tabSelected="1" workbookViewId="0">
      <selection activeCell="K3" sqref="K3"/>
    </sheetView>
  </sheetViews>
  <sheetFormatPr defaultRowHeight="12.75"/>
  <cols>
    <col min="1" max="1" width="13.140625" customWidth="1"/>
    <col min="2" max="2" width="12.42578125" bestFit="1" customWidth="1"/>
    <col min="4" max="4" width="12.42578125" bestFit="1" customWidth="1"/>
    <col min="9" max="9" width="11.42578125" bestFit="1" customWidth="1"/>
    <col min="10" max="10" width="10.5703125" bestFit="1" customWidth="1"/>
    <col min="11" max="11" width="20.28515625" bestFit="1" customWidth="1"/>
    <col min="12" max="12" width="14.42578125" bestFit="1" customWidth="1"/>
    <col min="16" max="16" width="18.140625" bestFit="1" customWidth="1"/>
  </cols>
  <sheetData>
    <row r="1" spans="1:26">
      <c r="A1">
        <v>1</v>
      </c>
      <c r="C1" s="6" t="s">
        <v>0</v>
      </c>
      <c r="D1" s="6"/>
      <c r="E1" s="7" t="s">
        <v>2</v>
      </c>
      <c r="F1" s="7"/>
      <c r="G1" s="8" t="s">
        <v>1</v>
      </c>
      <c r="H1" s="8"/>
      <c r="I1" s="9" t="s">
        <v>5</v>
      </c>
      <c r="J1" s="9"/>
      <c r="K1" t="s">
        <v>21</v>
      </c>
      <c r="L1" t="s">
        <v>22</v>
      </c>
      <c r="M1" t="s">
        <v>6</v>
      </c>
      <c r="P1" t="s">
        <v>8</v>
      </c>
      <c r="Q1" t="s">
        <v>9</v>
      </c>
    </row>
    <row r="2" spans="1:26">
      <c r="C2" s="1" t="s">
        <v>3</v>
      </c>
      <c r="D2" s="1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2" t="s">
        <v>3</v>
      </c>
      <c r="J2" s="2" t="s">
        <v>4</v>
      </c>
      <c r="K2">
        <v>128</v>
      </c>
      <c r="L2">
        <v>140</v>
      </c>
      <c r="M2" s="2">
        <f>100*340.29/10^6</f>
        <v>3.4028999999999997E-2</v>
      </c>
    </row>
    <row r="3" spans="1:26">
      <c r="C3">
        <v>0</v>
      </c>
      <c r="D3">
        <v>0</v>
      </c>
      <c r="E3">
        <v>10.5</v>
      </c>
      <c r="F3">
        <v>0</v>
      </c>
      <c r="G3">
        <v>-10.5</v>
      </c>
      <c r="H3">
        <v>0</v>
      </c>
      <c r="I3" s="4">
        <f>((C3^2)*K3-(C3^2)*L3+(E3^2)*L3-(G3^2)*K3-(K3^2)*L3+K3*L3^2)/(2*(C3*K3-C3*L3+E3*L3-G3*K3))</f>
        <v>0.27931955929791091</v>
      </c>
      <c r="J3" s="4">
        <f>-SQRT(ABS(C3^4+(C3^2*(C3^2*K3-C3^2*L3+E3^2*L3-G3^2*K3-K3^2*L3+K3*L3^2)^2)/(C3*K3-C3*L3+E3*L3-G3*K3)^2+(2*C3^2*G3*(C3^2*K3-C3^2*L3+E3^2*L3-G3^2*K3-K3^2*L3+K3*L3^2))/(C3*K3-C3*L3+E3*L3-G3*K3)-(2*C3*G3*(C3^2*K3-C3^2*L3+E3^2*L3-G3^2*K3-K3^2*L3+K3*L3^2)^2)/(C3*K3-C3*L3+E3*L3-G3*K3)^2+(2*C3*G3^2*(C3^2*K3-C3^2*L3+E3^2*L3-G3^2*K3-K3^2*L3+K3*L3^2))/(C3*K3-C3*L3+E3*L3-G3*K3)+(2*C3*L3^2*(C3^2*K3-C3^2*L3+E3^2*L3-G3^2*K3-K3^2*L3+K3*L3^2))/(C3*K3-C3*L3+E3*L3-G3*K3)+(G3^2*(C3^2*K3-C3^2*L3+E3^2*L3-G3^2*K3-K3^2*L3+K3*L3^2)^2)/(C3*K3-C3*L3+E3*L3-G3*K3)^2-(L3^2*(C3^2*K3-C3^2*L3+E3^2*L3-G3^2*K3-K3^2*L3+K3*L3^2)^2)/(C3*K3-C3*L3+E3*L3-G3*K3)^2+(2*G3*L3^2*(C3^2*K3-C3^2*L3+E3^2*L3-G3^2*K3-K3^2*L3+K3*L3^2))/(C3*K3-C3*L3+E3*L3-G3*K3)-(2*G3^3*(C3^2*K3-C3^2*L3+E3^2*L3-G3^2*K3-K3^2*L3+K3*L3^2))/(C3*K3-C3*L3+E3*L3-G3*K3)-2*C3^2*G3^2-2*C3^2*L3^2-(2*C3^3*(C3^2*K3-C3^2*L3+E3^2*L3-G3^2*K3-K3^2*L3+K3*L3^2))/(C3*K3-C3*L3+E3*L3-G3*K3)+G3^4-2*G3^2*L3^2+L3^4))/(2*L3)</f>
        <v>-9.8006244368195166</v>
      </c>
      <c r="K3">
        <f>K2*M2</f>
        <v>4.3557119999999996</v>
      </c>
      <c r="L3">
        <f>L2*M2</f>
        <v>4.7640599999999997</v>
      </c>
    </row>
    <row r="4" spans="1:26">
      <c r="K4" t="s">
        <v>7</v>
      </c>
      <c r="N4" s="3"/>
    </row>
    <row r="5" spans="1:26">
      <c r="A5" t="s">
        <v>12</v>
      </c>
    </row>
    <row r="6" spans="1:26">
      <c r="A6" t="s">
        <v>10</v>
      </c>
    </row>
    <row r="7" spans="1:26">
      <c r="A7" t="s">
        <v>11</v>
      </c>
    </row>
    <row r="9" spans="1:26">
      <c r="A9" t="s">
        <v>13</v>
      </c>
      <c r="B9" t="s">
        <v>14</v>
      </c>
      <c r="C9" t="s">
        <v>15</v>
      </c>
      <c r="D9" t="s">
        <v>16</v>
      </c>
      <c r="E9" t="s">
        <v>17</v>
      </c>
      <c r="Y9">
        <v>-66.48</v>
      </c>
      <c r="Z9">
        <v>-396.14</v>
      </c>
    </row>
    <row r="10" spans="1:26">
      <c r="A10">
        <v>340</v>
      </c>
      <c r="B10">
        <f>2^16</f>
        <v>65536</v>
      </c>
      <c r="C10">
        <f>16*10^6</f>
        <v>16000000</v>
      </c>
      <c r="D10">
        <f>1000*A10/C10</f>
        <v>2.1250000000000002E-2</v>
      </c>
      <c r="E10">
        <f>D10*B10</f>
        <v>1392.64</v>
      </c>
      <c r="N10" t="s">
        <v>18</v>
      </c>
      <c r="O10" t="s">
        <v>1</v>
      </c>
    </row>
    <row r="11" spans="1:26">
      <c r="O11" t="s">
        <v>3</v>
      </c>
      <c r="P11" t="s">
        <v>4</v>
      </c>
      <c r="Q11" t="s">
        <v>23</v>
      </c>
      <c r="R11" t="s">
        <v>24</v>
      </c>
      <c r="U11" t="s">
        <v>19</v>
      </c>
      <c r="V11" t="s">
        <v>20</v>
      </c>
    </row>
    <row r="12" spans="1:26">
      <c r="O12">
        <v>7</v>
      </c>
      <c r="P12">
        <v>-5</v>
      </c>
      <c r="Q12">
        <f>(($C$3^2)*S12-($C$3^2)*T12+($E$3^2)*T12-($G$3^2)*S12-(S12^2)*T12+S12*T12^2)/(2*($C$3*S12-$C$3*T12+$E$3*T12-$G$3*S12))</f>
        <v>3.7411158185994524</v>
      </c>
      <c r="R12">
        <f>-SQRT($C$3^4+($C$3^2*($C$3^2*S12-$C$3^2*T12+$E$3^2*T12-$G$3^2*S12-S12^2*T12+S12*T12^2)^2)/($C$3*S12-$C$3*T12+$E$3*T12-$G$3*S12)^2+(2*$C$3^2*$G$3*($C$3^2*S12-$C$3^2*T12+$E$3^2*T12-$G$3^2*S12-S12^2*T12+S12*T12^2))/($C$3*S12-$C$3*T12+$E$3*T12-$G$3*S12)-(2*$C$3*$G$3*($C$3^2*S12-$C$3^2*T12+$E$3^2*T12-$G$3^2*S12-S12^2*T12+S12*T12^2)^2)/($C$3*S12-$C$3*T12+$E$3*T12-$G$3*S12)^2+(2*$C$3*$G$3^2*($C$3^2*S12-$C$3^2*T12+$E$3^2*T12-$G$3^2*S12-S12^2*T12+S12*T12^2))/($C$3*S12-$C$3*T12+$E$3*T12-$G$3*S12)+(2*$C$3*T12^2*($C$3^2*S12-$C$3^2*T12+$E$3^2*T12-$G$3^2*S12-S12^2*T12+S12*T12^2))/($C$3*S12-$C$3*T12+$E$3*T12-$G$3*S12)+($G$3^2*($C$3^2*S12-$C$3^2*T12+$E$3^2*T12-$G$3^2*S12-S12^2*T12+S12*T12^2)^2)/($C$3*S12-$C$3*T12+$E$3*T12-$G$3*S12)^2-(T12^2*($C$3^2*S12-$C$3^2*T12+$E$3^2*T12-$G$3^2*S12-S12^2*T12+S12*T12^2)^2)/($C$3*S12-$C$3*T12+$E$3*T12-$G$3*S12)^2+(2*$G$3*T12^2*($C$3^2*S12-$C$3^2*T12+$E$3^2*T12-$G$3^2*S12-S12^2*T12+S12*T12^2))/($C$3*S12-$C$3*T12+$E$3*T12-$G$3*S12)-(2*$G$3^3*($C$3^2*S12-$C$3^2*T12+$E$3^2*T12-$G$3^2*S12-S12^2*T12+S12*T12^2))/($C$3*S12-$C$3*T12+$E$3*T12-$G$3*S12)-2*$C$3^2*$G$3^2-2*$C$3^2*T12^2-(2*$C$3^3*($C$3^2*S12-$C$3^2*T12+$E$3^2*T12-$G$3^2*S12-S12^2*T12+S12*T12^2))/($C$3*S12-$C$3*T12+$E$3*T12-$G$3*S12)+$G$3^4-2*$G$3^2*T12^2+T12^4)/(2*T12)</f>
        <v>-7003336.7097541336</v>
      </c>
      <c r="S12" s="3">
        <f>U12*$M$2/10^6</f>
        <v>2.2622479199999999E-6</v>
      </c>
      <c r="T12" s="3">
        <f>V12*$M$2/10^6</f>
        <v>1.3480248059999997E-5</v>
      </c>
      <c r="U12" s="3">
        <v>66.48</v>
      </c>
      <c r="V12" s="3">
        <v>396.14</v>
      </c>
    </row>
    <row r="13" spans="1:26">
      <c r="O13">
        <v>7</v>
      </c>
      <c r="P13">
        <v>-3</v>
      </c>
      <c r="Q13">
        <f t="shared" ref="Q13:Q30" si="0">(($C$3^2)*S13-($C$3^2)*T13+($E$3^2)*T13-($G$3^2)*S13-(S13^2)*T13+S13*T13^2)/(2*($C$3*S13-$C$3*T13+$E$3*T13-$G$3*S13))</f>
        <v>3.5578809571164327</v>
      </c>
      <c r="R13">
        <f t="shared" ref="R13:R30" si="1">-SQRT($C$3^4+($C$3^2*($C$3^2*S13-$C$3^2*T13+$E$3^2*T13-$G$3^2*S13-S13^2*T13+S13*T13^2)^2)/($C$3*S13-$C$3*T13+$E$3*T13-$G$3*S13)^2+(2*$C$3^2*$G$3*($C$3^2*S13-$C$3^2*T13+$E$3^2*T13-$G$3^2*S13-S13^2*T13+S13*T13^2))/($C$3*S13-$C$3*T13+$E$3*T13-$G$3*S13)-(2*$C$3*$G$3*($C$3^2*S13-$C$3^2*T13+$E$3^2*T13-$G$3^2*S13-S13^2*T13+S13*T13^2)^2)/($C$3*S13-$C$3*T13+$E$3*T13-$G$3*S13)^2+(2*$C$3*$G$3^2*($C$3^2*S13-$C$3^2*T13+$E$3^2*T13-$G$3^2*S13-S13^2*T13+S13*T13^2))/($C$3*S13-$C$3*T13+$E$3*T13-$G$3*S13)+(2*$C$3*T13^2*($C$3^2*S13-$C$3^2*T13+$E$3^2*T13-$G$3^2*S13-S13^2*T13+S13*T13^2))/($C$3*S13-$C$3*T13+$E$3*T13-$G$3*S13)+($G$3^2*($C$3^2*S13-$C$3^2*T13+$E$3^2*T13-$G$3^2*S13-S13^2*T13+S13*T13^2)^2)/($C$3*S13-$C$3*T13+$E$3*T13-$G$3*S13)^2-(T13^2*($C$3^2*S13-$C$3^2*T13+$E$3^2*T13-$G$3^2*S13-S13^2*T13+S13*T13^2)^2)/($C$3*S13-$C$3*T13+$E$3*T13-$G$3*S13)^2+(2*$G$3*T13^2*($C$3^2*S13-$C$3^2*T13+$E$3^2*T13-$G$3^2*S13-S13^2*T13+S13*T13^2))/($C$3*S13-$C$3*T13+$E$3*T13-$G$3*S13)-(2*$G$3^3*($C$3^2*S13-$C$3^2*T13+$E$3^2*T13-$G$3^2*S13-S13^2*T13+S13*T13^2))/($C$3*S13-$C$3*T13+$E$3*T13-$G$3*S13)-2*$C$3^2*$G$3^2-2*$C$3^2*T13^2-(2*$C$3^3*($C$3^2*S13-$C$3^2*T13+$E$3^2*T13-$G$3^2*S13-S13^2*T13+S13*T13^2))/($C$3*S13-$C$3*T13+$E$3*T13-$G$3*S13)+$G$3^4-2*$G$3^2*T13^2+T13^4)/(2*T13)</f>
        <v>-7158223.6995795956</v>
      </c>
      <c r="S13" s="3">
        <f t="shared" ref="S13:S30" si="2">U13*$M$2/10^6</f>
        <v>2.48207526E-6</v>
      </c>
      <c r="T13" s="3">
        <f t="shared" ref="T13:T30" si="3">V13*$M$2/10^6</f>
        <v>1.291979043E-5</v>
      </c>
      <c r="U13" s="3">
        <v>72.94</v>
      </c>
      <c r="V13" s="3">
        <v>379.67</v>
      </c>
    </row>
    <row r="14" spans="1:26">
      <c r="O14">
        <v>10</v>
      </c>
      <c r="P14" s="5">
        <v>38535</v>
      </c>
      <c r="Q14">
        <f t="shared" si="0"/>
        <v>1.4419848117007494</v>
      </c>
      <c r="R14">
        <f t="shared" si="1"/>
        <v>-2789588.2873180159</v>
      </c>
      <c r="S14" s="3">
        <f t="shared" si="2"/>
        <v>1.4333355089999998E-5</v>
      </c>
      <c r="T14" s="3">
        <f t="shared" si="3"/>
        <v>2.518860609E-5</v>
      </c>
      <c r="U14" s="3">
        <v>421.21</v>
      </c>
      <c r="V14" s="3">
        <v>740.21</v>
      </c>
    </row>
    <row r="15" spans="1:26">
      <c r="O15">
        <v>10</v>
      </c>
      <c r="P15">
        <v>-5.5</v>
      </c>
      <c r="Q15">
        <f t="shared" si="0"/>
        <v>2.5855001805728746</v>
      </c>
      <c r="R15">
        <f t="shared" si="1"/>
        <v>-4875231.1735050865</v>
      </c>
      <c r="S15" s="3">
        <f t="shared" si="2"/>
        <v>5.7386505599999992E-6</v>
      </c>
      <c r="T15" s="3">
        <f t="shared" si="3"/>
        <v>1.687566168E-5</v>
      </c>
      <c r="U15" s="3">
        <v>168.64</v>
      </c>
      <c r="V15" s="3">
        <v>495.92</v>
      </c>
    </row>
    <row r="16" spans="1:26">
      <c r="O16">
        <v>6</v>
      </c>
      <c r="P16">
        <v>-6.5</v>
      </c>
      <c r="Q16">
        <f t="shared" si="0"/>
        <v>5.1864630099551361</v>
      </c>
      <c r="R16">
        <f t="shared" si="1"/>
        <v>-10540320.218191441</v>
      </c>
      <c r="S16" s="3">
        <f t="shared" si="2"/>
        <v>6.3293939999999992E-8</v>
      </c>
      <c r="T16" s="3">
        <f t="shared" si="3"/>
        <v>1.0396540079999997E-5</v>
      </c>
      <c r="U16" s="3">
        <v>1.86</v>
      </c>
      <c r="V16" s="3">
        <v>305.52</v>
      </c>
    </row>
    <row r="17" spans="2:22">
      <c r="O17" t="s">
        <v>2</v>
      </c>
    </row>
    <row r="18" spans="2:22">
      <c r="O18" t="s">
        <v>3</v>
      </c>
      <c r="P18" t="s">
        <v>4</v>
      </c>
      <c r="U18" t="s">
        <v>19</v>
      </c>
      <c r="V18" t="s">
        <v>20</v>
      </c>
    </row>
    <row r="19" spans="2:22">
      <c r="O19">
        <v>0</v>
      </c>
      <c r="P19">
        <v>3.5</v>
      </c>
      <c r="Q19" s="3">
        <f t="shared" si="0"/>
        <v>-0.18628042843245596</v>
      </c>
      <c r="R19" s="3">
        <f t="shared" si="1"/>
        <v>-6309413.1035392731</v>
      </c>
      <c r="S19">
        <f t="shared" si="2"/>
        <v>9.0469499399999992E-6</v>
      </c>
      <c r="T19">
        <f t="shared" si="3"/>
        <v>8.4269415599999997E-6</v>
      </c>
      <c r="U19">
        <v>265.86</v>
      </c>
      <c r="V19">
        <v>247.64</v>
      </c>
    </row>
    <row r="20" spans="2:22">
      <c r="O20">
        <v>0</v>
      </c>
      <c r="P20">
        <v>7</v>
      </c>
      <c r="Q20" s="3">
        <f t="shared" si="0"/>
        <v>-6.4415268804476108E-2</v>
      </c>
      <c r="R20" s="3">
        <f t="shared" si="1"/>
        <v>-9601931.2093790993</v>
      </c>
      <c r="S20">
        <f t="shared" si="2"/>
        <v>5.8114726199999987E-6</v>
      </c>
      <c r="T20">
        <f t="shared" si="3"/>
        <v>5.6705925599999997E-6</v>
      </c>
      <c r="U20">
        <v>170.78</v>
      </c>
      <c r="V20">
        <v>166.64</v>
      </c>
    </row>
    <row r="21" spans="2:22">
      <c r="O21">
        <v>0</v>
      </c>
      <c r="P21">
        <v>5</v>
      </c>
      <c r="Q21" s="3">
        <f t="shared" si="0"/>
        <v>-0.11666666666671704</v>
      </c>
      <c r="R21" s="3">
        <f t="shared" si="1"/>
        <v>-7999712.6633784389</v>
      </c>
      <c r="S21">
        <f t="shared" si="2"/>
        <v>7.0440029999999988E-6</v>
      </c>
      <c r="T21">
        <f t="shared" si="3"/>
        <v>6.7377419999999989E-6</v>
      </c>
      <c r="U21">
        <v>207</v>
      </c>
      <c r="V21">
        <v>198</v>
      </c>
    </row>
    <row r="22" spans="2:22">
      <c r="O22">
        <v>-3</v>
      </c>
      <c r="P22">
        <v>5</v>
      </c>
      <c r="Q22" s="3">
        <f t="shared" si="0"/>
        <v>3.0043352601162416</v>
      </c>
      <c r="R22" s="3">
        <f t="shared" si="1"/>
        <v>-9363825.5163819231</v>
      </c>
      <c r="S22">
        <f t="shared" si="2"/>
        <v>2.5181459999999997E-6</v>
      </c>
      <c r="T22">
        <f t="shared" si="3"/>
        <v>9.2558879999999994E-6</v>
      </c>
      <c r="U22">
        <v>74</v>
      </c>
      <c r="V22">
        <v>272</v>
      </c>
    </row>
    <row r="23" spans="2:22">
      <c r="O23">
        <v>-3</v>
      </c>
      <c r="P23">
        <v>-4</v>
      </c>
      <c r="Q23" s="3">
        <f t="shared" si="0"/>
        <v>-2.2542881646663733</v>
      </c>
      <c r="R23" s="3">
        <f t="shared" si="1"/>
        <v>-7718419.1649222197</v>
      </c>
      <c r="S23">
        <f t="shared" si="2"/>
        <v>1.0208699999999999E-5</v>
      </c>
      <c r="T23">
        <f t="shared" si="3"/>
        <v>4.0753130400000005E-6</v>
      </c>
      <c r="U23">
        <v>300</v>
      </c>
      <c r="V23">
        <v>119.76</v>
      </c>
    </row>
    <row r="24" spans="2:22">
      <c r="O24" t="s">
        <v>0</v>
      </c>
    </row>
    <row r="25" spans="2:22">
      <c r="O25" t="s">
        <v>3</v>
      </c>
      <c r="P25" t="s">
        <v>4</v>
      </c>
      <c r="U25" t="s">
        <v>19</v>
      </c>
      <c r="V25" t="s">
        <v>20</v>
      </c>
    </row>
    <row r="26" spans="2:22">
      <c r="O26">
        <v>-10</v>
      </c>
      <c r="P26">
        <v>-3</v>
      </c>
      <c r="Q26" s="3">
        <f t="shared" si="0"/>
        <v>1.1586918173480454</v>
      </c>
      <c r="R26" s="3">
        <f t="shared" si="1"/>
        <v>-2597829.9552222788</v>
      </c>
      <c r="S26">
        <f t="shared" si="2"/>
        <v>1.6536392549999998E-5</v>
      </c>
      <c r="T26">
        <f t="shared" si="3"/>
        <v>2.5902874800000001E-5</v>
      </c>
      <c r="U26">
        <v>485.95</v>
      </c>
      <c r="V26">
        <v>761.2</v>
      </c>
    </row>
    <row r="27" spans="2:22">
      <c r="O27">
        <v>-10</v>
      </c>
      <c r="P27">
        <v>-5</v>
      </c>
      <c r="Q27" s="3">
        <f t="shared" si="0"/>
        <v>2.9368689833308039</v>
      </c>
      <c r="R27" s="3">
        <f t="shared" si="1"/>
        <v>-6339288.6214807844</v>
      </c>
      <c r="S27">
        <f t="shared" si="2"/>
        <v>3.8313251099999999E-6</v>
      </c>
      <c r="T27">
        <f t="shared" si="3"/>
        <v>1.3560216209999998E-5</v>
      </c>
      <c r="U27">
        <v>112.59</v>
      </c>
      <c r="V27">
        <v>398.49</v>
      </c>
    </row>
    <row r="28" spans="2:22">
      <c r="O28">
        <v>-7.5</v>
      </c>
      <c r="P28">
        <v>-7</v>
      </c>
      <c r="Q28" s="3">
        <f t="shared" si="0"/>
        <v>4.2538761037338917</v>
      </c>
      <c r="R28" s="3">
        <f t="shared" si="1"/>
        <v>-11262892.403074</v>
      </c>
      <c r="S28">
        <f t="shared" si="2"/>
        <v>9.2865140999999981E-7</v>
      </c>
      <c r="T28">
        <f t="shared" si="3"/>
        <v>8.8601307299999995E-6</v>
      </c>
      <c r="U28">
        <v>27.29</v>
      </c>
      <c r="V28">
        <v>260.37</v>
      </c>
    </row>
    <row r="29" spans="2:22">
      <c r="B29" s="3"/>
      <c r="O29">
        <v>-7</v>
      </c>
      <c r="P29">
        <v>-5</v>
      </c>
      <c r="Q29" s="3">
        <f t="shared" si="0"/>
        <v>3.5055780144608395</v>
      </c>
      <c r="R29" s="3">
        <f t="shared" si="1"/>
        <v>-8395873.5097244047</v>
      </c>
      <c r="S29">
        <f t="shared" si="2"/>
        <v>2.1815991899999994E-6</v>
      </c>
      <c r="T29">
        <f t="shared" si="3"/>
        <v>1.0949851619999999E-5</v>
      </c>
      <c r="U29">
        <v>64.11</v>
      </c>
      <c r="V29">
        <v>321.77999999999997</v>
      </c>
    </row>
    <row r="30" spans="2:22">
      <c r="O30">
        <v>-7</v>
      </c>
      <c r="P30">
        <v>-3</v>
      </c>
      <c r="Q30" s="3">
        <f t="shared" si="0"/>
        <v>3.2480229941006784</v>
      </c>
      <c r="R30" s="3">
        <f t="shared" si="1"/>
        <v>-6569506.719115939</v>
      </c>
      <c r="S30">
        <f t="shared" si="2"/>
        <v>3.1997468699999996E-6</v>
      </c>
      <c r="T30">
        <f t="shared" si="3"/>
        <v>1.3582335059999998E-5</v>
      </c>
      <c r="U30">
        <v>94.03</v>
      </c>
      <c r="V30">
        <v>399.14</v>
      </c>
    </row>
    <row r="33" spans="15:18">
      <c r="O33" t="s">
        <v>2</v>
      </c>
    </row>
    <row r="34" spans="15:18">
      <c r="O34" t="s">
        <v>3</v>
      </c>
      <c r="P34" t="s">
        <v>4</v>
      </c>
    </row>
    <row r="35" spans="15:18">
      <c r="O35">
        <v>0</v>
      </c>
      <c r="P35">
        <v>3.5</v>
      </c>
      <c r="Q35" s="3">
        <v>-0.31509375601504191</v>
      </c>
      <c r="R35" s="3">
        <v>-1.9096192411522273</v>
      </c>
    </row>
    <row r="36" spans="15:18">
      <c r="O36">
        <v>0</v>
      </c>
      <c r="P36">
        <v>7</v>
      </c>
      <c r="Q36" s="3">
        <v>-8.366944160064671E-2</v>
      </c>
      <c r="R36" s="3">
        <v>-6.7304627334269886</v>
      </c>
    </row>
    <row r="37" spans="15:18">
      <c r="O37">
        <v>0</v>
      </c>
      <c r="P37">
        <v>5</v>
      </c>
      <c r="Q37" s="3">
        <v>-0.1668896030277523</v>
      </c>
      <c r="R37" s="3">
        <v>-4.5495149914702813</v>
      </c>
    </row>
    <row r="38" spans="15:18">
      <c r="O38">
        <v>-3</v>
      </c>
      <c r="P38">
        <v>5</v>
      </c>
      <c r="Q38" s="3">
        <v>3.6394742793892516</v>
      </c>
      <c r="R38" s="3">
        <v>-4.0652718433725425</v>
      </c>
    </row>
    <row r="39" spans="15:18">
      <c r="O39">
        <v>-3</v>
      </c>
      <c r="P39">
        <v>-4</v>
      </c>
      <c r="Q39" s="3">
        <v>-3.1049603806751467</v>
      </c>
      <c r="R39" s="3">
        <v>-1.5913660266641163</v>
      </c>
    </row>
    <row r="40" spans="15:18">
      <c r="O40" t="s">
        <v>1</v>
      </c>
    </row>
    <row r="41" spans="15:18">
      <c r="O41" t="s">
        <v>3</v>
      </c>
      <c r="P41" t="s">
        <v>4</v>
      </c>
      <c r="Q41" t="s">
        <v>23</v>
      </c>
      <c r="R41" t="s">
        <v>24</v>
      </c>
    </row>
    <row r="42" spans="15:18">
      <c r="O42">
        <v>-10</v>
      </c>
      <c r="P42">
        <v>-3</v>
      </c>
      <c r="Q42" s="3">
        <v>-7.6792356859673774</v>
      </c>
      <c r="R42" s="3">
        <v>6.1056214454696711</v>
      </c>
    </row>
    <row r="43" spans="15:18">
      <c r="O43">
        <v>-10</v>
      </c>
      <c r="P43">
        <v>-5</v>
      </c>
      <c r="Q43" s="3">
        <v>-7.9900835983523235</v>
      </c>
      <c r="R43" s="3">
        <v>4.9989998265125184</v>
      </c>
    </row>
    <row r="44" spans="15:18">
      <c r="O44">
        <v>-7.5</v>
      </c>
      <c r="P44">
        <v>-7</v>
      </c>
      <c r="Q44" s="3">
        <v>-6.1986483163805595</v>
      </c>
      <c r="R44" s="3">
        <v>9.3167791027124078</v>
      </c>
    </row>
    <row r="45" spans="15:18">
      <c r="O45">
        <v>-7</v>
      </c>
      <c r="P45">
        <v>-5</v>
      </c>
      <c r="Q45" s="3">
        <v>-7.2134580507209876</v>
      </c>
      <c r="R45" s="3">
        <v>7.6861163504166816</v>
      </c>
    </row>
    <row r="46" spans="15:18">
      <c r="O46">
        <v>-7</v>
      </c>
      <c r="P46">
        <v>-3</v>
      </c>
      <c r="Q46" s="3">
        <v>-6.9360057565883357</v>
      </c>
      <c r="R46" s="3">
        <v>1.6627175498637148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pos2bj</dc:creator>
  <cp:lastModifiedBy>Zbynek Poskocil</cp:lastModifiedBy>
  <dcterms:created xsi:type="dcterms:W3CDTF">2016-10-13T13:23:35Z</dcterms:created>
  <dcterms:modified xsi:type="dcterms:W3CDTF">2016-11-05T09:53:18Z</dcterms:modified>
</cp:coreProperties>
</file>