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271"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<sst xmlns="http://schemas.openxmlformats.org/spreadsheetml/2006/main" count="30" uniqueCount="30">
  <si>
    <t>Atmo Leak estimation</t>
  </si>
  <si>
    <t>Estimation of the hull surface to volume ratio based of what we know from the ISS, using the cylindrical shaped modules only and not accounting for the russian modules with their odd and very narrow shapes and big chunks of unpressurized volume. So we probably err on the side of less surface per volume here, but the error shouldn't be too big.</t>
  </si>
  <si>
    <t>Module</t>
  </si>
  <si>
    <t>Length</t>
  </si>
  <si>
    <t>Diameter</t>
  </si>
  <si>
    <t>Volume</t>
  </si>
  <si>
    <t># Ports</t>
  </si>
  <si>
    <t>Port Surface</t>
  </si>
  <si>
    <t>Surface</t>
  </si>
  <si>
    <t>Quest Joint Airlock</t>
  </si>
  <si>
    <t>Harmony</t>
  </si>
  <si>
    <t>Tranquility</t>
  </si>
  <si>
    <t>Columbus</t>
  </si>
  <si>
    <t>Kibo</t>
  </si>
  <si>
    <t>Kibo logistics</t>
  </si>
  <si>
    <t>Destiny</t>
  </si>
  <si>
    <t>Leonardo</t>
  </si>
  <si>
    <t>Sum</t>
  </si>
  <si>
    <t>Hull Thickness</t>
  </si>
  <si>
    <t>(guessed)</t>
  </si>
  <si>
    <t>Port Diameter</t>
  </si>
  <si>
    <t>(estimated)</t>
  </si>
  <si>
    <r>
      <t xml:space="preserve">ISS: </t>
    </r>
    <r>
      <rPr>
        <sz val="11"/>
        <color rgb="FF000000"/>
        <rFont val="Menlo-Regular"/>
        <family val="0"/>
      </rPr>
      <t xml:space="preserve">see https://www.nasa.gov/pdf/179225main_ISS_Poster_Back.pdf and https://ntrs.nasa.gov/archive/nasa/casi.ntrs.nasa.gov/20110012997.pdf</t>
    </r>
  </si>
  <si>
    <t>ISS atmosphere loss is 0.227 Kg/day by 2010, however it's unclear which volume exactly the ISS had at the point in time when this number was given. The paper mentions a volume of 899 m³ by march 2011, so we are about one Destiny module worth of volume and surface area  short. Let's account for that:</t>
  </si>
  <si>
    <t>Sum with one extra Destiny Module:</t>
  </si>
  <si>
    <t>Close enough for Kerbalism. © </t>
  </si>
  <si>
    <t>1 Kerbin day = 1/4th earth day</t>
  </si>
  <si>
    <t>Total loss distributed over the surface...</t>
  </si>
  <si>
    <t>Accounting for N2 Density from CRP...</t>
  </si>
  <si>
    <t>Divided by 6*3600 seconds per day...</t>
  </si>
</sst>
</file>

<file path=xl/styles.xml><?xml version="1.0" encoding="utf-8"?>
<styleSheet xmlns="http://schemas.openxmlformats.org/spreadsheetml/2006/main">
  <numFmts count="10">
    <numFmt numFmtId="164" formatCode="GENERAL"/>
    <numFmt numFmtId="165" formatCode="0.00[$m]"/>
    <numFmt numFmtId="166" formatCode="0.00[$m³]"/>
    <numFmt numFmtId="167" formatCode="GENERAL"/>
    <numFmt numFmtId="168" formatCode="0.00[$m²]"/>
    <numFmt numFmtId="169" formatCode="0.00[$cm]"/>
    <numFmt numFmtId="170" formatCode="0.0000[$ kg/day]"/>
    <numFmt numFmtId="171" formatCode="0.0000000000[$ g/m²/day]"/>
    <numFmt numFmtId="172" formatCode="0.0000000000[$ units/m²/day]"/>
    <numFmt numFmtId="173" formatCode="0.0000000000000000[$ units/m²/s]"/>
  </numFmts>
  <fonts count="9">
    <font>
      <sz val="10"/>
      <name val="Arial"/>
      <family val="2"/>
    </font>
    <font>
      <sz val="10"/>
      <name val="Arial"/>
      <family val="0"/>
    </font>
    <font>
      <sz val="10"/>
      <name val="Arial"/>
      <family val="0"/>
    </font>
    <font>
      <sz val="10"/>
      <name val="Arial"/>
      <family val="0"/>
    </font>
    <font>
      <sz val="10"/>
      <name val="Arial"/>
      <family val="2"/>
      <charset val="1"/>
    </font>
    <font>
      <b val="true"/>
      <sz val="10"/>
      <name val="Arial"/>
      <family val="2"/>
      <charset val="1"/>
    </font>
    <font>
      <sz val="10"/>
      <color rgb="FF000000"/>
      <name val="Arial"/>
      <family val="2"/>
      <charset val="1"/>
    </font>
    <font>
      <sz val="11"/>
      <color rgb="FF000000"/>
      <name val="Menlo-Regular"/>
      <family val="0"/>
    </font>
    <font>
      <b val="true"/>
      <sz val="10"/>
      <name val="Arial"/>
      <family val="2"/>
    </font>
  </fonts>
  <fills count="4">
    <fill>
      <patternFill patternType="none"/>
    </fill>
    <fill>
      <patternFill patternType="gray125"/>
    </fill>
    <fill>
      <patternFill patternType="solid">
        <fgColor rgb="FFC0C0C0"/>
        <bgColor rgb="FFCCCCFF"/>
      </patternFill>
    </fill>
    <fill>
      <patternFill patternType="solid">
        <fgColor rgb="FFE6E6E6"/>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4" fontId="5" fillId="2" borderId="0" xfId="0" applyFont="true" applyBorder="true" applyAlignment="true" applyProtection="false">
      <alignment horizontal="righ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false" applyProtection="false">
      <alignment horizontal="general" vertical="bottom" textRotation="0" wrapText="false" indent="0" shrinkToFit="false"/>
      <protection locked="true" hidden="false"/>
    </xf>
    <xf numFmtId="168"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7" fontId="5" fillId="0" borderId="0" xfId="0" applyFont="true" applyBorder="true" applyAlignment="false" applyProtection="false">
      <alignment horizontal="general" vertical="bottom" textRotation="0" wrapText="false" indent="0" shrinkToFit="false"/>
      <protection locked="true" hidden="false"/>
    </xf>
    <xf numFmtId="168" fontId="5" fillId="0" borderId="0" xfId="0" applyFont="true" applyBorder="tru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70" fontId="4" fillId="0" borderId="0" xfId="0" applyFont="true" applyBorder="false" applyAlignment="true" applyProtection="false">
      <alignment horizontal="left" vertical="center" textRotation="0" wrapText="false" indent="0" shrinkToFit="false"/>
      <protection locked="true" hidden="false"/>
    </xf>
    <xf numFmtId="171" fontId="4" fillId="0" borderId="0" xfId="0" applyFont="true" applyBorder="false" applyAlignment="true" applyProtection="false">
      <alignment horizontal="left" vertical="center" textRotation="0" wrapText="false" indent="0" shrinkToFit="false"/>
      <protection locked="true" hidden="false"/>
    </xf>
    <xf numFmtId="172" fontId="4" fillId="0" borderId="0" xfId="0" applyFont="true" applyBorder="false" applyAlignment="true" applyProtection="false">
      <alignment horizontal="left" vertical="center" textRotation="0" wrapText="false" indent="0" shrinkToFit="false"/>
      <protection locked="true" hidden="false"/>
    </xf>
    <xf numFmtId="173" fontId="5"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2:31"/>
  <sheetViews>
    <sheetView windowProtection="false"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F16" activeCellId="0" sqref="F16"/>
    </sheetView>
  </sheetViews>
  <sheetFormatPr defaultRowHeight="12.8"/>
  <cols>
    <col collapsed="false" hidden="false" max="1" min="1" style="1" width="3.47448979591837"/>
    <col collapsed="false" hidden="false" max="2" min="2" style="1" width="17.6275510204082"/>
    <col collapsed="false" hidden="false" max="3" min="3" style="1" width="9.11734693877551"/>
    <col collapsed="false" hidden="false" max="4" min="4" style="1" width="9.47448979591837"/>
    <col collapsed="false" hidden="false" max="5" min="5" style="1" width="9.16836734693878"/>
    <col collapsed="false" hidden="false" max="6" min="6" style="1" width="7.61224489795918"/>
    <col collapsed="false" hidden="false" max="7" min="7" style="1" width="11.5204081632653"/>
    <col collapsed="false" hidden="false" max="8" min="8" style="1" width="9.16836734693878"/>
    <col collapsed="false" hidden="false" max="1025" min="9" style="1" width="11.5204081632653"/>
  </cols>
  <sheetData>
    <row r="2" customFormat="false" ht="12.8" hidden="false" customHeight="false" outlineLevel="0" collapsed="false">
      <c r="B2" s="2" t="s">
        <v>0</v>
      </c>
      <c r="C2" s="2"/>
      <c r="D2" s="2"/>
      <c r="E2" s="2"/>
      <c r="F2" s="2"/>
      <c r="G2" s="2"/>
      <c r="H2" s="2"/>
    </row>
    <row r="4" customFormat="false" ht="57.2" hidden="false" customHeight="true" outlineLevel="0" collapsed="false">
      <c r="B4" s="3" t="s">
        <v>1</v>
      </c>
      <c r="C4" s="3"/>
      <c r="D4" s="3"/>
      <c r="E4" s="3"/>
      <c r="F4" s="3"/>
      <c r="G4" s="3"/>
      <c r="H4" s="3"/>
    </row>
    <row r="7" customFormat="false" ht="12.8" hidden="false" customHeight="false" outlineLevel="0" collapsed="false">
      <c r="B7" s="4" t="s">
        <v>2</v>
      </c>
      <c r="C7" s="5" t="s">
        <v>3</v>
      </c>
      <c r="D7" s="5" t="s">
        <v>4</v>
      </c>
      <c r="E7" s="5" t="s">
        <v>5</v>
      </c>
      <c r="F7" s="5" t="s">
        <v>6</v>
      </c>
      <c r="G7" s="5" t="s">
        <v>7</v>
      </c>
      <c r="H7" s="6" t="s">
        <v>8</v>
      </c>
    </row>
    <row r="8" customFormat="false" ht="12.8" hidden="false" customHeight="false" outlineLevel="0" collapsed="false">
      <c r="B8" s="7" t="s">
        <v>9</v>
      </c>
      <c r="C8" s="8" t="n">
        <v>5.5</v>
      </c>
      <c r="D8" s="8" t="n">
        <v>4</v>
      </c>
      <c r="E8" s="9" t="n">
        <f aca="false">POWER(D8/2-$C$18/100,2)*PI()*(C8-2*($C$18/100))</f>
        <v>59.2525988624492</v>
      </c>
      <c r="F8" s="10" t="n">
        <v>1</v>
      </c>
      <c r="G8" s="11" t="n">
        <f aca="false">F8*POWER($C$19/100/2,2)*PI()</f>
        <v>3.14159265358979</v>
      </c>
      <c r="H8" s="11" t="n">
        <f aca="false">2*D8/2*PI()*C8+POWER(D8/2,2)*PI()*2-G8</f>
        <v>91.106186954104</v>
      </c>
    </row>
    <row r="9" customFormat="false" ht="12.8" hidden="false" customHeight="false" outlineLevel="0" collapsed="false">
      <c r="B9" s="7" t="s">
        <v>10</v>
      </c>
      <c r="C9" s="8" t="n">
        <v>7.2</v>
      </c>
      <c r="D9" s="8" t="n">
        <v>4.4</v>
      </c>
      <c r="E9" s="9" t="n">
        <f aca="false">POWER(D9/2-$C$18/100,2)*PI()*(C9-2*($C$18/100))</f>
        <v>95.7850802736161</v>
      </c>
      <c r="F9" s="10" t="n">
        <v>4</v>
      </c>
      <c r="G9" s="11" t="n">
        <f aca="false">F9*POWER($C$19/100/2,2)*PI()</f>
        <v>12.5663706143592</v>
      </c>
      <c r="H9" s="11" t="n">
        <f aca="false">2*D9/2*PI()*C9+POWER(D9/2,2)*PI()*2-G9</f>
        <v>117.369901538115</v>
      </c>
    </row>
    <row r="10" customFormat="false" ht="12.8" hidden="false" customHeight="false" outlineLevel="0" collapsed="false">
      <c r="B10" s="7" t="s">
        <v>11</v>
      </c>
      <c r="C10" s="8" t="n">
        <v>6.7</v>
      </c>
      <c r="D10" s="8" t="n">
        <v>4.48</v>
      </c>
      <c r="E10" s="9" t="n">
        <f aca="false">POWER(D10/2-$C$18/100,2)*PI()*(C10-2*($C$18/100))</f>
        <v>92.3600342812636</v>
      </c>
      <c r="F10" s="10" t="n">
        <v>2</v>
      </c>
      <c r="G10" s="11" t="n">
        <f aca="false">F10*POWER($C$19/100/2,2)*PI()</f>
        <v>6.28318530717959</v>
      </c>
      <c r="H10" s="11" t="n">
        <f aca="false">2*D10/2*PI()*C10+POWER(D10/2,2)*PI()*2-G10</f>
        <v>119.541370380276</v>
      </c>
    </row>
    <row r="11" customFormat="false" ht="12.8" hidden="false" customHeight="false" outlineLevel="0" collapsed="false">
      <c r="B11" s="7" t="s">
        <v>12</v>
      </c>
      <c r="C11" s="8" t="n">
        <v>7</v>
      </c>
      <c r="D11" s="8" t="n">
        <v>4.5</v>
      </c>
      <c r="E11" s="9" t="n">
        <f aca="false">POWER(D11/2-$C$18/100,2)*PI()*(C11-2*($C$18/100))</f>
        <v>97.5454717170552</v>
      </c>
      <c r="F11" s="10" t="n">
        <v>1</v>
      </c>
      <c r="G11" s="11" t="n">
        <f aca="false">F11*POWER($C$19/100/2,2)*PI()</f>
        <v>3.14159265358979</v>
      </c>
      <c r="H11" s="11" t="n">
        <f aca="false">2*D11/2*PI()*C11+POWER(D11/2,2)*PI()*2-G11</f>
        <v>127.627201552085</v>
      </c>
    </row>
    <row r="12" customFormat="false" ht="12.8" hidden="false" customHeight="false" outlineLevel="0" collapsed="false">
      <c r="B12" s="7" t="s">
        <v>13</v>
      </c>
      <c r="C12" s="8" t="n">
        <v>11</v>
      </c>
      <c r="D12" s="8" t="n">
        <v>4.39</v>
      </c>
      <c r="E12" s="9" t="n">
        <f aca="false">POWER(D12/2-$C$18/100,2)*PI()*(C12-2*($C$18/100))</f>
        <v>147.22472513135</v>
      </c>
      <c r="F12" s="10" t="n">
        <v>2</v>
      </c>
      <c r="G12" s="11" t="n">
        <f aca="false">F12*POWER($C$19/100/2,2)*PI()</f>
        <v>6.28318530717959</v>
      </c>
      <c r="H12" s="11" t="n">
        <f aca="false">2*D12/2*PI()*C12+POWER(D12/2,2)*PI()*2-G12</f>
        <v>175.696867824295</v>
      </c>
    </row>
    <row r="13" customFormat="false" ht="12.8" hidden="false" customHeight="false" outlineLevel="0" collapsed="false">
      <c r="B13" s="7" t="s">
        <v>14</v>
      </c>
      <c r="C13" s="8" t="n">
        <v>4.21</v>
      </c>
      <c r="D13" s="8" t="n">
        <v>4.39</v>
      </c>
      <c r="E13" s="9" t="n">
        <f aca="false">POWER(D13/2-$C$18/100,2)*PI()*(C13-2*($C$18/100))</f>
        <v>54.4922683927725</v>
      </c>
      <c r="F13" s="10" t="n">
        <v>1</v>
      </c>
      <c r="G13" s="11" t="n">
        <f aca="false">F13*POWER($C$19/100/2,2)*PI()</f>
        <v>3.14159265358979</v>
      </c>
      <c r="H13" s="11" t="n">
        <f aca="false">2*D13/2*PI()*C13+POWER(D13/2,2)*PI()*2-G13</f>
        <v>85.1935525004153</v>
      </c>
    </row>
    <row r="14" customFormat="false" ht="12.8" hidden="false" customHeight="false" outlineLevel="0" collapsed="false">
      <c r="B14" s="7" t="s">
        <v>15</v>
      </c>
      <c r="C14" s="8" t="n">
        <v>8.4</v>
      </c>
      <c r="D14" s="8" t="n">
        <v>4.2</v>
      </c>
      <c r="E14" s="9" t="n">
        <f aca="false">POWER(D14/2-$C$18/100,2)*PI()*(C14-2*($C$18/100))</f>
        <v>101.767552331994</v>
      </c>
      <c r="F14" s="10" t="n">
        <v>2</v>
      </c>
      <c r="G14" s="11" t="n">
        <f aca="false">F14*POWER($C$19/100/2,2)*PI()</f>
        <v>6.28318530717959</v>
      </c>
      <c r="H14" s="11" t="n">
        <f aca="false">2*D14/2*PI()*C14+POWER(D14/2,2)*PI()*2-G14</f>
        <v>132.26105071613</v>
      </c>
    </row>
    <row r="15" customFormat="false" ht="12.8" hidden="false" customHeight="false" outlineLevel="0" collapsed="false">
      <c r="B15" s="7" t="s">
        <v>16</v>
      </c>
      <c r="C15" s="8" t="n">
        <v>6.6</v>
      </c>
      <c r="D15" s="8" t="n">
        <v>4.57</v>
      </c>
      <c r="E15" s="9" t="n">
        <f aca="false">POWER(D15/2-$C$18/100,2)*PI()*(C15-2*($C$18/100))</f>
        <v>94.8176252451468</v>
      </c>
      <c r="F15" s="10" t="n">
        <v>1</v>
      </c>
      <c r="G15" s="11" t="n">
        <f aca="false">F15*POWER($C$19/100/2,2)*PI()</f>
        <v>3.14159265358979</v>
      </c>
      <c r="H15" s="11" t="n">
        <f aca="false">2*D15/2*PI()*C15+POWER(D15/2,2)*PI()*2-G15</f>
        <v>124.421049169464</v>
      </c>
    </row>
    <row r="16" s="12" customFormat="true" ht="12.8" hidden="false" customHeight="false" outlineLevel="0" collapsed="false">
      <c r="B16" s="13" t="s">
        <v>17</v>
      </c>
      <c r="C16" s="14"/>
      <c r="D16" s="14"/>
      <c r="E16" s="15" t="n">
        <f aca="false">SUM(E8:E15)</f>
        <v>743.245356235648</v>
      </c>
      <c r="F16" s="16"/>
      <c r="G16" s="17"/>
      <c r="H16" s="17" t="n">
        <f aca="false">SUM(H8:H15)</f>
        <v>973.217180634885</v>
      </c>
    </row>
    <row r="18" customFormat="false" ht="12.8" hidden="false" customHeight="false" outlineLevel="0" collapsed="false">
      <c r="B18" s="1" t="s">
        <v>18</v>
      </c>
      <c r="C18" s="18" t="n">
        <v>11</v>
      </c>
      <c r="D18" s="1" t="s">
        <v>19</v>
      </c>
    </row>
    <row r="19" customFormat="false" ht="12.8" hidden="false" customHeight="false" outlineLevel="0" collapsed="false">
      <c r="B19" s="1" t="s">
        <v>20</v>
      </c>
      <c r="C19" s="18" t="n">
        <v>200</v>
      </c>
      <c r="D19" s="1" t="s">
        <v>21</v>
      </c>
      <c r="I19" s="19"/>
    </row>
    <row r="21" customFormat="false" ht="31.55" hidden="false" customHeight="true" outlineLevel="0" collapsed="false">
      <c r="B21" s="20" t="s">
        <v>22</v>
      </c>
      <c r="C21" s="20"/>
      <c r="D21" s="20"/>
      <c r="E21" s="20"/>
      <c r="F21" s="20"/>
      <c r="G21" s="20"/>
      <c r="H21" s="20"/>
    </row>
    <row r="22" customFormat="false" ht="46.05" hidden="false" customHeight="true" outlineLevel="0" collapsed="false">
      <c r="B22" s="20" t="s">
        <v>23</v>
      </c>
      <c r="C22" s="20"/>
      <c r="D22" s="20"/>
      <c r="E22" s="20"/>
      <c r="F22" s="20"/>
      <c r="G22" s="20"/>
      <c r="H22" s="20"/>
    </row>
    <row r="23" customFormat="false" ht="12.8" hidden="false" customHeight="false" outlineLevel="0" collapsed="false">
      <c r="B23" s="20"/>
      <c r="C23" s="21"/>
      <c r="D23" s="21"/>
      <c r="E23" s="21"/>
      <c r="F23" s="21"/>
      <c r="G23" s="21"/>
      <c r="H23" s="21"/>
    </row>
    <row r="24" customFormat="false" ht="12.8" hidden="false" customHeight="false" outlineLevel="0" collapsed="false">
      <c r="A24" s="0"/>
      <c r="B24" s="22" t="s">
        <v>24</v>
      </c>
      <c r="C24" s="22"/>
      <c r="D24" s="22"/>
      <c r="E24" s="23" t="inlineStr">
        <f aca="false">E16+E14</f>
        <is>
          <t/>
        </is>
      </c>
      <c r="F24" s="24"/>
      <c r="G24" s="24"/>
      <c r="H24" s="23" t="inlineStr">
        <f aca="false">H16+H14</f>
        <is>
          <t/>
        </is>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24"/>
      <c r="C25" s="24"/>
      <c r="D25" s="24"/>
      <c r="E25" s="23"/>
      <c r="F25" s="24"/>
      <c r="G25" s="24"/>
      <c r="H25" s="23"/>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true" outlineLevel="0" collapsed="false">
      <c r="B26" s="3" t="s">
        <v>25</v>
      </c>
      <c r="C26" s="3"/>
      <c r="D26" s="3"/>
      <c r="E26" s="3"/>
      <c r="F26" s="3"/>
      <c r="G26" s="3"/>
      <c r="H26" s="3"/>
    </row>
    <row r="28" customFormat="false" ht="12.8" hidden="false" customHeight="false" outlineLevel="0" collapsed="false">
      <c r="B28" s="25" t="s">
        <v>26</v>
      </c>
      <c r="C28" s="25"/>
      <c r="D28" s="25"/>
      <c r="E28" s="26" t="n">
        <f aca="false">0.227/4</f>
        <v>0.05675</v>
      </c>
      <c r="F28" s="26"/>
    </row>
    <row r="29" customFormat="false" ht="12.8" hidden="false" customHeight="false" outlineLevel="0" collapsed="false">
      <c r="B29" s="25" t="s">
        <v>27</v>
      </c>
      <c r="C29" s="25"/>
      <c r="D29" s="25"/>
      <c r="E29" s="27" t="n">
        <f aca="false">(1000*E28)/H24</f>
        <v>0.051335248755324</v>
      </c>
      <c r="F29" s="27"/>
      <c r="G29" s="27"/>
    </row>
    <row r="30" customFormat="false" ht="12.8" hidden="false" customHeight="false" outlineLevel="0" collapsed="false">
      <c r="B30" s="25" t="s">
        <v>28</v>
      </c>
      <c r="C30" s="25"/>
      <c r="D30" s="25"/>
      <c r="E30" s="28" t="inlineStr">
        <f aca="false">E29/1.251</f>
        <is>
          <t/>
        </is>
      </c>
      <c r="F30" s="28"/>
      <c r="G30" s="28"/>
    </row>
    <row r="31" customFormat="false" ht="12.8" hidden="false" customHeight="false" outlineLevel="0" collapsed="false">
      <c r="B31" s="25" t="s">
        <v>29</v>
      </c>
      <c r="C31" s="25"/>
      <c r="D31" s="25"/>
      <c r="E31" s="29" t="inlineStr">
        <f aca="false">E30/(6*3600)</f>
        <is>
          <t/>
        </is>
      </c>
      <c r="F31" s="29"/>
      <c r="G31" s="29"/>
    </row>
  </sheetData>
  <mergeCells count="14">
    <mergeCell ref="B2:H2"/>
    <mergeCell ref="B4:H4"/>
    <mergeCell ref="B21:H21"/>
    <mergeCell ref="B22:H22"/>
    <mergeCell ref="B24:D24"/>
    <mergeCell ref="B26:H26"/>
    <mergeCell ref="B28:D28"/>
    <mergeCell ref="E28:F28"/>
    <mergeCell ref="B29:D29"/>
    <mergeCell ref="E29:G29"/>
    <mergeCell ref="B30:D30"/>
    <mergeCell ref="E30:G30"/>
    <mergeCell ref="B31:D31"/>
    <mergeCell ref="E31:G3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LibreOffice/4.2.1.1$MacOSX_X86_64 LibreOffice_project/d7dbbd7842e6a58b0f521599204e827654e1fb8b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2019-03-19T08:40:30Z</dcterms:created>
  <dc:language>de-AT</dc:language>
  <cp:revision>0</cp:revision>
</cp:coreProperties>
</file>