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7155"/>
  </bookViews>
  <sheets>
    <sheet name="1  " sheetId="2" r:id="rId1"/>
    <sheet name="JUNIO" sheetId="4" r:id="rId2"/>
    <sheet name="JULIO" sheetId="1" r:id="rId3"/>
    <sheet name="Hoja3" sheetId="3" r:id="rId4"/>
  </sheets>
  <calcPr calcId="144525"/>
</workbook>
</file>

<file path=xl/calcChain.xml><?xml version="1.0" encoding="utf-8"?>
<calcChain xmlns="http://schemas.openxmlformats.org/spreadsheetml/2006/main">
  <c r="H6" i="2" l="1"/>
  <c r="H7" i="2"/>
  <c r="H8" i="2"/>
  <c r="H9" i="2"/>
  <c r="H10" i="2"/>
  <c r="H4" i="2"/>
  <c r="H5" i="2"/>
  <c r="G5" i="2"/>
  <c r="G6" i="2"/>
  <c r="G7" i="2"/>
  <c r="G8" i="2"/>
  <c r="G9" i="2"/>
  <c r="G10" i="2"/>
  <c r="G4" i="2"/>
  <c r="K9" i="1" l="1"/>
  <c r="J9" i="1"/>
  <c r="F15" i="1"/>
  <c r="G16" i="1"/>
  <c r="F16" i="1"/>
  <c r="E16" i="1"/>
  <c r="D16" i="1"/>
  <c r="F9" i="1"/>
  <c r="F10" i="1"/>
  <c r="F11" i="1"/>
  <c r="F12" i="1"/>
  <c r="F13" i="1"/>
  <c r="F8" i="1"/>
  <c r="F8" i="4"/>
  <c r="K8" i="1"/>
  <c r="J8" i="1"/>
  <c r="F16" i="4"/>
  <c r="F15" i="4" s="1"/>
  <c r="G16" i="4"/>
  <c r="K8" i="4" s="1"/>
  <c r="D16" i="4"/>
  <c r="E16" i="4"/>
  <c r="F9" i="4"/>
  <c r="F10" i="4"/>
  <c r="F11" i="4"/>
  <c r="F12" i="4"/>
  <c r="F13" i="4"/>
  <c r="L5" i="2"/>
  <c r="L6" i="2"/>
  <c r="L7" i="2"/>
  <c r="L8" i="2"/>
  <c r="L9" i="2"/>
  <c r="L10" i="2"/>
  <c r="L4" i="2"/>
  <c r="J4" i="2"/>
  <c r="K4" i="2"/>
  <c r="J5" i="2"/>
  <c r="K5" i="2"/>
  <c r="K6" i="2"/>
  <c r="K7" i="2"/>
  <c r="K8" i="2"/>
  <c r="K9" i="2"/>
  <c r="K10" i="2"/>
  <c r="J6" i="2"/>
  <c r="J7" i="2"/>
  <c r="J8" i="2"/>
  <c r="J9" i="2"/>
  <c r="J10" i="2"/>
  <c r="F5" i="2"/>
  <c r="F6" i="2"/>
  <c r="F7" i="2"/>
  <c r="F8" i="2"/>
  <c r="F9" i="2"/>
  <c r="F10" i="2"/>
  <c r="F4" i="2"/>
  <c r="E5" i="2"/>
  <c r="E6" i="2"/>
  <c r="E7" i="2"/>
  <c r="E8" i="2"/>
  <c r="E9" i="2"/>
  <c r="E10" i="2"/>
  <c r="E4" i="2"/>
  <c r="J8" i="4" l="1"/>
</calcChain>
</file>

<file path=xl/sharedStrings.xml><?xml version="1.0" encoding="utf-8"?>
<sst xmlns="http://schemas.openxmlformats.org/spreadsheetml/2006/main" count="111" uniqueCount="56">
  <si>
    <t>GASTOS PREVISTOS PARA MES</t>
  </si>
  <si>
    <t>GASTOS REALIZADOS FINALMENTE</t>
  </si>
  <si>
    <t>BILLETES DE BUS( ABONO)</t>
  </si>
  <si>
    <t>CAMISETA</t>
  </si>
  <si>
    <t>SALIR, TOMAR ALGO</t>
  </si>
  <si>
    <t>EXCURSIÓN PORT AVENTURA</t>
  </si>
  <si>
    <t>RESULTADO MES</t>
  </si>
  <si>
    <t>CINE</t>
  </si>
  <si>
    <t>ZAPATILLAS</t>
  </si>
  <si>
    <t>TOTAL GASTOS</t>
  </si>
  <si>
    <t>GASTOS PARA MES DE JUNIO</t>
  </si>
  <si>
    <t>MESES</t>
  </si>
  <si>
    <t>AHORRO</t>
  </si>
  <si>
    <t>ENERO</t>
  </si>
  <si>
    <t>FEBRERO</t>
  </si>
  <si>
    <t>MARZO</t>
  </si>
  <si>
    <t>ABRIL</t>
  </si>
  <si>
    <t>MAYO</t>
  </si>
  <si>
    <t>JUNIO</t>
  </si>
  <si>
    <t>JULIO</t>
  </si>
  <si>
    <t>AGOSTO</t>
  </si>
  <si>
    <t>ME FALTA</t>
  </si>
  <si>
    <t>SEPTIEMBRE</t>
  </si>
  <si>
    <t>OCTUBRE</t>
  </si>
  <si>
    <t>GASTOS PARA MES DE JULIO</t>
  </si>
  <si>
    <t>ENTRADAS PISCINA</t>
  </si>
  <si>
    <t>BICI NUEVA</t>
  </si>
  <si>
    <t>MOCHILA DEPORTE</t>
  </si>
  <si>
    <t>RESULTADO FINAL</t>
  </si>
  <si>
    <t>FALTA</t>
  </si>
  <si>
    <t>REVISIÓN CORRECCTA COMPLETA</t>
  </si>
  <si>
    <t>REVISIÓN CORRECCTA BÁSICA</t>
  </si>
  <si>
    <t>REVISIÓN</t>
  </si>
  <si>
    <t>BÁSICA</t>
  </si>
  <si>
    <t>COMPLETA</t>
  </si>
  <si>
    <t>TABLA DE ALQUILERES</t>
  </si>
  <si>
    <t>Modelo de coche</t>
  </si>
  <si>
    <t>Días</t>
  </si>
  <si>
    <t>Importe</t>
  </si>
  <si>
    <t>Pago</t>
  </si>
  <si>
    <t xml:space="preserve"> Descuento</t>
  </si>
  <si>
    <t>Precio final</t>
  </si>
  <si>
    <t>Kms.</t>
  </si>
  <si>
    <t>Revisión</t>
  </si>
  <si>
    <t>ACEITE</t>
  </si>
  <si>
    <t>FRENOS</t>
  </si>
  <si>
    <t>AGUA</t>
  </si>
  <si>
    <t>RUEDAS</t>
  </si>
  <si>
    <t>Ford K4-4</t>
  </si>
  <si>
    <t>SI</t>
  </si>
  <si>
    <t>NO</t>
  </si>
  <si>
    <t>Peugeot 207 x-Line</t>
  </si>
  <si>
    <t>Ford Fiesta  Trend</t>
  </si>
  <si>
    <t>Citroen C4 Gran Picasso</t>
  </si>
  <si>
    <t>Opel Zafira 1.6</t>
  </si>
  <si>
    <t>Peugeot 308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</si>
</sst>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0.00\ &quot;€&quot;;[Red]\-#,##0.00\ &quot;€&quot;"/>
    <numFmt numFmtId="164" formatCode="#,##0.00\ &quot;€&quot;"/>
  </numFmts>
  <fonts count="3" x14ac:knownFonts="1">
    <font>
      <sz val="11"/>
      <color theme="1"/>
      <name val="Calibri"/>
      <family val="2"/>
      <scheme val="minor"/>
    </font>
    <font>
      <b/>
      <sz val="20"/>
      <color theme="1"/>
      <name val="Calibri"/>
      <family val="2"/>
      <scheme val="minor"/>
    </font>
    <font>
      <sz val="18"/>
      <color theme="1"/>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rgb="FFCCFFCC"/>
        <bgColor indexed="64"/>
      </patternFill>
    </fill>
    <fill>
      <patternFill patternType="solid">
        <fgColor rgb="FFFFCC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s>
  <cellStyleXfs count="1">
    <xf numFmtId="0" fontId="0" fillId="0" borderId="0"/>
  </cellStyleXfs>
  <cellXfs count="44">
    <xf numFmtId="0" fontId="0" fillId="0" borderId="0" xfId="0"/>
    <xf numFmtId="0" fontId="0" fillId="0" borderId="0" xfId="0" applyAlignment="1">
      <alignment horizontal="left"/>
    </xf>
    <xf numFmtId="164" fontId="0" fillId="0" borderId="0" xfId="0" applyNumberFormat="1" applyAlignment="1">
      <alignment horizontal="center"/>
    </xf>
    <xf numFmtId="0" fontId="0" fillId="0" borderId="1" xfId="0" applyBorder="1" applyAlignment="1">
      <alignment horizontal="left"/>
    </xf>
    <xf numFmtId="164" fontId="0" fillId="0" borderId="1" xfId="0" applyNumberFormat="1" applyBorder="1" applyAlignment="1">
      <alignment horizontal="center"/>
    </xf>
    <xf numFmtId="0" fontId="0" fillId="0" borderId="1" xfId="0" applyBorder="1"/>
    <xf numFmtId="0" fontId="0" fillId="0" borderId="0" xfId="0" applyBorder="1" applyAlignment="1">
      <alignment horizontal="left"/>
    </xf>
    <xf numFmtId="164" fontId="0" fillId="0" borderId="0" xfId="0" applyNumberFormat="1" applyBorder="1" applyAlignment="1">
      <alignment horizontal="center"/>
    </xf>
    <xf numFmtId="0" fontId="0" fillId="2" borderId="1" xfId="0" applyFill="1" applyBorder="1"/>
    <xf numFmtId="164" fontId="0" fillId="2" borderId="1" xfId="0" applyNumberFormat="1" applyFill="1" applyBorder="1" applyAlignment="1">
      <alignment horizontal="center"/>
    </xf>
    <xf numFmtId="0" fontId="0" fillId="0" borderId="0" xfId="0" applyAlignment="1">
      <alignment horizontal="center"/>
    </xf>
    <xf numFmtId="0" fontId="0" fillId="3" borderId="1" xfId="0" applyFill="1" applyBorder="1"/>
    <xf numFmtId="0" fontId="0" fillId="4" borderId="1" xfId="0" applyFill="1" applyBorder="1"/>
    <xf numFmtId="0" fontId="0" fillId="3" borderId="8" xfId="0" applyFill="1" applyBorder="1" applyAlignment="1">
      <alignment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vertical="center" wrapText="1"/>
    </xf>
    <xf numFmtId="0" fontId="0" fillId="0" borderId="13" xfId="0" applyBorder="1" applyAlignment="1">
      <alignment vertical="center" wrapText="1"/>
    </xf>
    <xf numFmtId="0" fontId="0" fillId="0" borderId="6" xfId="0" applyBorder="1" applyAlignment="1">
      <alignment horizontal="center" vertical="center" wrapText="1"/>
    </xf>
    <xf numFmtId="164" fontId="0" fillId="0" borderId="6" xfId="0" applyNumberFormat="1" applyBorder="1" applyAlignment="1">
      <alignment horizontal="right" vertical="center" wrapText="1"/>
    </xf>
    <xf numFmtId="3" fontId="0" fillId="0" borderId="6" xfId="0" applyNumberFormat="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wrapText="1"/>
    </xf>
    <xf numFmtId="0" fontId="0" fillId="0" borderId="0" xfId="0" applyAlignment="1">
      <alignment vertical="center"/>
    </xf>
    <xf numFmtId="8" fontId="0" fillId="5" borderId="1" xfId="0" applyNumberFormat="1" applyFill="1" applyBorder="1" applyAlignment="1">
      <alignment horizontal="center"/>
    </xf>
    <xf numFmtId="164" fontId="0" fillId="5" borderId="1" xfId="0" applyNumberFormat="1" applyFill="1" applyBorder="1" applyAlignment="1">
      <alignment horizontal="center"/>
    </xf>
    <xf numFmtId="164" fontId="0" fillId="5" borderId="2" xfId="0" applyNumberFormat="1" applyFill="1" applyBorder="1" applyAlignment="1">
      <alignment horizontal="center"/>
    </xf>
    <xf numFmtId="0" fontId="0" fillId="5" borderId="1" xfId="0" applyFill="1" applyBorder="1"/>
    <xf numFmtId="8" fontId="0" fillId="5" borderId="1" xfId="0" applyNumberFormat="1" applyFill="1" applyBorder="1"/>
    <xf numFmtId="0" fontId="0" fillId="3" borderId="3" xfId="0" applyFill="1" applyBorder="1" applyAlignment="1">
      <alignment horizontal="center" vertical="center" wrapText="1"/>
    </xf>
    <xf numFmtId="0" fontId="0" fillId="3" borderId="5"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Border="1" applyAlignment="1">
      <alignment horizontal="center" vertical="center" wrapText="1"/>
    </xf>
    <xf numFmtId="0" fontId="2" fillId="3" borderId="7" xfId="0" applyFont="1" applyFill="1" applyBorder="1" applyAlignment="1">
      <alignment horizontal="center" vertical="center" textRotation="255" wrapText="1"/>
    </xf>
    <xf numFmtId="0" fontId="2" fillId="3" borderId="12" xfId="0" applyFont="1" applyFill="1" applyBorder="1" applyAlignment="1">
      <alignment horizontal="center" vertical="center" textRotation="255" wrapText="1"/>
    </xf>
    <xf numFmtId="0" fontId="2" fillId="3" borderId="13" xfId="0" applyFont="1" applyFill="1" applyBorder="1" applyAlignment="1">
      <alignment horizontal="center" vertical="center" textRotation="255" wrapText="1"/>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1" fillId="2" borderId="0" xfId="0" applyFont="1" applyFill="1" applyAlignment="1">
      <alignment horizontal="center" vertical="center"/>
    </xf>
    <xf numFmtId="164" fontId="0" fillId="0" borderId="1" xfId="0" applyNumberFormat="1" applyBorder="1" applyAlignment="1">
      <alignment horizontal="center" vertical="center" wrapText="1"/>
    </xf>
    <xf numFmtId="164" fontId="0" fillId="0" borderId="1" xfId="0" applyNumberFormat="1" applyBorder="1" applyAlignment="1">
      <alignment horizontal="center" wrapText="1"/>
    </xf>
    <xf numFmtId="0" fontId="0" fillId="0" borderId="1" xfId="0" applyBorder="1" applyAlignment="1">
      <alignment horizontal="center" wrapText="1"/>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247650</xdr:colOff>
      <xdr:row>11</xdr:row>
      <xdr:rowOff>95250</xdr:rowOff>
    </xdr:from>
    <xdr:to>
      <xdr:col>10</xdr:col>
      <xdr:colOff>238125</xdr:colOff>
      <xdr:row>20</xdr:row>
      <xdr:rowOff>47625</xdr:rowOff>
    </xdr:to>
    <xdr:sp macro="" textlink="">
      <xdr:nvSpPr>
        <xdr:cNvPr id="2" name="1 CuadroTexto"/>
        <xdr:cNvSpPr txBox="1"/>
      </xdr:nvSpPr>
      <xdr:spPr>
        <a:xfrm>
          <a:off x="247650" y="5400675"/>
          <a:ext cx="8382000" cy="1666875"/>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1. En la columna </a:t>
          </a:r>
          <a:r>
            <a:rPr lang="es-ES" sz="1100" b="1" i="1" u="none" strike="noStrike">
              <a:solidFill>
                <a:schemeClr val="dk1"/>
              </a:solidFill>
              <a:effectLst/>
              <a:latin typeface="+mn-lt"/>
              <a:ea typeface="+mn-ea"/>
              <a:cs typeface="+mn-cs"/>
            </a:rPr>
            <a:t>Importe </a:t>
          </a:r>
          <a:r>
            <a:rPr lang="es-ES" sz="1100" b="0" i="0" u="none" strike="noStrike">
              <a:solidFill>
                <a:schemeClr val="dk1"/>
              </a:solidFill>
              <a:effectLst/>
              <a:latin typeface="+mn-lt"/>
              <a:ea typeface="+mn-ea"/>
              <a:cs typeface="+mn-cs"/>
            </a:rPr>
            <a:t>aparecerá 12 € si el coche es alquilado por más de 5 días y 16 € en los demás casos</a:t>
          </a:r>
          <a:r>
            <a:rPr lang="es-ES"/>
            <a:t>  </a:t>
          </a:r>
        </a:p>
        <a:p>
          <a:r>
            <a:rPr lang="es-ES" sz="1100" b="0" i="0" u="none" strike="noStrike">
              <a:solidFill>
                <a:schemeClr val="dk1"/>
              </a:solidFill>
              <a:effectLst/>
              <a:latin typeface="+mn-lt"/>
              <a:ea typeface="+mn-ea"/>
              <a:cs typeface="+mn-cs"/>
            </a:rPr>
            <a:t>2. En la columna </a:t>
          </a:r>
          <a:r>
            <a:rPr lang="es-ES" sz="1100" b="1" i="1" u="none" strike="noStrike">
              <a:solidFill>
                <a:schemeClr val="dk1"/>
              </a:solidFill>
              <a:effectLst/>
              <a:latin typeface="+mn-lt"/>
              <a:ea typeface="+mn-ea"/>
              <a:cs typeface="+mn-cs"/>
            </a:rPr>
            <a:t>Pago </a:t>
          </a:r>
          <a:r>
            <a:rPr lang="es-ES" sz="1100" b="0" i="0" u="none" strike="noStrike">
              <a:solidFill>
                <a:schemeClr val="dk1"/>
              </a:solidFill>
              <a:effectLst/>
              <a:latin typeface="+mn-lt"/>
              <a:ea typeface="+mn-ea"/>
              <a:cs typeface="+mn-cs"/>
            </a:rPr>
            <a:t>aparecerá </a:t>
          </a:r>
          <a:r>
            <a:rPr lang="es-ES" sz="1100" b="1" i="1" u="none" strike="noStrike">
              <a:solidFill>
                <a:schemeClr val="dk1"/>
              </a:solidFill>
              <a:effectLst/>
              <a:latin typeface="+mn-lt"/>
              <a:ea typeface="+mn-ea"/>
              <a:cs typeface="+mn-cs"/>
            </a:rPr>
            <a:t>Por adelantado </a:t>
          </a:r>
          <a:r>
            <a:rPr lang="es-ES" sz="1100" b="0" i="0" u="none" strike="noStrike">
              <a:solidFill>
                <a:schemeClr val="dk1"/>
              </a:solidFill>
              <a:effectLst/>
              <a:latin typeface="+mn-lt"/>
              <a:ea typeface="+mn-ea"/>
              <a:cs typeface="+mn-cs"/>
            </a:rPr>
            <a:t>si el alquiler es por más de 8 días. En los demás casos, la celda quedará en blanco.</a:t>
          </a:r>
          <a:r>
            <a:rPr lang="es-ES"/>
            <a:t>  </a:t>
          </a:r>
        </a:p>
        <a:p>
          <a:r>
            <a:rPr lang="es-ES" sz="1100" b="0" i="0" u="none" strike="noStrike">
              <a:solidFill>
                <a:schemeClr val="dk1"/>
              </a:solidFill>
              <a:effectLst/>
              <a:latin typeface="+mn-lt"/>
              <a:ea typeface="+mn-ea"/>
              <a:cs typeface="+mn-cs"/>
            </a:rPr>
            <a:t>3. En la columna </a:t>
          </a:r>
          <a:r>
            <a:rPr lang="es-ES" sz="1100" b="1" i="1" u="none" strike="noStrike">
              <a:solidFill>
                <a:schemeClr val="dk1"/>
              </a:solidFill>
              <a:effectLst/>
              <a:latin typeface="+mn-lt"/>
              <a:ea typeface="+mn-ea"/>
              <a:cs typeface="+mn-cs"/>
            </a:rPr>
            <a:t>Descuento </a:t>
          </a:r>
          <a:r>
            <a:rPr lang="es-ES" sz="1100" b="0" i="0" u="none" strike="noStrike">
              <a:solidFill>
                <a:schemeClr val="dk1"/>
              </a:solidFill>
              <a:effectLst/>
              <a:latin typeface="+mn-lt"/>
              <a:ea typeface="+mn-ea"/>
              <a:cs typeface="+mn-cs"/>
            </a:rPr>
            <a:t>se aplicará un 5% de descuento sobre los alquileres de más de 8 días. En otro caso, en esta celda quedará vacía.</a:t>
          </a:r>
          <a:r>
            <a:rPr lang="es-ES"/>
            <a:t>  </a:t>
          </a:r>
        </a:p>
        <a:p>
          <a:r>
            <a:rPr lang="es-ES" sz="1100" b="0" i="0" u="none" strike="noStrike">
              <a:solidFill>
                <a:schemeClr val="dk1"/>
              </a:solidFill>
              <a:effectLst/>
              <a:latin typeface="+mn-lt"/>
              <a:ea typeface="+mn-ea"/>
              <a:cs typeface="+mn-cs"/>
            </a:rPr>
            <a:t>4. Según la cantidad de kms., se realiza al coche una revisión básica o una completa.</a:t>
          </a:r>
          <a:r>
            <a:rPr lang="es-ES"/>
            <a:t> </a:t>
          </a:r>
          <a:r>
            <a:rPr lang="es-ES" sz="1100" b="0" i="0" u="none" strike="noStrike">
              <a:solidFill>
                <a:schemeClr val="dk1"/>
              </a:solidFill>
              <a:effectLst/>
              <a:latin typeface="+mn-lt"/>
              <a:ea typeface="+mn-ea"/>
              <a:cs typeface="+mn-cs"/>
            </a:rPr>
            <a:t> </a:t>
          </a:r>
          <a:r>
            <a:rPr lang="es-ES"/>
            <a:t> </a:t>
          </a:r>
          <a:r>
            <a:rPr lang="es-ES" sz="1100" b="0" i="0" u="none" strike="noStrike">
              <a:solidFill>
                <a:schemeClr val="dk1"/>
              </a:solidFill>
              <a:effectLst/>
              <a:latin typeface="+mn-lt"/>
              <a:ea typeface="+mn-ea"/>
              <a:cs typeface="+mn-cs"/>
            </a:rPr>
            <a:t>Si se han realizado más de 5000 kms, la revisión es completa; en los demás casos, es básica.</a:t>
          </a:r>
          <a:r>
            <a:rPr lang="es-ES"/>
            <a:t>  </a:t>
          </a:r>
        </a:p>
        <a:p>
          <a:r>
            <a:rPr lang="es-ES" sz="1100" b="0" i="0" u="none" strike="noStrike">
              <a:solidFill>
                <a:schemeClr val="dk1"/>
              </a:solidFill>
              <a:effectLst/>
              <a:latin typeface="+mn-lt"/>
              <a:ea typeface="+mn-ea"/>
              <a:cs typeface="+mn-cs"/>
            </a:rPr>
            <a:t>5. En la columna de revisión básica aparecerá verdadero si ha realizado todo lo que se pide en ese tipo de revisión ( esta en la tabla o columnas de al lado)</a:t>
          </a:r>
          <a:r>
            <a:rPr lang="es-ES"/>
            <a:t>  </a:t>
          </a:r>
        </a:p>
        <a:p>
          <a:r>
            <a:rPr lang="es-ES" sz="1100" b="0" i="0" u="none" strike="noStrike">
              <a:solidFill>
                <a:schemeClr val="dk1"/>
              </a:solidFill>
              <a:effectLst/>
              <a:latin typeface="+mn-lt"/>
              <a:ea typeface="+mn-ea"/>
              <a:cs typeface="+mn-cs"/>
            </a:rPr>
            <a:t>6. En la columna de revisión avanzada aparecerá verdadero si ha realizado todo lo que se pide en ese tipo de revisión ( esta en la tabla o columnas de al lado)</a:t>
          </a:r>
          <a:r>
            <a:rPr lang="es-ES"/>
            <a:t> </a:t>
          </a:r>
          <a:endParaRPr lang="es-E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276225</xdr:colOff>
      <xdr:row>18</xdr:row>
      <xdr:rowOff>161924</xdr:rowOff>
    </xdr:from>
    <xdr:to>
      <xdr:col>8</xdr:col>
      <xdr:colOff>485775</xdr:colOff>
      <xdr:row>30</xdr:row>
      <xdr:rowOff>171449</xdr:rowOff>
    </xdr:to>
    <xdr:sp macro="" textlink="">
      <xdr:nvSpPr>
        <xdr:cNvPr id="2" name="1 CuadroTexto"/>
        <xdr:cNvSpPr txBox="1"/>
      </xdr:nvSpPr>
      <xdr:spPr>
        <a:xfrm>
          <a:off x="276225" y="3590924"/>
          <a:ext cx="8877300" cy="2295525"/>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INSTRUCCIONES:</a:t>
          </a:r>
        </a:p>
        <a:p>
          <a:r>
            <a:rPr lang="es-ES" sz="1100" b="0" i="0" u="none" strike="noStrike">
              <a:solidFill>
                <a:schemeClr val="dk1"/>
              </a:solidFill>
              <a:effectLst/>
              <a:latin typeface="+mn-lt"/>
              <a:ea typeface="+mn-ea"/>
              <a:cs typeface="+mn-cs"/>
            </a:rPr>
            <a:t>1.En la columna RESULTADO DE MES, deberá aparecer la palabra superior si finalmente realizas más gasto del esperado sino aparecerá inferior. Además si nos hemos pasado y es superior, se deberá de resaltar en fondo rojo claro con números rojo oscuros </a:t>
          </a:r>
          <a:r>
            <a:rPr lang="es-ES"/>
            <a:t>  </a:t>
          </a:r>
        </a:p>
        <a:p>
          <a:r>
            <a:rPr lang="es-ES" sz="1100" b="0" i="0" u="none" strike="noStrike">
              <a:solidFill>
                <a:schemeClr val="dk1"/>
              </a:solidFill>
              <a:effectLst/>
              <a:latin typeface="+mn-lt"/>
              <a:ea typeface="+mn-ea"/>
              <a:cs typeface="+mn-cs"/>
            </a:rPr>
            <a:t>2. En la fila de</a:t>
          </a:r>
          <a:r>
            <a:rPr lang="es-ES" sz="1100" b="0" i="0" u="none" strike="noStrike" baseline="0">
              <a:solidFill>
                <a:schemeClr val="dk1"/>
              </a:solidFill>
              <a:effectLst/>
              <a:latin typeface="+mn-lt"/>
              <a:ea typeface="+mn-ea"/>
              <a:cs typeface="+mn-cs"/>
            </a:rPr>
            <a:t> TOTAL GASTOS</a:t>
          </a:r>
          <a:r>
            <a:rPr lang="es-ES" sz="1100" b="0" i="0" u="none" strike="noStrike">
              <a:solidFill>
                <a:schemeClr val="dk1"/>
              </a:solidFill>
              <a:effectLst/>
              <a:latin typeface="+mn-lt"/>
              <a:ea typeface="+mn-ea"/>
              <a:cs typeface="+mn-cs"/>
            </a:rPr>
            <a:t>, se hará el recuento de dinero que pensabamos gastar y el recuento de lo que al final hemos gastado </a:t>
          </a:r>
          <a:r>
            <a:rPr lang="es-ES"/>
            <a:t>  </a:t>
          </a:r>
        </a:p>
        <a:p>
          <a:r>
            <a:rPr lang="es-ES" sz="1100" b="0" i="0" u="none" strike="noStrike">
              <a:solidFill>
                <a:schemeClr val="dk1"/>
              </a:solidFill>
              <a:effectLst/>
              <a:latin typeface="+mn-lt"/>
              <a:ea typeface="+mn-ea"/>
              <a:cs typeface="+mn-cs"/>
            </a:rPr>
            <a:t>3. En la casilla que está</a:t>
          </a:r>
          <a:r>
            <a:rPr lang="es-ES" sz="1100" b="0" i="0" u="none" strike="noStrike" baseline="0">
              <a:solidFill>
                <a:schemeClr val="dk1"/>
              </a:solidFill>
              <a:effectLst/>
              <a:latin typeface="+mn-lt"/>
              <a:ea typeface="+mn-ea"/>
              <a:cs typeface="+mn-cs"/>
            </a:rPr>
            <a:t> debajo de </a:t>
          </a:r>
          <a:r>
            <a:rPr lang="es-ES" sz="1100" b="0" i="0" u="none" strike="noStrike">
              <a:solidFill>
                <a:schemeClr val="dk1"/>
              </a:solidFill>
              <a:effectLst/>
              <a:latin typeface="+mn-lt"/>
              <a:ea typeface="+mn-ea"/>
              <a:cs typeface="+mn-cs"/>
            </a:rPr>
            <a:t>RESULTADO MES,deberá aparecer la palabara AHORRO, si el resultado final es un saldo de dinero positivo y la palabra FALTA si el resultado es negativo.  </a:t>
          </a:r>
          <a:r>
            <a:rPr lang="es-ES"/>
            <a:t> </a:t>
          </a:r>
        </a:p>
        <a:p>
          <a:r>
            <a:rPr lang="es-ES" sz="1100" b="0" i="0" u="none" strike="noStrike">
              <a:solidFill>
                <a:schemeClr val="dk1"/>
              </a:solidFill>
              <a:effectLst/>
              <a:latin typeface="+mn-lt"/>
              <a:ea typeface="+mn-ea"/>
              <a:cs typeface="+mn-cs"/>
            </a:rPr>
            <a:t>4. En la casilla cantidad que esta abajo, tendrá que aparecer el resultado final, después de saber los totales de ambas columnas,</a:t>
          </a:r>
          <a:r>
            <a:rPr lang="es-ES"/>
            <a:t> y</a:t>
          </a:r>
          <a:r>
            <a:rPr lang="es-ES" baseline="0"/>
            <a:t> en la de resultado final si es un saldo positivo o negativo</a:t>
          </a:r>
          <a:endParaRPr lang="es-ES"/>
        </a:p>
        <a:p>
          <a:r>
            <a:rPr lang="es-ES" sz="1100" b="0" i="0" u="none" strike="noStrike">
              <a:solidFill>
                <a:schemeClr val="dk1"/>
              </a:solidFill>
              <a:effectLst/>
              <a:latin typeface="+mn-lt"/>
              <a:ea typeface="+mn-ea"/>
              <a:cs typeface="+mn-cs"/>
            </a:rPr>
            <a:t>5. En la tabla de la derecha, en el mes que corresponda tendrá que salir en la columna del ahorro la cantidad final si ha sido buena (positiva) y un cero en la columna de falta. Si la cantidad final es negativa tendrá que aparecer en la columna de falta y un cero en la de ahorro</a:t>
          </a:r>
          <a:r>
            <a:rPr lang="es-ES"/>
            <a:t> </a:t>
          </a:r>
        </a:p>
        <a:p>
          <a:r>
            <a:rPr lang="es-ES" sz="1100" b="0" i="0" u="none" strike="noStrike">
              <a:solidFill>
                <a:schemeClr val="dk1"/>
              </a:solidFill>
              <a:effectLst/>
              <a:latin typeface="+mn-lt"/>
              <a:ea typeface="+mn-ea"/>
              <a:cs typeface="+mn-cs"/>
            </a:rPr>
            <a:t>6. Hacer lo mismo para la hoja que pone julio, pero cuidado que en la tabla de la derecha de esa pestaña tendrá que aparecer los dos resultados tanto de junio, como de julio</a:t>
          </a:r>
          <a:r>
            <a:rPr lang="es-ES"/>
            <a:t> </a:t>
          </a:r>
          <a:endParaRPr lang="es-E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17</xdr:row>
      <xdr:rowOff>190499</xdr:rowOff>
    </xdr:from>
    <xdr:to>
      <xdr:col>9</xdr:col>
      <xdr:colOff>571500</xdr:colOff>
      <xdr:row>30</xdr:row>
      <xdr:rowOff>180974</xdr:rowOff>
    </xdr:to>
    <xdr:sp macro="" textlink="">
      <xdr:nvSpPr>
        <xdr:cNvPr id="3" name="1 CuadroTexto"/>
        <xdr:cNvSpPr txBox="1"/>
      </xdr:nvSpPr>
      <xdr:spPr>
        <a:xfrm>
          <a:off x="600075" y="3428999"/>
          <a:ext cx="8877300" cy="2466975"/>
        </a:xfrm>
        <a:prstGeom prst="rect">
          <a:avLst/>
        </a:prstGeom>
        <a:solidFill>
          <a:srgbClr val="CC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INSTRUCCIONES:</a:t>
          </a:r>
        </a:p>
        <a:p>
          <a:r>
            <a:rPr lang="es-ES" sz="1100" b="0" i="0" u="none" strike="noStrike">
              <a:solidFill>
                <a:schemeClr val="dk1"/>
              </a:solidFill>
              <a:effectLst/>
              <a:latin typeface="+mn-lt"/>
              <a:ea typeface="+mn-ea"/>
              <a:cs typeface="+mn-cs"/>
            </a:rPr>
            <a:t>1.En la columna RESULTADO DE MES, deberá aparecer la palabra superior si finalmente realizas más gasto del esperado sino aparecerá inferior. Además si nos hemos pasado y es superior, se deberá de resaltar en fondo rojo claro con números rojo oscuros </a:t>
          </a:r>
          <a:r>
            <a:rPr lang="es-ES"/>
            <a:t>  </a:t>
          </a:r>
        </a:p>
        <a:p>
          <a:r>
            <a:rPr lang="es-ES" sz="1100" b="0" i="0" u="none" strike="noStrike">
              <a:solidFill>
                <a:schemeClr val="dk1"/>
              </a:solidFill>
              <a:effectLst/>
              <a:latin typeface="+mn-lt"/>
              <a:ea typeface="+mn-ea"/>
              <a:cs typeface="+mn-cs"/>
            </a:rPr>
            <a:t>2. En la fila de</a:t>
          </a:r>
          <a:r>
            <a:rPr lang="es-ES" sz="1100" b="0" i="0" u="none" strike="noStrike" baseline="0">
              <a:solidFill>
                <a:schemeClr val="dk1"/>
              </a:solidFill>
              <a:effectLst/>
              <a:latin typeface="+mn-lt"/>
              <a:ea typeface="+mn-ea"/>
              <a:cs typeface="+mn-cs"/>
            </a:rPr>
            <a:t> TOTAL GASTOS</a:t>
          </a:r>
          <a:r>
            <a:rPr lang="es-ES" sz="1100" b="0" i="0" u="none" strike="noStrike">
              <a:solidFill>
                <a:schemeClr val="dk1"/>
              </a:solidFill>
              <a:effectLst/>
              <a:latin typeface="+mn-lt"/>
              <a:ea typeface="+mn-ea"/>
              <a:cs typeface="+mn-cs"/>
            </a:rPr>
            <a:t>, se hará el recuento de dinero que pensabamos gastar y el recuento de lo que al final hemos gastado </a:t>
          </a:r>
          <a:r>
            <a:rPr lang="es-ES"/>
            <a:t>  </a:t>
          </a:r>
        </a:p>
        <a:p>
          <a:r>
            <a:rPr lang="es-ES" sz="1100" b="0" i="0" u="none" strike="noStrike">
              <a:solidFill>
                <a:schemeClr val="dk1"/>
              </a:solidFill>
              <a:effectLst/>
              <a:latin typeface="+mn-lt"/>
              <a:ea typeface="+mn-ea"/>
              <a:cs typeface="+mn-cs"/>
            </a:rPr>
            <a:t>3. En la casilla que está</a:t>
          </a:r>
          <a:r>
            <a:rPr lang="es-ES" sz="1100" b="0" i="0" u="none" strike="noStrike" baseline="0">
              <a:solidFill>
                <a:schemeClr val="dk1"/>
              </a:solidFill>
              <a:effectLst/>
              <a:latin typeface="+mn-lt"/>
              <a:ea typeface="+mn-ea"/>
              <a:cs typeface="+mn-cs"/>
            </a:rPr>
            <a:t> debajo de </a:t>
          </a:r>
          <a:r>
            <a:rPr lang="es-ES" sz="1100" b="0" i="0" u="none" strike="noStrike">
              <a:solidFill>
                <a:schemeClr val="dk1"/>
              </a:solidFill>
              <a:effectLst/>
              <a:latin typeface="+mn-lt"/>
              <a:ea typeface="+mn-ea"/>
              <a:cs typeface="+mn-cs"/>
            </a:rPr>
            <a:t>RESULTADO MES,deberá aparecer la palabara AHORRO, si el resultado final es un saldo de dinero positivo y la palabra FALTA si el resultado es negativo.  </a:t>
          </a:r>
          <a:r>
            <a:rPr lang="es-ES"/>
            <a:t> </a:t>
          </a:r>
        </a:p>
        <a:p>
          <a:r>
            <a:rPr lang="es-ES" sz="1100" b="0" i="0" u="none" strike="noStrike">
              <a:solidFill>
                <a:schemeClr val="dk1"/>
              </a:solidFill>
              <a:effectLst/>
              <a:latin typeface="+mn-lt"/>
              <a:ea typeface="+mn-ea"/>
              <a:cs typeface="+mn-cs"/>
            </a:rPr>
            <a:t>4. En la casilla cantidad que esta abajo, tendrá que aparecer el resultado final, después de saber los totales de ambas columnas,</a:t>
          </a:r>
          <a:r>
            <a:rPr lang="es-ES"/>
            <a:t> y</a:t>
          </a:r>
          <a:r>
            <a:rPr lang="es-ES" baseline="0"/>
            <a:t> en la de resultado final si es un saldo positivo o negativo</a:t>
          </a:r>
          <a:endParaRPr lang="es-ES"/>
        </a:p>
        <a:p>
          <a:r>
            <a:rPr lang="es-ES" sz="1100" b="0" i="0" u="none" strike="noStrike">
              <a:solidFill>
                <a:schemeClr val="dk1"/>
              </a:solidFill>
              <a:effectLst/>
              <a:latin typeface="+mn-lt"/>
              <a:ea typeface="+mn-ea"/>
              <a:cs typeface="+mn-cs"/>
            </a:rPr>
            <a:t>5. En la tabla de la derecha, en el mes que corresponda tendrá que salir en la columna del ahorro la cantidad final si ha sido buena (positiva) y un cero en la columna de falta. Si la cantidad final es negativa tendrá que aparecer en la columna de falta y un cero en la de ahorro</a:t>
          </a:r>
          <a:r>
            <a:rPr lang="es-ES"/>
            <a:t> </a:t>
          </a:r>
        </a:p>
        <a:p>
          <a:r>
            <a:rPr lang="es-ES" sz="1100" b="0" i="0" u="none" strike="noStrike">
              <a:solidFill>
                <a:schemeClr val="dk1"/>
              </a:solidFill>
              <a:effectLst/>
              <a:latin typeface="+mn-lt"/>
              <a:ea typeface="+mn-ea"/>
              <a:cs typeface="+mn-cs"/>
            </a:rPr>
            <a:t>6. Hacer lo mismo para la hoja que pone julio, pero cuidado que en la tabla de la derecha de esa pestaña tendrá que aparecer los dos resultados tanto de junio, como de julio</a:t>
          </a:r>
          <a:r>
            <a:rPr lang="es-ES"/>
            <a:t> </a:t>
          </a:r>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abSelected="1" workbookViewId="0">
      <selection activeCell="L13" sqref="L13"/>
    </sheetView>
  </sheetViews>
  <sheetFormatPr baseColWidth="10" defaultRowHeight="15" x14ac:dyDescent="0.25"/>
  <cols>
    <col min="3" max="3" width="20.28515625" customWidth="1"/>
    <col min="4" max="5" width="11.42578125" style="10"/>
    <col min="6" max="6" width="14.140625" style="10" customWidth="1"/>
    <col min="7" max="10" width="11.42578125" style="10"/>
    <col min="11" max="11" width="13.140625" customWidth="1"/>
    <col min="12" max="12" width="14.85546875" customWidth="1"/>
    <col min="13" max="13" width="14" customWidth="1"/>
  </cols>
  <sheetData>
    <row r="1" spans="1:17" ht="15.75" thickBot="1" x14ac:dyDescent="0.3"/>
    <row r="2" spans="1:17" ht="15.75" thickBot="1" x14ac:dyDescent="0.3">
      <c r="K2" s="31" t="s">
        <v>30</v>
      </c>
      <c r="L2" s="33" t="s">
        <v>31</v>
      </c>
      <c r="M2" t="s">
        <v>32</v>
      </c>
      <c r="N2" s="11" t="s">
        <v>33</v>
      </c>
      <c r="O2" s="11"/>
      <c r="P2" s="11"/>
      <c r="Q2" s="12" t="s">
        <v>34</v>
      </c>
    </row>
    <row r="3" spans="1:17" ht="30.75" thickBot="1" x14ac:dyDescent="0.3">
      <c r="A3" s="35" t="s">
        <v>35</v>
      </c>
      <c r="C3" s="13" t="s">
        <v>36</v>
      </c>
      <c r="D3" s="14" t="s">
        <v>37</v>
      </c>
      <c r="E3" s="14" t="s">
        <v>38</v>
      </c>
      <c r="F3" s="14" t="s">
        <v>39</v>
      </c>
      <c r="G3" s="14" t="s">
        <v>40</v>
      </c>
      <c r="H3" s="14" t="s">
        <v>41</v>
      </c>
      <c r="I3" s="14" t="s">
        <v>42</v>
      </c>
      <c r="J3" s="15" t="s">
        <v>43</v>
      </c>
      <c r="K3" s="32"/>
      <c r="L3" s="34"/>
      <c r="M3" s="16" t="s">
        <v>36</v>
      </c>
      <c r="N3" s="11" t="s">
        <v>44</v>
      </c>
      <c r="O3" s="11" t="s">
        <v>45</v>
      </c>
      <c r="P3" s="11" t="s">
        <v>46</v>
      </c>
      <c r="Q3" s="12" t="s">
        <v>47</v>
      </c>
    </row>
    <row r="4" spans="1:17" ht="30.75" thickBot="1" x14ac:dyDescent="0.3">
      <c r="A4" s="36"/>
      <c r="C4" s="17" t="s">
        <v>48</v>
      </c>
      <c r="D4" s="18">
        <v>15</v>
      </c>
      <c r="E4" s="18" t="str">
        <f>IF(D4&gt;5,"12€","16€")</f>
        <v>12€</v>
      </c>
      <c r="F4" s="18" t="str">
        <f>IF(D4&gt;8,"Por adelantado","")</f>
        <v>Por adelantado</v>
      </c>
      <c r="G4" s="19">
        <f>IF(D4&gt;8,(D4*E4)*5%,"")</f>
        <v>9</v>
      </c>
      <c r="H4" s="19">
        <f>IF(G4="",D4*E4,(D4*E4)-G4)</f>
        <v>171</v>
      </c>
      <c r="I4" s="20">
        <v>3000</v>
      </c>
      <c r="J4" s="21" t="str">
        <f>IF(I4&gt;5000,"Completa","Básica")</f>
        <v>Básica</v>
      </c>
      <c r="K4" s="22" t="b">
        <f>(AND(N4="SI",O4="SI",P4="SI",Q4="SI"))</f>
        <v>0</v>
      </c>
      <c r="L4" s="23" t="b">
        <f>(AND(N4="SI",O4="SI",P4="SI"))</f>
        <v>0</v>
      </c>
      <c r="M4" s="24" t="s">
        <v>48</v>
      </c>
      <c r="N4" s="5" t="s">
        <v>49</v>
      </c>
      <c r="O4" s="5" t="s">
        <v>49</v>
      </c>
      <c r="P4" s="5" t="s">
        <v>50</v>
      </c>
      <c r="Q4" s="5" t="s">
        <v>50</v>
      </c>
    </row>
    <row r="5" spans="1:17" ht="30.75" thickBot="1" x14ac:dyDescent="0.3">
      <c r="A5" s="36"/>
      <c r="C5" s="17" t="s">
        <v>51</v>
      </c>
      <c r="D5" s="18">
        <v>1</v>
      </c>
      <c r="E5" s="18" t="str">
        <f t="shared" ref="E5:E10" si="0">IF(D5&gt;5,"12€","16€")</f>
        <v>16€</v>
      </c>
      <c r="F5" s="18" t="str">
        <f t="shared" ref="F5:F10" si="1">IF(D5&gt;8,"Por adelantado","")</f>
        <v/>
      </c>
      <c r="G5" s="19" t="str">
        <f t="shared" ref="G5:G10" si="2">IF(D5&gt;8,(D5*E5)*5%,"")</f>
        <v/>
      </c>
      <c r="H5" s="19">
        <f>IF(G5="",D5*E5,(D5*E5)-G5)</f>
        <v>16</v>
      </c>
      <c r="I5" s="20">
        <v>6789</v>
      </c>
      <c r="J5" s="21" t="str">
        <f>IF(I5&gt;5000,"Completa","Básica")</f>
        <v>Completa</v>
      </c>
      <c r="K5" s="22" t="b">
        <f t="shared" ref="K5:K10" si="3">(AND(N5="SI",O5="SI",P5="SI",Q5="SI"))</f>
        <v>0</v>
      </c>
      <c r="L5" s="23" t="b">
        <f t="shared" ref="L5:L10" si="4">(AND(N5="SI",O5="SI",P5="SI"))</f>
        <v>1</v>
      </c>
      <c r="M5" s="24" t="s">
        <v>51</v>
      </c>
      <c r="N5" s="5" t="s">
        <v>49</v>
      </c>
      <c r="O5" s="5" t="s">
        <v>49</v>
      </c>
      <c r="P5" s="5" t="s">
        <v>49</v>
      </c>
      <c r="Q5" s="5" t="s">
        <v>50</v>
      </c>
    </row>
    <row r="6" spans="1:17" ht="30.75" thickBot="1" x14ac:dyDescent="0.3">
      <c r="A6" s="36"/>
      <c r="C6" s="17" t="s">
        <v>52</v>
      </c>
      <c r="D6" s="18">
        <v>9</v>
      </c>
      <c r="E6" s="18" t="str">
        <f t="shared" si="0"/>
        <v>12€</v>
      </c>
      <c r="F6" s="18" t="str">
        <f t="shared" si="1"/>
        <v>Por adelantado</v>
      </c>
      <c r="G6" s="19">
        <f t="shared" si="2"/>
        <v>5.4</v>
      </c>
      <c r="H6" s="19">
        <f t="shared" ref="H6:H10" si="5">IF(G6="",D6*E6,(D6*E6)-G6)</f>
        <v>102.6</v>
      </c>
      <c r="I6" s="20">
        <v>4356</v>
      </c>
      <c r="J6" s="21" t="str">
        <f t="shared" ref="J6:J10" si="6">IF(I6&gt;5000,"Completa","Básica")</f>
        <v>Básica</v>
      </c>
      <c r="K6" s="22" t="b">
        <f t="shared" si="3"/>
        <v>0</v>
      </c>
      <c r="L6" s="23" t="b">
        <f t="shared" si="4"/>
        <v>0</v>
      </c>
      <c r="M6" s="24" t="s">
        <v>52</v>
      </c>
      <c r="N6" s="5" t="s">
        <v>49</v>
      </c>
      <c r="O6" s="5" t="s">
        <v>50</v>
      </c>
      <c r="P6" s="5" t="s">
        <v>49</v>
      </c>
      <c r="Q6" s="5" t="s">
        <v>49</v>
      </c>
    </row>
    <row r="7" spans="1:17" ht="30.75" thickBot="1" x14ac:dyDescent="0.3">
      <c r="A7" s="36"/>
      <c r="C7" s="17" t="s">
        <v>53</v>
      </c>
      <c r="D7" s="18">
        <v>11</v>
      </c>
      <c r="E7" s="18" t="str">
        <f t="shared" si="0"/>
        <v>12€</v>
      </c>
      <c r="F7" s="18" t="str">
        <f t="shared" si="1"/>
        <v>Por adelantado</v>
      </c>
      <c r="G7" s="19">
        <f t="shared" si="2"/>
        <v>6.6000000000000005</v>
      </c>
      <c r="H7" s="19">
        <f t="shared" si="5"/>
        <v>125.4</v>
      </c>
      <c r="I7" s="20">
        <v>8960</v>
      </c>
      <c r="J7" s="21" t="str">
        <f t="shared" si="6"/>
        <v>Completa</v>
      </c>
      <c r="K7" s="22" t="b">
        <f t="shared" si="3"/>
        <v>0</v>
      </c>
      <c r="L7" s="23" t="b">
        <f t="shared" si="4"/>
        <v>0</v>
      </c>
      <c r="M7" s="24" t="s">
        <v>53</v>
      </c>
      <c r="N7" s="5" t="s">
        <v>50</v>
      </c>
      <c r="O7" s="5" t="s">
        <v>49</v>
      </c>
      <c r="P7" s="5" t="s">
        <v>49</v>
      </c>
      <c r="Q7" s="5" t="s">
        <v>49</v>
      </c>
    </row>
    <row r="8" spans="1:17" ht="23.25" customHeight="1" thickBot="1" x14ac:dyDescent="0.3">
      <c r="A8" s="36"/>
      <c r="C8" s="17" t="s">
        <v>54</v>
      </c>
      <c r="D8" s="18">
        <v>25</v>
      </c>
      <c r="E8" s="18" t="str">
        <f t="shared" si="0"/>
        <v>12€</v>
      </c>
      <c r="F8" s="18" t="str">
        <f t="shared" si="1"/>
        <v>Por adelantado</v>
      </c>
      <c r="G8" s="19">
        <f t="shared" si="2"/>
        <v>15</v>
      </c>
      <c r="H8" s="19">
        <f t="shared" si="5"/>
        <v>285</v>
      </c>
      <c r="I8" s="20">
        <v>12345</v>
      </c>
      <c r="J8" s="21" t="str">
        <f t="shared" si="6"/>
        <v>Completa</v>
      </c>
      <c r="K8" s="22" t="b">
        <f t="shared" si="3"/>
        <v>0</v>
      </c>
      <c r="L8" s="23" t="b">
        <f t="shared" si="4"/>
        <v>1</v>
      </c>
      <c r="M8" s="24" t="s">
        <v>54</v>
      </c>
      <c r="N8" s="5" t="s">
        <v>49</v>
      </c>
      <c r="O8" s="5" t="s">
        <v>49</v>
      </c>
      <c r="P8" s="5" t="s">
        <v>49</v>
      </c>
      <c r="Q8" s="5" t="s">
        <v>50</v>
      </c>
    </row>
    <row r="9" spans="1:17" ht="24" customHeight="1" thickBot="1" x14ac:dyDescent="0.3">
      <c r="A9" s="36"/>
      <c r="C9" s="17" t="s">
        <v>55</v>
      </c>
      <c r="D9" s="18">
        <v>3</v>
      </c>
      <c r="E9" s="18" t="str">
        <f t="shared" si="0"/>
        <v>16€</v>
      </c>
      <c r="F9" s="18" t="str">
        <f t="shared" si="1"/>
        <v/>
      </c>
      <c r="G9" s="19" t="str">
        <f t="shared" si="2"/>
        <v/>
      </c>
      <c r="H9" s="19">
        <f t="shared" si="5"/>
        <v>48</v>
      </c>
      <c r="I9" s="20">
        <v>3454</v>
      </c>
      <c r="J9" s="21" t="str">
        <f t="shared" si="6"/>
        <v>Básica</v>
      </c>
      <c r="K9" s="22" t="b">
        <f t="shared" si="3"/>
        <v>0</v>
      </c>
      <c r="L9" s="23" t="b">
        <f t="shared" si="4"/>
        <v>1</v>
      </c>
      <c r="M9" s="24" t="s">
        <v>55</v>
      </c>
      <c r="N9" s="5" t="s">
        <v>49</v>
      </c>
      <c r="O9" s="5" t="s">
        <v>49</v>
      </c>
      <c r="P9" s="5" t="s">
        <v>49</v>
      </c>
      <c r="Q9" s="5" t="s">
        <v>50</v>
      </c>
    </row>
    <row r="10" spans="1:17" ht="30.75" thickBot="1" x14ac:dyDescent="0.3">
      <c r="A10" s="37"/>
      <c r="C10" s="17" t="s">
        <v>52</v>
      </c>
      <c r="D10" s="18">
        <v>7</v>
      </c>
      <c r="E10" s="18" t="str">
        <f t="shared" si="0"/>
        <v>12€</v>
      </c>
      <c r="F10" s="18" t="str">
        <f t="shared" si="1"/>
        <v/>
      </c>
      <c r="G10" s="19" t="str">
        <f t="shared" si="2"/>
        <v/>
      </c>
      <c r="H10" s="19">
        <f t="shared" si="5"/>
        <v>84</v>
      </c>
      <c r="I10" s="20">
        <v>23345</v>
      </c>
      <c r="J10" s="21" t="str">
        <f t="shared" si="6"/>
        <v>Completa</v>
      </c>
      <c r="K10" s="22" t="b">
        <f t="shared" si="3"/>
        <v>1</v>
      </c>
      <c r="L10" s="23" t="b">
        <f t="shared" si="4"/>
        <v>1</v>
      </c>
      <c r="M10" s="24" t="s">
        <v>52</v>
      </c>
      <c r="N10" s="5" t="s">
        <v>49</v>
      </c>
      <c r="O10" s="5" t="s">
        <v>49</v>
      </c>
      <c r="P10" s="5" t="s">
        <v>49</v>
      </c>
      <c r="Q10" s="5" t="s">
        <v>49</v>
      </c>
    </row>
    <row r="11" spans="1:17" x14ac:dyDescent="0.25">
      <c r="C11" s="25"/>
    </row>
  </sheetData>
  <mergeCells count="3">
    <mergeCell ref="K2:K3"/>
    <mergeCell ref="L2:L3"/>
    <mergeCell ref="A3:A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18"/>
  <sheetViews>
    <sheetView topLeftCell="B1" workbookViewId="0">
      <selection activeCell="K8" sqref="K8"/>
    </sheetView>
  </sheetViews>
  <sheetFormatPr baseColWidth="10" defaultRowHeight="15" x14ac:dyDescent="0.25"/>
  <cols>
    <col min="1" max="1" width="4.5703125" customWidth="1"/>
    <col min="2" max="2" width="5.42578125" customWidth="1"/>
    <col min="3" max="3" width="32.28515625" bestFit="1" customWidth="1"/>
    <col min="4" max="4" width="18.140625" style="2" bestFit="1" customWidth="1"/>
    <col min="5" max="5" width="20.7109375" style="2" customWidth="1"/>
    <col min="6" max="6" width="15.42578125" bestFit="1" customWidth="1"/>
    <col min="7" max="7" width="26.5703125" customWidth="1"/>
    <col min="8" max="8" width="6.85546875" customWidth="1"/>
    <col min="9" max="9" width="8.85546875" bestFit="1" customWidth="1"/>
    <col min="10" max="11" width="11.42578125" style="2"/>
  </cols>
  <sheetData>
    <row r="2" spans="3:11" x14ac:dyDescent="0.25">
      <c r="I2" s="8" t="s">
        <v>11</v>
      </c>
      <c r="J2" s="9" t="s">
        <v>12</v>
      </c>
      <c r="K2" s="9" t="s">
        <v>29</v>
      </c>
    </row>
    <row r="3" spans="3:11" x14ac:dyDescent="0.25">
      <c r="C3" s="40" t="s">
        <v>10</v>
      </c>
      <c r="D3" s="40"/>
      <c r="E3" s="40"/>
      <c r="F3" s="40"/>
      <c r="I3" s="5" t="s">
        <v>13</v>
      </c>
      <c r="J3" s="4">
        <v>0</v>
      </c>
      <c r="K3" s="4">
        <v>35</v>
      </c>
    </row>
    <row r="4" spans="3:11" x14ac:dyDescent="0.25">
      <c r="C4" s="40"/>
      <c r="D4" s="40"/>
      <c r="E4" s="40"/>
      <c r="F4" s="40"/>
      <c r="I4" s="5" t="s">
        <v>14</v>
      </c>
      <c r="J4" s="4">
        <v>25</v>
      </c>
      <c r="K4" s="4">
        <v>0</v>
      </c>
    </row>
    <row r="5" spans="3:11" x14ac:dyDescent="0.25">
      <c r="C5" s="1"/>
      <c r="I5" s="5" t="s">
        <v>15</v>
      </c>
      <c r="J5" s="4">
        <v>0</v>
      </c>
      <c r="K5" s="4">
        <v>40</v>
      </c>
    </row>
    <row r="6" spans="3:11" ht="15" customHeight="1" x14ac:dyDescent="0.25">
      <c r="C6" s="1"/>
      <c r="D6" s="41" t="s">
        <v>0</v>
      </c>
      <c r="E6" s="42" t="s">
        <v>1</v>
      </c>
      <c r="F6" s="43" t="s">
        <v>6</v>
      </c>
      <c r="I6" s="5" t="s">
        <v>16</v>
      </c>
      <c r="J6" s="4">
        <v>35</v>
      </c>
      <c r="K6" s="4">
        <v>0</v>
      </c>
    </row>
    <row r="7" spans="3:11" x14ac:dyDescent="0.25">
      <c r="C7" s="1"/>
      <c r="D7" s="41"/>
      <c r="E7" s="42"/>
      <c r="F7" s="43"/>
      <c r="I7" s="5" t="s">
        <v>17</v>
      </c>
      <c r="J7" s="4">
        <v>20</v>
      </c>
      <c r="K7" s="4">
        <v>0</v>
      </c>
    </row>
    <row r="8" spans="3:11" x14ac:dyDescent="0.25">
      <c r="C8" s="3" t="s">
        <v>5</v>
      </c>
      <c r="D8" s="4">
        <v>150</v>
      </c>
      <c r="E8" s="4">
        <v>100</v>
      </c>
      <c r="F8" s="26" t="str">
        <f>IF(E8&gt;D8,"Superior","Inferior")</f>
        <v>Inferior</v>
      </c>
      <c r="I8" s="5" t="s">
        <v>18</v>
      </c>
      <c r="J8" s="27">
        <f>IF(G16="POSITIVO",F16,0)</f>
        <v>11</v>
      </c>
      <c r="K8" s="27">
        <f>IF(G16="NEGATIVO",-F16,0)</f>
        <v>0</v>
      </c>
    </row>
    <row r="9" spans="3:11" x14ac:dyDescent="0.25">
      <c r="C9" s="3" t="s">
        <v>2</v>
      </c>
      <c r="D9" s="4">
        <v>45</v>
      </c>
      <c r="E9" s="4">
        <v>45</v>
      </c>
      <c r="F9" s="26" t="str">
        <f t="shared" ref="F9:F13" si="0">IF(E9&gt;D9,"Superior","Inferior")</f>
        <v>Inferior</v>
      </c>
      <c r="I9" s="5" t="s">
        <v>19</v>
      </c>
      <c r="J9" s="4"/>
      <c r="K9" s="4"/>
    </row>
    <row r="10" spans="3:11" x14ac:dyDescent="0.25">
      <c r="C10" s="3" t="s">
        <v>4</v>
      </c>
      <c r="D10" s="4">
        <v>50</v>
      </c>
      <c r="E10" s="4">
        <v>70</v>
      </c>
      <c r="F10" s="26" t="str">
        <f t="shared" si="0"/>
        <v>Superior</v>
      </c>
      <c r="I10" s="5" t="s">
        <v>20</v>
      </c>
      <c r="J10" s="4"/>
      <c r="K10" s="4"/>
    </row>
    <row r="11" spans="3:11" x14ac:dyDescent="0.25">
      <c r="C11" s="3" t="s">
        <v>3</v>
      </c>
      <c r="D11" s="4">
        <v>16</v>
      </c>
      <c r="E11" s="4">
        <v>19</v>
      </c>
      <c r="F11" s="26" t="str">
        <f t="shared" si="0"/>
        <v>Superior</v>
      </c>
      <c r="I11" s="5" t="s">
        <v>22</v>
      </c>
      <c r="J11" s="4"/>
      <c r="K11" s="4"/>
    </row>
    <row r="12" spans="3:11" x14ac:dyDescent="0.25">
      <c r="C12" s="3" t="s">
        <v>7</v>
      </c>
      <c r="D12" s="4">
        <v>10</v>
      </c>
      <c r="E12" s="4">
        <v>11</v>
      </c>
      <c r="F12" s="26" t="str">
        <f t="shared" si="0"/>
        <v>Superior</v>
      </c>
      <c r="I12" s="5" t="s">
        <v>23</v>
      </c>
      <c r="J12" s="4"/>
      <c r="K12" s="4"/>
    </row>
    <row r="13" spans="3:11" x14ac:dyDescent="0.25">
      <c r="C13" s="3" t="s">
        <v>8</v>
      </c>
      <c r="D13" s="4">
        <v>75</v>
      </c>
      <c r="E13" s="4">
        <v>90</v>
      </c>
      <c r="F13" s="26" t="str">
        <f t="shared" si="0"/>
        <v>Superior</v>
      </c>
    </row>
    <row r="14" spans="3:11" x14ac:dyDescent="0.25">
      <c r="C14" s="6"/>
      <c r="D14" s="7"/>
      <c r="E14" s="7"/>
    </row>
    <row r="15" spans="3:11" x14ac:dyDescent="0.25">
      <c r="C15" s="1"/>
      <c r="F15" s="29" t="str">
        <f>IF(F16&gt;0,"AHORRO","FALTA")</f>
        <v>AHORRO</v>
      </c>
      <c r="G15" s="5" t="s">
        <v>28</v>
      </c>
    </row>
    <row r="16" spans="3:11" ht="15" customHeight="1" x14ac:dyDescent="0.25">
      <c r="C16" s="3" t="s">
        <v>9</v>
      </c>
      <c r="D16" s="27">
        <f>SUM(D8:D13)</f>
        <v>346</v>
      </c>
      <c r="E16" s="28">
        <f>SUM(E8:E13)</f>
        <v>335</v>
      </c>
      <c r="F16" s="38">
        <f>D16-E16</f>
        <v>11</v>
      </c>
      <c r="G16" s="38" t="str">
        <f>IF(F16&gt;0,"POSITIVO","NEGATIVO")</f>
        <v>POSITIVO</v>
      </c>
    </row>
    <row r="17" spans="3:7" x14ac:dyDescent="0.25">
      <c r="C17" s="1"/>
      <c r="F17" s="39"/>
      <c r="G17" s="39"/>
    </row>
    <row r="18" spans="3:7" x14ac:dyDescent="0.25">
      <c r="C18" s="1"/>
    </row>
  </sheetData>
  <mergeCells count="6">
    <mergeCell ref="G16:G17"/>
    <mergeCell ref="C3:F4"/>
    <mergeCell ref="D6:D7"/>
    <mergeCell ref="E6:E7"/>
    <mergeCell ref="F6:F7"/>
    <mergeCell ref="F16:F17"/>
  </mergeCells>
  <conditionalFormatting sqref="E8">
    <cfRule type="cellIs" dxfId="11" priority="6" operator="greaterThan">
      <formula>$D$8</formula>
    </cfRule>
  </conditionalFormatting>
  <conditionalFormatting sqref="E9">
    <cfRule type="cellIs" dxfId="10" priority="5" operator="greaterThan">
      <formula>$D$9</formula>
    </cfRule>
  </conditionalFormatting>
  <conditionalFormatting sqref="E10">
    <cfRule type="cellIs" dxfId="9" priority="4" operator="greaterThan">
      <formula>$D$10</formula>
    </cfRule>
  </conditionalFormatting>
  <conditionalFormatting sqref="E11">
    <cfRule type="cellIs" dxfId="8" priority="3" operator="greaterThan">
      <formula>$D$11</formula>
    </cfRule>
  </conditionalFormatting>
  <conditionalFormatting sqref="E12">
    <cfRule type="cellIs" dxfId="7" priority="2" operator="greaterThan">
      <formula>$D$12</formula>
    </cfRule>
  </conditionalFormatting>
  <conditionalFormatting sqref="E13">
    <cfRule type="cellIs" dxfId="6" priority="1" operator="greaterThan">
      <formula>$D$13</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18"/>
  <sheetViews>
    <sheetView workbookViewId="0">
      <selection activeCell="G6" sqref="G6"/>
    </sheetView>
  </sheetViews>
  <sheetFormatPr baseColWidth="10" defaultRowHeight="15" x14ac:dyDescent="0.25"/>
  <cols>
    <col min="1" max="1" width="4.85546875" customWidth="1"/>
    <col min="2" max="2" width="4.140625" customWidth="1"/>
    <col min="3" max="3" width="32.28515625" bestFit="1" customWidth="1"/>
    <col min="4" max="4" width="18.140625" style="2" bestFit="1" customWidth="1"/>
    <col min="5" max="5" width="20.7109375" style="2" customWidth="1"/>
    <col min="6" max="6" width="15.42578125" bestFit="1" customWidth="1"/>
    <col min="7" max="7" width="22.140625" customWidth="1"/>
    <col min="8" max="8" width="7" customWidth="1"/>
    <col min="9" max="9" width="8.85546875" bestFit="1" customWidth="1"/>
    <col min="10" max="11" width="11.42578125" style="2"/>
  </cols>
  <sheetData>
    <row r="2" spans="3:11" x14ac:dyDescent="0.25">
      <c r="I2" s="8" t="s">
        <v>11</v>
      </c>
      <c r="J2" s="9" t="s">
        <v>12</v>
      </c>
      <c r="K2" s="9" t="s">
        <v>21</v>
      </c>
    </row>
    <row r="3" spans="3:11" x14ac:dyDescent="0.25">
      <c r="C3" s="40" t="s">
        <v>24</v>
      </c>
      <c r="D3" s="40"/>
      <c r="E3" s="40"/>
      <c r="F3" s="40"/>
      <c r="I3" s="5" t="s">
        <v>13</v>
      </c>
      <c r="J3" s="4">
        <v>0</v>
      </c>
      <c r="K3" s="4">
        <v>35</v>
      </c>
    </row>
    <row r="4" spans="3:11" x14ac:dyDescent="0.25">
      <c r="C4" s="40"/>
      <c r="D4" s="40"/>
      <c r="E4" s="40"/>
      <c r="F4" s="40"/>
      <c r="I4" s="5" t="s">
        <v>14</v>
      </c>
      <c r="J4" s="4">
        <v>25</v>
      </c>
      <c r="K4" s="4">
        <v>0</v>
      </c>
    </row>
    <row r="5" spans="3:11" x14ac:dyDescent="0.25">
      <c r="C5" s="1"/>
      <c r="I5" s="5" t="s">
        <v>15</v>
      </c>
      <c r="J5" s="4">
        <v>0</v>
      </c>
      <c r="K5" s="4">
        <v>40</v>
      </c>
    </row>
    <row r="6" spans="3:11" ht="15" customHeight="1" x14ac:dyDescent="0.25">
      <c r="C6" s="1"/>
      <c r="D6" s="41" t="s">
        <v>0</v>
      </c>
      <c r="E6" s="42" t="s">
        <v>1</v>
      </c>
      <c r="F6" s="43" t="s">
        <v>6</v>
      </c>
      <c r="I6" s="5" t="s">
        <v>16</v>
      </c>
      <c r="J6" s="4">
        <v>35</v>
      </c>
      <c r="K6" s="4">
        <v>0</v>
      </c>
    </row>
    <row r="7" spans="3:11" x14ac:dyDescent="0.25">
      <c r="C7" s="1"/>
      <c r="D7" s="41"/>
      <c r="E7" s="42"/>
      <c r="F7" s="43"/>
      <c r="I7" s="5" t="s">
        <v>17</v>
      </c>
      <c r="J7" s="4">
        <v>20</v>
      </c>
      <c r="K7" s="4">
        <v>0</v>
      </c>
    </row>
    <row r="8" spans="3:11" x14ac:dyDescent="0.25">
      <c r="C8" s="3" t="s">
        <v>25</v>
      </c>
      <c r="D8" s="4">
        <v>75</v>
      </c>
      <c r="E8" s="4">
        <v>90</v>
      </c>
      <c r="F8" s="30" t="str">
        <f>IF(E8&gt;D8,"Superior","Inferior")</f>
        <v>Superior</v>
      </c>
      <c r="I8" s="5" t="s">
        <v>18</v>
      </c>
      <c r="J8" s="27">
        <f>JUNIO!J8</f>
        <v>11</v>
      </c>
      <c r="K8" s="27">
        <f>JUNIO!K8</f>
        <v>0</v>
      </c>
    </row>
    <row r="9" spans="3:11" x14ac:dyDescent="0.25">
      <c r="C9" s="3" t="s">
        <v>2</v>
      </c>
      <c r="D9" s="4">
        <v>0</v>
      </c>
      <c r="E9" s="4">
        <v>5</v>
      </c>
      <c r="F9" s="30" t="str">
        <f t="shared" ref="F9:F13" si="0">IF(E9&gt;D9,"Superior","Inferior")</f>
        <v>Superior</v>
      </c>
      <c r="I9" s="5" t="s">
        <v>19</v>
      </c>
      <c r="J9" s="27">
        <f>IF(G16="POSITIVO",F16,0)</f>
        <v>0</v>
      </c>
      <c r="K9" s="27">
        <f>IF(G16="NEGATIVO",-F16,0)</f>
        <v>22</v>
      </c>
    </row>
    <row r="10" spans="3:11" x14ac:dyDescent="0.25">
      <c r="C10" s="3" t="s">
        <v>4</v>
      </c>
      <c r="D10" s="4">
        <v>100</v>
      </c>
      <c r="E10" s="4">
        <v>120</v>
      </c>
      <c r="F10" s="30" t="str">
        <f t="shared" si="0"/>
        <v>Superior</v>
      </c>
      <c r="I10" s="5" t="s">
        <v>20</v>
      </c>
      <c r="J10" s="4"/>
      <c r="K10" s="4"/>
    </row>
    <row r="11" spans="3:11" x14ac:dyDescent="0.25">
      <c r="C11" s="3" t="s">
        <v>26</v>
      </c>
      <c r="D11" s="4">
        <v>160</v>
      </c>
      <c r="E11" s="4">
        <v>145</v>
      </c>
      <c r="F11" s="30" t="str">
        <f t="shared" si="0"/>
        <v>Inferior</v>
      </c>
      <c r="I11" s="5" t="s">
        <v>22</v>
      </c>
      <c r="J11" s="4"/>
      <c r="K11" s="4"/>
    </row>
    <row r="12" spans="3:11" x14ac:dyDescent="0.25">
      <c r="C12" s="3" t="s">
        <v>7</v>
      </c>
      <c r="D12" s="4">
        <v>10</v>
      </c>
      <c r="E12" s="4">
        <v>9</v>
      </c>
      <c r="F12" s="30" t="str">
        <f t="shared" si="0"/>
        <v>Inferior</v>
      </c>
      <c r="I12" s="5" t="s">
        <v>23</v>
      </c>
      <c r="J12" s="4"/>
      <c r="K12" s="4"/>
    </row>
    <row r="13" spans="3:11" x14ac:dyDescent="0.25">
      <c r="C13" s="3" t="s">
        <v>27</v>
      </c>
      <c r="D13" s="4">
        <v>35</v>
      </c>
      <c r="E13" s="4">
        <v>33</v>
      </c>
      <c r="F13" s="30" t="str">
        <f t="shared" si="0"/>
        <v>Inferior</v>
      </c>
    </row>
    <row r="14" spans="3:11" x14ac:dyDescent="0.25">
      <c r="C14" s="6"/>
      <c r="D14" s="7"/>
      <c r="E14" s="7"/>
    </row>
    <row r="15" spans="3:11" x14ac:dyDescent="0.25">
      <c r="C15" s="1"/>
      <c r="F15" s="29" t="str">
        <f>IF(F16&gt;0,"AHORRO","FALTA")</f>
        <v>FALTA</v>
      </c>
      <c r="G15" s="5" t="s">
        <v>28</v>
      </c>
    </row>
    <row r="16" spans="3:11" ht="15" customHeight="1" x14ac:dyDescent="0.25">
      <c r="C16" s="3" t="s">
        <v>9</v>
      </c>
      <c r="D16" s="27">
        <f>SUM(D8:D13)</f>
        <v>380</v>
      </c>
      <c r="E16" s="28">
        <f>SUM(E8:E13)</f>
        <v>402</v>
      </c>
      <c r="F16" s="38">
        <f>D16-E16</f>
        <v>-22</v>
      </c>
      <c r="G16" s="38" t="str">
        <f>IF(F16&gt;0,"POSITIVO","NEGATIVO")</f>
        <v>NEGATIVO</v>
      </c>
    </row>
    <row r="17" spans="3:7" x14ac:dyDescent="0.25">
      <c r="C17" s="1"/>
      <c r="F17" s="39"/>
      <c r="G17" s="39"/>
    </row>
    <row r="18" spans="3:7" x14ac:dyDescent="0.25">
      <c r="C18" s="1"/>
    </row>
  </sheetData>
  <mergeCells count="6">
    <mergeCell ref="C3:F4"/>
    <mergeCell ref="D6:D7"/>
    <mergeCell ref="E6:E7"/>
    <mergeCell ref="F6:F7"/>
    <mergeCell ref="G16:G17"/>
    <mergeCell ref="F16:F17"/>
  </mergeCells>
  <conditionalFormatting sqref="E8">
    <cfRule type="cellIs" dxfId="5" priority="6" operator="greaterThan">
      <formula>$D$8</formula>
    </cfRule>
  </conditionalFormatting>
  <conditionalFormatting sqref="E9">
    <cfRule type="cellIs" dxfId="4" priority="5" operator="greaterThan">
      <formula>$D$9</formula>
    </cfRule>
  </conditionalFormatting>
  <conditionalFormatting sqref="E10">
    <cfRule type="cellIs" dxfId="3" priority="4" operator="greaterThan">
      <formula>$D$10</formula>
    </cfRule>
  </conditionalFormatting>
  <conditionalFormatting sqref="E12">
    <cfRule type="cellIs" dxfId="2" priority="3" operator="greaterThan">
      <formula>$D$12</formula>
    </cfRule>
  </conditionalFormatting>
  <conditionalFormatting sqref="E11">
    <cfRule type="cellIs" dxfId="1" priority="2" operator="greaterThan">
      <formula>$D$11</formula>
    </cfRule>
  </conditionalFormatting>
  <conditionalFormatting sqref="E13">
    <cfRule type="cellIs" dxfId="0" priority="1" operator="greaterThan">
      <formula>$D$13</formula>
    </cfRule>
  </conditionalFormatting>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  </vt:lpstr>
      <vt:lpstr>JUNIO</vt:lpstr>
      <vt:lpstr>JULIO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melendo viñado</dc:creator>
  <cp:lastModifiedBy>Alejandro</cp:lastModifiedBy>
  <dcterms:created xsi:type="dcterms:W3CDTF">2016-04-06T07:06:51Z</dcterms:created>
  <dcterms:modified xsi:type="dcterms:W3CDTF">2019-02-27T09:58:31Z</dcterms:modified>
</cp:coreProperties>
</file>