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defaultThemeVersion="124226"/>
  <bookViews>
    <workbookView xWindow="0" yWindow="0" windowWidth="16605" windowHeight="8445" activeTab="2"/>
  </bookViews>
  <sheets>
    <sheet name="1" sheetId="14" r:id="rId1"/>
    <sheet name="2" sheetId="13" r:id="rId2"/>
    <sheet name="3 DNI" sheetId="15" r:id="rId3"/>
  </sheets>
  <definedNames>
    <definedName name="_xlnm._FilterDatabase" localSheetId="1" hidden="1">'2'!$F$12:$F$14</definedName>
  </definedNames>
  <calcPr calcId="145621"/>
</workbook>
</file>

<file path=xl/calcChain.xml><?xml version="1.0" encoding="utf-8"?>
<calcChain xmlns="http://schemas.openxmlformats.org/spreadsheetml/2006/main">
  <c r="B11" i="15" l="1"/>
  <c r="F12" i="13" l="1"/>
  <c r="F13" i="13" l="1"/>
  <c r="F8" i="14" l="1"/>
  <c r="F11" i="14"/>
  <c r="F12" i="14"/>
  <c r="F15" i="14"/>
  <c r="F16" i="14"/>
  <c r="B12" i="15"/>
  <c r="B13" i="15" s="1"/>
  <c r="C6" i="15" s="1"/>
  <c r="D6" i="15" s="1"/>
  <c r="F14" i="13"/>
  <c r="D18" i="14"/>
  <c r="E18" i="14" s="1"/>
  <c r="E5" i="14"/>
  <c r="F5" i="14" s="1"/>
  <c r="E6" i="14"/>
  <c r="F6" i="14" s="1"/>
  <c r="E7" i="14"/>
  <c r="F7" i="14" s="1"/>
  <c r="E8" i="14"/>
  <c r="E9" i="14"/>
  <c r="F9" i="14" s="1"/>
  <c r="E10" i="14"/>
  <c r="F10" i="14" s="1"/>
  <c r="E11" i="14"/>
  <c r="E12" i="14"/>
  <c r="E13" i="14"/>
  <c r="F13" i="14" s="1"/>
  <c r="E14" i="14"/>
  <c r="F14" i="14" s="1"/>
  <c r="E15" i="14"/>
  <c r="E16" i="14"/>
  <c r="E17" i="14"/>
  <c r="F17" i="14" s="1"/>
  <c r="E4" i="14"/>
  <c r="F4" i="14" s="1"/>
  <c r="F18" i="14" l="1"/>
  <c r="G18" i="14" s="1"/>
  <c r="G4" i="14" a="1"/>
  <c r="G4" i="14" s="1"/>
  <c r="G6" i="14" l="1"/>
  <c r="G14" i="14"/>
  <c r="G9" i="14"/>
  <c r="G8" i="14"/>
  <c r="G16" i="14"/>
  <c r="G12" i="14"/>
  <c r="G7" i="14"/>
  <c r="G15" i="14"/>
  <c r="G17" i="14"/>
  <c r="G11" i="14"/>
  <c r="G10" i="14"/>
  <c r="G5" i="14"/>
  <c r="G13" i="14"/>
</calcChain>
</file>

<file path=xl/sharedStrings.xml><?xml version="1.0" encoding="utf-8"?>
<sst xmlns="http://schemas.openxmlformats.org/spreadsheetml/2006/main" count="90" uniqueCount="80">
  <si>
    <t>Código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</si>
  <si>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</si>
  <si>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</si>
  <si>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</si>
  <si>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</si>
  <si>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</si>
  <si>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</si>
  <si>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</si>
  <si>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</si>
  <si>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</si>
  <si>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Descripción</t>
  </si>
  <si>
    <t>Cafes</t>
  </si>
  <si>
    <t>Ballatines</t>
  </si>
  <si>
    <t>café+bollo</t>
  </si>
  <si>
    <t>aperitivo</t>
  </si>
  <si>
    <t>bocata</t>
  </si>
  <si>
    <t>pulga</t>
  </si>
  <si>
    <t>Cantidad</t>
  </si>
  <si>
    <t>Código a buscar:</t>
  </si>
  <si>
    <t>Consumicion:</t>
  </si>
  <si>
    <t>zumo</t>
  </si>
  <si>
    <t>tostada+zumo</t>
  </si>
  <si>
    <t>patatas</t>
  </si>
  <si>
    <t>EUROS a cobrar:</t>
  </si>
  <si>
    <t>ANÁLISIS DE VENDEDORES</t>
  </si>
  <si>
    <t>VENDEDOR</t>
  </si>
  <si>
    <t>TIPO</t>
  </si>
  <si>
    <t>UNIDADES</t>
  </si>
  <si>
    <t>IMPORTE</t>
  </si>
  <si>
    <t>COMISIÓN</t>
  </si>
  <si>
    <t>TOT. ACTUAL</t>
  </si>
  <si>
    <t>AGUIRRE</t>
  </si>
  <si>
    <t>CASADO</t>
  </si>
  <si>
    <t>GARCÍA</t>
  </si>
  <si>
    <t>GÓMEZ</t>
  </si>
  <si>
    <t>IÑIGUEZ</t>
  </si>
  <si>
    <t>LÓPEZ</t>
  </si>
  <si>
    <t>RUIZ</t>
  </si>
  <si>
    <t>RAMÍREZ</t>
  </si>
  <si>
    <t>PÉREZ</t>
  </si>
  <si>
    <t>ALONSO</t>
  </si>
  <si>
    <t>ROJAS</t>
  </si>
  <si>
    <t>RODRIGUEZ</t>
  </si>
  <si>
    <t>MARTÍNEZ</t>
  </si>
  <si>
    <t>FERNÁNDEZ</t>
  </si>
  <si>
    <t>TOTAL</t>
  </si>
  <si>
    <t>PRECIO UNITARIO</t>
  </si>
  <si>
    <t>TIPO DE COMISIÓN</t>
  </si>
  <si>
    <t>VENDEDOR TIPO</t>
  </si>
  <si>
    <t xml:space="preserve">NÚMERO </t>
  </si>
  <si>
    <t>LETRA</t>
  </si>
  <si>
    <t>T</t>
  </si>
  <si>
    <t>R</t>
  </si>
  <si>
    <t>W</t>
  </si>
  <si>
    <t xml:space="preserve">DNI </t>
  </si>
  <si>
    <t>Letra</t>
  </si>
  <si>
    <t>DNI con Letra</t>
  </si>
  <si>
    <t>A</t>
  </si>
  <si>
    <t>G</t>
  </si>
  <si>
    <t>M</t>
  </si>
  <si>
    <t>Y</t>
  </si>
  <si>
    <t>F</t>
  </si>
  <si>
    <t>P</t>
  </si>
  <si>
    <t>Paso 1</t>
  </si>
  <si>
    <t>D</t>
  </si>
  <si>
    <t>Paso 2</t>
  </si>
  <si>
    <t>X</t>
  </si>
  <si>
    <t>Paso 3</t>
  </si>
  <si>
    <t>B</t>
  </si>
  <si>
    <t>N</t>
  </si>
  <si>
    <t>J</t>
  </si>
  <si>
    <t>Z</t>
  </si>
  <si>
    <t>S</t>
  </si>
  <si>
    <t>Q</t>
  </si>
  <si>
    <t>V</t>
  </si>
  <si>
    <t>H</t>
  </si>
  <si>
    <t>L</t>
  </si>
  <si>
    <t>C</t>
  </si>
  <si>
    <t>K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</si>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</sst>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€&quot;"/>
    <numFmt numFmtId="165" formatCode="#,##0\ &quot;€&quot;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1"/>
      <color theme="0"/>
      <name val="Calibri"/>
      <family val="2"/>
      <scheme val="minor"/>
    </font>
    <font>
      <sz val="11"/>
      <name val="Arial"/>
      <family val="2"/>
    </font>
    <font>
      <b/>
      <sz val="11"/>
      <color theme="0"/>
      <name val="Arial"/>
      <family val="2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CFFCC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164" fontId="1" fillId="0" borderId="0" xfId="0" applyNumberFormat="1" applyFont="1"/>
    <xf numFmtId="164" fontId="1" fillId="4" borderId="0" xfId="0" applyNumberFormat="1" applyFont="1" applyFill="1"/>
    <xf numFmtId="0" fontId="3" fillId="0" borderId="0" xfId="0" applyFont="1"/>
    <xf numFmtId="0" fontId="3" fillId="0" borderId="0" xfId="0" applyFont="1" applyProtection="1">
      <protection hidden="1"/>
    </xf>
    <xf numFmtId="0" fontId="4" fillId="0" borderId="1" xfId="0" applyFont="1" applyBorder="1" applyProtection="1">
      <protection hidden="1"/>
    </xf>
    <xf numFmtId="0" fontId="4" fillId="0" borderId="0" xfId="0" applyFont="1" applyProtection="1">
      <protection hidden="1"/>
    </xf>
    <xf numFmtId="0" fontId="3" fillId="0" borderId="1" xfId="0" applyFont="1" applyBorder="1" applyProtection="1">
      <protection hidden="1"/>
    </xf>
    <xf numFmtId="165" fontId="3" fillId="0" borderId="1" xfId="0" applyNumberFormat="1" applyFont="1" applyBorder="1" applyProtection="1">
      <protection hidden="1"/>
    </xf>
    <xf numFmtId="164" fontId="3" fillId="0" borderId="1" xfId="0" applyNumberFormat="1" applyFont="1" applyBorder="1" applyProtection="1">
      <protection hidden="1"/>
    </xf>
    <xf numFmtId="9" fontId="3" fillId="0" borderId="1" xfId="0" applyNumberFormat="1" applyFont="1" applyBorder="1" applyProtection="1">
      <protection hidden="1"/>
    </xf>
    <xf numFmtId="0" fontId="5" fillId="5" borderId="8" xfId="0" applyFont="1" applyFill="1" applyBorder="1"/>
    <xf numFmtId="0" fontId="5" fillId="5" borderId="9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6" fillId="0" borderId="0" xfId="0" applyFont="1"/>
    <xf numFmtId="0" fontId="7" fillId="5" borderId="12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7" fillId="5" borderId="14" xfId="0" applyFont="1" applyFill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6" fillId="6" borderId="14" xfId="0" applyFont="1" applyFill="1" applyBorder="1" applyAlignment="1">
      <alignment horizontal="center"/>
    </xf>
    <xf numFmtId="0" fontId="6" fillId="6" borderId="1" xfId="0" applyFont="1" applyFill="1" applyBorder="1"/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164" fontId="3" fillId="0" borderId="0" xfId="0" applyNumberFormat="1" applyFont="1" applyProtection="1">
      <protection hidden="1"/>
    </xf>
    <xf numFmtId="0" fontId="8" fillId="0" borderId="0" xfId="0" applyFont="1" applyAlignment="1">
      <alignment horizontal="center"/>
    </xf>
    <xf numFmtId="0" fontId="3" fillId="0" borderId="1" xfId="0" applyFont="1" applyBorder="1" applyAlignment="1" applyProtection="1">
      <alignment horizontal="center"/>
      <protection hidden="1"/>
    </xf>
    <xf numFmtId="0" fontId="3" fillId="0" borderId="2" xfId="0" applyFont="1" applyBorder="1" applyAlignment="1" applyProtection="1">
      <alignment horizontal="center" vertical="center"/>
      <protection hidden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Lines="9" dropStyle="combo" dx="15" fmlaLink="$E$9" fmlaRange="$A$14:$A$22" noThreeD="1" val="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523875</xdr:colOff>
      <xdr:row>0</xdr:row>
      <xdr:rowOff>104775</xdr:rowOff>
    </xdr:from>
    <xdr:to>
      <xdr:col>11</xdr:col>
      <xdr:colOff>581025</xdr:colOff>
      <xdr:row>5</xdr:row>
      <xdr:rowOff>85724</xdr:rowOff>
    </xdr:to>
    <xdr:sp macro="" textlink="">
      <xdr:nvSpPr>
        <xdr:cNvPr id="2" name="1 CuadroTexto"/>
        <xdr:cNvSpPr txBox="1"/>
      </xdr:nvSpPr>
      <xdr:spPr>
        <a:xfrm>
          <a:off x="6896100" y="104775"/>
          <a:ext cx="3105150" cy="981074"/>
        </a:xfrm>
        <a:prstGeom prst="rect">
          <a:avLst/>
        </a:prstGeom>
        <a:solidFill>
          <a:srgbClr val="CC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200"/>
            <a:t>La</a:t>
          </a:r>
          <a:r>
            <a:rPr lang="es-ES" sz="1200" baseline="0"/>
            <a:t> comisión se calcula dependiendo del tipo de vendedor. El total Actual se calcula con fórmula matricial.</a:t>
          </a:r>
        </a:p>
        <a:p>
          <a:endParaRPr lang="es-ES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542925</xdr:colOff>
      <xdr:row>10</xdr:row>
      <xdr:rowOff>57150</xdr:rowOff>
    </xdr:from>
    <xdr:ext cx="3754755" cy="880110"/>
    <xdr:sp macro="" textlink="">
      <xdr:nvSpPr>
        <xdr:cNvPr id="3" name="1 CuadroTexto"/>
        <xdr:cNvSpPr txBox="1"/>
      </xdr:nvSpPr>
      <xdr:spPr>
        <a:xfrm>
          <a:off x="5297805" y="1893570"/>
          <a:ext cx="3754755" cy="880110"/>
        </a:xfrm>
        <a:prstGeom prst="rect">
          <a:avLst/>
        </a:prstGeom>
        <a:solidFill>
          <a:srgbClr val="CC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1100"/>
            <a:t>Introduce</a:t>
          </a:r>
          <a:r>
            <a:rPr lang="es-ES" sz="1100" baseline="0"/>
            <a:t> el Código a buscar y consigue rellenar la celda consumición y Euros a cobrar</a:t>
          </a:r>
        </a:p>
        <a:p>
          <a:endParaRPr lang="es-E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419100</xdr:colOff>
          <xdr:row>7</xdr:row>
          <xdr:rowOff>104775</xdr:rowOff>
        </xdr:from>
        <xdr:to>
          <xdr:col>5</xdr:col>
          <xdr:colOff>514350</xdr:colOff>
          <xdr:row>9</xdr:row>
          <xdr:rowOff>57150</xdr:rowOff>
        </xdr:to>
        <xdr:sp macro="" textlink="">
          <xdr:nvSpPr>
            <xdr:cNvPr id="2052" name="Drop Dow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6</xdr:row>
      <xdr:rowOff>179070</xdr:rowOff>
    </xdr:from>
    <xdr:to>
      <xdr:col>5</xdr:col>
      <xdr:colOff>47625</xdr:colOff>
      <xdr:row>23</xdr:row>
      <xdr:rowOff>49530</xdr:rowOff>
    </xdr:to>
    <xdr:sp macro="" textlink="">
      <xdr:nvSpPr>
        <xdr:cNvPr id="2" name="CuadroTexto 1"/>
        <xdr:cNvSpPr txBox="1"/>
      </xdr:nvSpPr>
      <xdr:spPr>
        <a:xfrm>
          <a:off x="2164080" y="1299210"/>
          <a:ext cx="2455545" cy="2979420"/>
        </a:xfrm>
        <a:prstGeom prst="rect">
          <a:avLst/>
        </a:prstGeom>
        <a:solidFill>
          <a:srgbClr val="CC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200"/>
            <a:t>Algoritmo para calcular la letra de un DNI.</a:t>
          </a:r>
        </a:p>
        <a:p>
          <a:r>
            <a:rPr lang="es-ES" sz="1200" i="1"/>
            <a:t>Paso 1</a:t>
          </a:r>
          <a:r>
            <a:rPr lang="es-ES" sz="1200"/>
            <a:t>. Dividir</a:t>
          </a:r>
          <a:r>
            <a:rPr lang="es-ES" sz="1200" baseline="0"/>
            <a:t> el nº de DNI por 23  y redondear al entero inferior</a:t>
          </a:r>
        </a:p>
        <a:p>
          <a:r>
            <a:rPr lang="es-ES" sz="1200" i="1" baseline="0"/>
            <a:t>Paso 2</a:t>
          </a:r>
          <a:r>
            <a:rPr lang="es-ES" sz="1200" baseline="0"/>
            <a:t>. Multiplicar el resultado anterior por 23</a:t>
          </a:r>
        </a:p>
        <a:p>
          <a:r>
            <a:rPr lang="es-ES" sz="1200" i="1" baseline="0"/>
            <a:t>Paso 3</a:t>
          </a:r>
          <a:r>
            <a:rPr lang="es-ES" sz="1200" baseline="0"/>
            <a:t>. Restar al nº de DNI el resultado anterior</a:t>
          </a:r>
        </a:p>
        <a:p>
          <a:r>
            <a:rPr lang="es-ES" sz="1200" i="1" baseline="0"/>
            <a:t>Paso 4</a:t>
          </a:r>
          <a:r>
            <a:rPr lang="es-ES" sz="1200" baseline="0"/>
            <a:t>. En</a:t>
          </a:r>
          <a:r>
            <a:rPr lang="es-ES" sz="1200" b="1" baseline="0"/>
            <a:t> letra </a:t>
          </a:r>
          <a:r>
            <a:rPr lang="es-ES" sz="1200" baseline="0"/>
            <a:t>pondremos el resultado de buscar la letra que corresponde al número obtenido en el paso 3 en la tabla</a:t>
          </a:r>
        </a:p>
        <a:p>
          <a:r>
            <a:rPr lang="es-ES" sz="1200" i="1" baseline="0"/>
            <a:t>Paso 5</a:t>
          </a:r>
          <a:r>
            <a:rPr lang="es-ES" sz="1200" baseline="0"/>
            <a:t>. </a:t>
          </a:r>
          <a:r>
            <a:rPr lang="es-ES" sz="1200" b="1" baseline="0"/>
            <a:t>En DNI con letra </a:t>
          </a:r>
          <a:r>
            <a:rPr lang="es-ES" sz="1200" baseline="0"/>
            <a:t>Unir el DNI y la letra obtenida en una solo celda.</a:t>
          </a:r>
        </a:p>
        <a:p>
          <a:endParaRPr lang="es-ES" sz="1100" baseline="0"/>
        </a:p>
        <a:p>
          <a:endParaRPr lang="es-ES" sz="1100" baseline="0"/>
        </a:p>
        <a:p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25"/>
  <sheetViews>
    <sheetView workbookViewId="0">
      <selection activeCell="G4" sqref="G4"/>
    </sheetView>
  </sheetViews>
  <sheetFormatPr baseColWidth="10" defaultColWidth="11.42578125" defaultRowHeight="15.75" x14ac:dyDescent="0.25"/>
  <cols>
    <col min="1" max="1" width="11.42578125" style="8"/>
    <col min="2" max="2" width="17.7109375" style="8" customWidth="1"/>
    <col min="3" max="3" width="11.42578125" style="8"/>
    <col min="4" max="4" width="15" style="8" customWidth="1"/>
    <col min="5" max="5" width="11.85546875" style="8" bestFit="1" customWidth="1"/>
    <col min="6" max="6" width="12.28515625" style="8" bestFit="1" customWidth="1"/>
    <col min="7" max="7" width="16.42578125" style="8" customWidth="1"/>
    <col min="8" max="8" width="11.85546875" style="8" bestFit="1" customWidth="1"/>
    <col min="9" max="16384" width="11.42578125" style="8"/>
  </cols>
  <sheetData>
    <row r="1" spans="1:9" x14ac:dyDescent="0.25">
      <c r="B1" s="8" t="s">
        <v>24</v>
      </c>
    </row>
    <row r="3" spans="1:9" x14ac:dyDescent="0.25">
      <c r="A3" s="9"/>
      <c r="B3" s="10" t="s">
        <v>25</v>
      </c>
      <c r="C3" s="10" t="s">
        <v>26</v>
      </c>
      <c r="D3" s="10" t="s">
        <v>27</v>
      </c>
      <c r="E3" s="10" t="s">
        <v>28</v>
      </c>
      <c r="F3" s="10" t="s">
        <v>29</v>
      </c>
      <c r="G3" s="10" t="s">
        <v>30</v>
      </c>
      <c r="H3" s="11"/>
      <c r="I3" s="9"/>
    </row>
    <row r="4" spans="1:9" x14ac:dyDescent="0.25">
      <c r="A4" s="9"/>
      <c r="B4" s="10" t="s">
        <v>31</v>
      </c>
      <c r="C4" s="12">
        <v>2</v>
      </c>
      <c r="D4" s="12">
        <v>584</v>
      </c>
      <c r="E4" s="13">
        <f>$F$20*D4</f>
        <v>3504</v>
      </c>
      <c r="F4" s="14">
        <f>E4*VLOOKUP(C4,$F$23:$G$25,2,1)</f>
        <v>210.23999999999998</v>
      </c>
      <c r="G4" s="14">
        <f t="array" ref="G4:G17">E4:E17-F4:F17</f>
        <v>3293.76</v>
      </c>
      <c r="H4" s="9"/>
      <c r="I4" s="9"/>
    </row>
    <row r="5" spans="1:9" x14ac:dyDescent="0.25">
      <c r="A5" s="9"/>
      <c r="B5" s="10" t="s">
        <v>32</v>
      </c>
      <c r="C5" s="12">
        <v>2</v>
      </c>
      <c r="D5" s="12">
        <v>254</v>
      </c>
      <c r="E5" s="13">
        <f t="shared" ref="E5:E17" si="0">$F$20*D5</f>
        <v>1524</v>
      </c>
      <c r="F5" s="14">
        <f t="shared" ref="F5:F17" si="1">E5*VLOOKUP(C5,$F$23:$G$25,2,1)</f>
        <v>91.44</v>
      </c>
      <c r="G5" s="14">
        <v>1432.56</v>
      </c>
      <c r="H5" s="9"/>
      <c r="I5" s="9"/>
    </row>
    <row r="6" spans="1:9" x14ac:dyDescent="0.25">
      <c r="A6" s="9"/>
      <c r="B6" s="10" t="s">
        <v>33</v>
      </c>
      <c r="C6" s="12">
        <v>2</v>
      </c>
      <c r="D6" s="12">
        <v>987</v>
      </c>
      <c r="E6" s="13">
        <f t="shared" si="0"/>
        <v>5922</v>
      </c>
      <c r="F6" s="14">
        <f t="shared" si="1"/>
        <v>355.32</v>
      </c>
      <c r="G6" s="14">
        <v>5566.68</v>
      </c>
      <c r="H6" s="9"/>
      <c r="I6" s="9"/>
    </row>
    <row r="7" spans="1:9" x14ac:dyDescent="0.25">
      <c r="A7" s="9"/>
      <c r="B7" s="10" t="s">
        <v>34</v>
      </c>
      <c r="C7" s="12">
        <v>2</v>
      </c>
      <c r="D7" s="12">
        <v>584</v>
      </c>
      <c r="E7" s="13">
        <f t="shared" si="0"/>
        <v>3504</v>
      </c>
      <c r="F7" s="14">
        <f t="shared" si="1"/>
        <v>210.23999999999998</v>
      </c>
      <c r="G7" s="14">
        <v>3293.76</v>
      </c>
      <c r="H7" s="9"/>
      <c r="I7" s="9"/>
    </row>
    <row r="8" spans="1:9" x14ac:dyDescent="0.25">
      <c r="A8" s="9"/>
      <c r="B8" s="10" t="s">
        <v>35</v>
      </c>
      <c r="C8" s="12">
        <v>3</v>
      </c>
      <c r="D8" s="12">
        <v>692</v>
      </c>
      <c r="E8" s="13">
        <f t="shared" si="0"/>
        <v>4152</v>
      </c>
      <c r="F8" s="14">
        <f t="shared" si="1"/>
        <v>290.64000000000004</v>
      </c>
      <c r="G8" s="14">
        <v>3861.36</v>
      </c>
      <c r="H8" s="9"/>
      <c r="I8" s="9"/>
    </row>
    <row r="9" spans="1:9" x14ac:dyDescent="0.25">
      <c r="A9" s="9"/>
      <c r="B9" s="10" t="s">
        <v>36</v>
      </c>
      <c r="C9" s="12">
        <v>3</v>
      </c>
      <c r="D9" s="12">
        <v>755</v>
      </c>
      <c r="E9" s="13">
        <f t="shared" si="0"/>
        <v>4530</v>
      </c>
      <c r="F9" s="14">
        <f t="shared" si="1"/>
        <v>317.10000000000002</v>
      </c>
      <c r="G9" s="14">
        <v>4212.8999999999996</v>
      </c>
      <c r="H9" s="9"/>
      <c r="I9" s="9"/>
    </row>
    <row r="10" spans="1:9" x14ac:dyDescent="0.25">
      <c r="A10" s="9"/>
      <c r="B10" s="10" t="s">
        <v>37</v>
      </c>
      <c r="C10" s="12">
        <v>3</v>
      </c>
      <c r="D10" s="12">
        <v>635</v>
      </c>
      <c r="E10" s="13">
        <f t="shared" si="0"/>
        <v>3810</v>
      </c>
      <c r="F10" s="14">
        <f t="shared" si="1"/>
        <v>266.70000000000005</v>
      </c>
      <c r="G10" s="14">
        <v>3543.3</v>
      </c>
      <c r="H10" s="9"/>
      <c r="I10" s="9"/>
    </row>
    <row r="11" spans="1:9" x14ac:dyDescent="0.25">
      <c r="A11" s="9"/>
      <c r="B11" s="10" t="s">
        <v>38</v>
      </c>
      <c r="C11" s="12">
        <v>1</v>
      </c>
      <c r="D11" s="12">
        <v>158</v>
      </c>
      <c r="E11" s="13">
        <f t="shared" si="0"/>
        <v>948</v>
      </c>
      <c r="F11" s="14">
        <f t="shared" si="1"/>
        <v>47.400000000000006</v>
      </c>
      <c r="G11" s="14">
        <v>900.6</v>
      </c>
      <c r="H11" s="9"/>
      <c r="I11" s="9"/>
    </row>
    <row r="12" spans="1:9" x14ac:dyDescent="0.25">
      <c r="A12" s="9"/>
      <c r="B12" s="10" t="s">
        <v>39</v>
      </c>
      <c r="C12" s="12">
        <v>3</v>
      </c>
      <c r="D12" s="12">
        <v>345</v>
      </c>
      <c r="E12" s="13">
        <f t="shared" si="0"/>
        <v>2070</v>
      </c>
      <c r="F12" s="14">
        <f t="shared" si="1"/>
        <v>144.9</v>
      </c>
      <c r="G12" s="14">
        <v>1925.1</v>
      </c>
      <c r="H12" s="9"/>
      <c r="I12" s="9"/>
    </row>
    <row r="13" spans="1:9" x14ac:dyDescent="0.25">
      <c r="A13" s="9"/>
      <c r="B13" s="10" t="s">
        <v>40</v>
      </c>
      <c r="C13" s="12">
        <v>1</v>
      </c>
      <c r="D13" s="12">
        <v>874</v>
      </c>
      <c r="E13" s="13">
        <f t="shared" si="0"/>
        <v>5244</v>
      </c>
      <c r="F13" s="14">
        <f t="shared" si="1"/>
        <v>262.2</v>
      </c>
      <c r="G13" s="14">
        <v>4981.8</v>
      </c>
      <c r="H13" s="9"/>
      <c r="I13" s="9"/>
    </row>
    <row r="14" spans="1:9" x14ac:dyDescent="0.25">
      <c r="A14" s="9"/>
      <c r="B14" s="10" t="s">
        <v>41</v>
      </c>
      <c r="C14" s="12">
        <v>1</v>
      </c>
      <c r="D14" s="12">
        <v>592</v>
      </c>
      <c r="E14" s="13">
        <f t="shared" si="0"/>
        <v>3552</v>
      </c>
      <c r="F14" s="14">
        <f t="shared" si="1"/>
        <v>177.60000000000002</v>
      </c>
      <c r="G14" s="14">
        <v>3374.4</v>
      </c>
      <c r="H14" s="9"/>
      <c r="I14" s="9"/>
    </row>
    <row r="15" spans="1:9" x14ac:dyDescent="0.25">
      <c r="A15" s="9"/>
      <c r="B15" s="10" t="s">
        <v>42</v>
      </c>
      <c r="C15" s="12">
        <v>3</v>
      </c>
      <c r="D15" s="12">
        <v>350</v>
      </c>
      <c r="E15" s="13">
        <f t="shared" si="0"/>
        <v>2100</v>
      </c>
      <c r="F15" s="14">
        <f t="shared" si="1"/>
        <v>147</v>
      </c>
      <c r="G15" s="14">
        <v>1953</v>
      </c>
      <c r="H15" s="9"/>
      <c r="I15" s="9"/>
    </row>
    <row r="16" spans="1:9" x14ac:dyDescent="0.25">
      <c r="A16" s="9"/>
      <c r="B16" s="10" t="s">
        <v>43</v>
      </c>
      <c r="C16" s="12">
        <v>2</v>
      </c>
      <c r="D16" s="12">
        <v>254</v>
      </c>
      <c r="E16" s="13">
        <f t="shared" si="0"/>
        <v>1524</v>
      </c>
      <c r="F16" s="14">
        <f t="shared" si="1"/>
        <v>91.44</v>
      </c>
      <c r="G16" s="14">
        <v>1432.56</v>
      </c>
      <c r="H16" s="9"/>
      <c r="I16" s="9"/>
    </row>
    <row r="17" spans="1:9" x14ac:dyDescent="0.25">
      <c r="A17" s="9"/>
      <c r="B17" s="10" t="s">
        <v>44</v>
      </c>
      <c r="C17" s="12">
        <v>1</v>
      </c>
      <c r="D17" s="12">
        <v>254</v>
      </c>
      <c r="E17" s="13">
        <f t="shared" si="0"/>
        <v>1524</v>
      </c>
      <c r="F17" s="14">
        <f t="shared" si="1"/>
        <v>76.2</v>
      </c>
      <c r="G17" s="14">
        <v>1447.8</v>
      </c>
      <c r="H17" s="30"/>
      <c r="I17" s="9"/>
    </row>
    <row r="18" spans="1:9" ht="15.6" x14ac:dyDescent="0.3">
      <c r="A18" s="9"/>
      <c r="B18" s="10" t="s">
        <v>45</v>
      </c>
      <c r="C18" s="12"/>
      <c r="D18" s="12">
        <f>SUM(D4:D17)</f>
        <v>7318</v>
      </c>
      <c r="E18" s="14">
        <f>D18*F20</f>
        <v>43908</v>
      </c>
      <c r="F18" s="14">
        <f>SUM(F4:F17)</f>
        <v>2688.42</v>
      </c>
      <c r="G18" s="14">
        <f>E18-F18</f>
        <v>41219.58</v>
      </c>
      <c r="H18" s="9"/>
      <c r="I18" s="9"/>
    </row>
    <row r="19" spans="1:9" ht="15.6" x14ac:dyDescent="0.3">
      <c r="A19" s="9"/>
      <c r="B19" s="9"/>
      <c r="C19" s="9"/>
      <c r="D19" s="9"/>
      <c r="E19" s="9"/>
      <c r="F19" s="9"/>
      <c r="G19" s="9"/>
      <c r="H19" s="9"/>
      <c r="I19" s="9"/>
    </row>
    <row r="20" spans="1:9" ht="15.6" x14ac:dyDescent="0.3">
      <c r="A20" s="9"/>
      <c r="B20" s="9"/>
      <c r="C20" s="9"/>
      <c r="D20" s="10" t="s">
        <v>46</v>
      </c>
      <c r="E20" s="12"/>
      <c r="F20" s="14">
        <v>6</v>
      </c>
      <c r="G20" s="9"/>
      <c r="H20" s="9"/>
      <c r="I20" s="9"/>
    </row>
    <row r="21" spans="1:9" ht="15.6" x14ac:dyDescent="0.3">
      <c r="A21" s="9"/>
      <c r="B21" s="9"/>
      <c r="C21" s="9"/>
      <c r="D21" s="9"/>
      <c r="E21" s="9"/>
      <c r="F21" s="9"/>
      <c r="G21" s="9"/>
      <c r="H21" s="9"/>
      <c r="I21" s="9"/>
    </row>
    <row r="22" spans="1:9" x14ac:dyDescent="0.25">
      <c r="A22" s="9"/>
      <c r="B22" s="9"/>
      <c r="C22" s="9"/>
      <c r="D22" s="32" t="s">
        <v>47</v>
      </c>
      <c r="E22" s="32"/>
      <c r="F22" s="32"/>
      <c r="G22" s="32"/>
      <c r="H22" s="9"/>
      <c r="I22" s="9"/>
    </row>
    <row r="23" spans="1:9" x14ac:dyDescent="0.25">
      <c r="A23" s="9"/>
      <c r="B23" s="9"/>
      <c r="C23" s="9"/>
      <c r="D23" s="33" t="s">
        <v>48</v>
      </c>
      <c r="E23" s="34"/>
      <c r="F23" s="12">
        <v>1</v>
      </c>
      <c r="G23" s="15">
        <v>0.05</v>
      </c>
      <c r="H23" s="9"/>
      <c r="I23" s="9"/>
    </row>
    <row r="24" spans="1:9" x14ac:dyDescent="0.25">
      <c r="A24" s="9"/>
      <c r="B24" s="9"/>
      <c r="C24" s="9"/>
      <c r="D24" s="35"/>
      <c r="E24" s="36"/>
      <c r="F24" s="12">
        <v>2</v>
      </c>
      <c r="G24" s="15">
        <v>0.06</v>
      </c>
      <c r="H24" s="9"/>
      <c r="I24" s="9"/>
    </row>
    <row r="25" spans="1:9" x14ac:dyDescent="0.25">
      <c r="A25" s="9"/>
      <c r="B25" s="9"/>
      <c r="C25" s="9"/>
      <c r="D25" s="37"/>
      <c r="E25" s="38"/>
      <c r="F25" s="12">
        <v>3</v>
      </c>
      <c r="G25" s="15">
        <v>7.0000000000000007E-2</v>
      </c>
      <c r="H25" s="9"/>
      <c r="I25" s="9"/>
    </row>
  </sheetData>
  <mergeCells count="2">
    <mergeCell ref="D22:G22"/>
    <mergeCell ref="D23:E25"/>
  </mergeCells>
  <pageMargins left="0.7" right="0.7" top="0.75" bottom="0.75" header="0.3" footer="0.3"/>
  <ignoredErrors>
    <ignoredError sqref="E18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4:L22"/>
  <sheetViews>
    <sheetView workbookViewId="0">
      <selection activeCell="F21" sqref="F21"/>
    </sheetView>
  </sheetViews>
  <sheetFormatPr baseColWidth="10" defaultRowHeight="15" x14ac:dyDescent="0.25"/>
  <cols>
    <col min="6" max="6" width="16.42578125" customWidth="1"/>
    <col min="7" max="7" width="13.42578125" bestFit="1" customWidth="1"/>
  </cols>
  <sheetData>
    <row r="4" spans="1:12" x14ac:dyDescent="0.25">
      <c r="B4" s="3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</row>
    <row r="5" spans="1:12" x14ac:dyDescent="0.25">
      <c r="B5" s="3" t="s">
        <v>10</v>
      </c>
      <c r="C5" t="s">
        <v>11</v>
      </c>
      <c r="D5" t="s">
        <v>20</v>
      </c>
      <c r="E5" t="s">
        <v>12</v>
      </c>
      <c r="F5" t="s">
        <v>13</v>
      </c>
      <c r="G5" t="s">
        <v>21</v>
      </c>
      <c r="H5" t="s">
        <v>22</v>
      </c>
      <c r="I5" t="s">
        <v>14</v>
      </c>
      <c r="J5" t="s">
        <v>15</v>
      </c>
      <c r="K5" t="s">
        <v>16</v>
      </c>
    </row>
    <row r="6" spans="1:12" s="1" customFormat="1" x14ac:dyDescent="0.25">
      <c r="B6" s="6" t="s">
        <v>17</v>
      </c>
      <c r="C6" s="1">
        <v>3</v>
      </c>
      <c r="D6" s="1">
        <v>2.5</v>
      </c>
      <c r="E6" s="1">
        <v>5</v>
      </c>
      <c r="F6" s="1">
        <v>3</v>
      </c>
      <c r="G6" s="1">
        <v>4</v>
      </c>
      <c r="H6" s="1">
        <v>5</v>
      </c>
      <c r="I6" s="1">
        <v>5</v>
      </c>
      <c r="J6" s="1">
        <v>4.5</v>
      </c>
      <c r="K6" s="1">
        <v>1.5</v>
      </c>
    </row>
    <row r="9" spans="1:12" x14ac:dyDescent="0.25">
      <c r="E9">
        <v>1</v>
      </c>
    </row>
    <row r="12" spans="1:12" x14ac:dyDescent="0.25">
      <c r="D12" t="s">
        <v>18</v>
      </c>
      <c r="F12" s="4" t="str">
        <f>CONCATENATE("A-",E9)</f>
        <v>A-1</v>
      </c>
    </row>
    <row r="13" spans="1:12" x14ac:dyDescent="0.25">
      <c r="D13" t="s">
        <v>19</v>
      </c>
      <c r="F13" s="5" t="str">
        <f>HLOOKUP(F12,C4:K6,2,0)</f>
        <v>Cafes</v>
      </c>
    </row>
    <row r="14" spans="1:12" x14ac:dyDescent="0.25">
      <c r="A14" t="s">
        <v>1</v>
      </c>
      <c r="D14" t="s">
        <v>23</v>
      </c>
      <c r="F14" s="7">
        <f>HLOOKUP(F12,C4:K6,3,0)</f>
        <v>3</v>
      </c>
    </row>
    <row r="15" spans="1:12" x14ac:dyDescent="0.25">
      <c r="A15" t="s">
        <v>2</v>
      </c>
    </row>
    <row r="16" spans="1:12" x14ac:dyDescent="0.25">
      <c r="A16" t="s">
        <v>3</v>
      </c>
      <c r="C16" s="3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t="s">
        <v>4</v>
      </c>
      <c r="C17" s="3"/>
      <c r="D17" s="2"/>
      <c r="E17" s="2"/>
      <c r="F17" s="2"/>
      <c r="G17" s="2"/>
      <c r="H17" s="2"/>
      <c r="I17" s="2"/>
      <c r="J17" s="2"/>
      <c r="K17" s="2"/>
      <c r="L17" s="2"/>
    </row>
    <row r="18" spans="1:12" ht="14.45" x14ac:dyDescent="0.3">
      <c r="A18" t="s">
        <v>5</v>
      </c>
      <c r="B18" s="3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t="s">
        <v>6</v>
      </c>
    </row>
    <row r="20" spans="1:12" x14ac:dyDescent="0.25">
      <c r="A20" t="s">
        <v>7</v>
      </c>
    </row>
    <row r="21" spans="1:12" x14ac:dyDescent="0.25">
      <c r="A21" t="s">
        <v>8</v>
      </c>
    </row>
    <row r="22" spans="1:12" x14ac:dyDescent="0.25">
      <c r="A22" t="s">
        <v>9</v>
      </c>
    </row>
  </sheetData>
  <dataConsolidate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4" name="Drop Down 4">
              <controlPr defaultSize="0" autoLine="0" autoPict="0">
                <anchor moveWithCells="1">
                  <from>
                    <xdr:col>3</xdr:col>
                    <xdr:colOff>419100</xdr:colOff>
                    <xdr:row>7</xdr:row>
                    <xdr:rowOff>104775</xdr:rowOff>
                  </from>
                  <to>
                    <xdr:col>5</xdr:col>
                    <xdr:colOff>514350</xdr:colOff>
                    <xdr:row>9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I25"/>
  <sheetViews>
    <sheetView tabSelected="1" workbookViewId="0">
      <selection activeCell="B6" sqref="B6"/>
    </sheetView>
  </sheetViews>
  <sheetFormatPr baseColWidth="10" defaultRowHeight="15" x14ac:dyDescent="0.25"/>
  <cols>
    <col min="1" max="1" width="11.140625" customWidth="1"/>
    <col min="2" max="2" width="14.85546875" customWidth="1"/>
    <col min="3" max="3" width="9.5703125" customWidth="1"/>
    <col min="4" max="4" width="19.5703125" customWidth="1"/>
    <col min="6" max="6" width="11.42578125" style="2"/>
  </cols>
  <sheetData>
    <row r="1" spans="1:9" x14ac:dyDescent="0.25">
      <c r="H1" s="16" t="s">
        <v>49</v>
      </c>
      <c r="I1" s="17" t="s">
        <v>50</v>
      </c>
    </row>
    <row r="2" spans="1:9" ht="14.45" x14ac:dyDescent="0.3">
      <c r="H2" s="18">
        <v>0</v>
      </c>
      <c r="I2" s="19" t="s">
        <v>51</v>
      </c>
    </row>
    <row r="3" spans="1:9" ht="14.45" x14ac:dyDescent="0.3">
      <c r="A3" s="20"/>
      <c r="B3" s="20"/>
      <c r="C3" s="20"/>
      <c r="D3" s="20"/>
      <c r="H3" s="18">
        <v>1</v>
      </c>
      <c r="I3" s="19" t="s">
        <v>52</v>
      </c>
    </row>
    <row r="4" spans="1:9" thickBot="1" x14ac:dyDescent="0.35">
      <c r="C4" s="20"/>
      <c r="D4" s="20"/>
      <c r="H4" s="18">
        <v>2</v>
      </c>
      <c r="I4" s="19" t="s">
        <v>53</v>
      </c>
    </row>
    <row r="5" spans="1:9" thickBot="1" x14ac:dyDescent="0.35">
      <c r="A5" s="20"/>
      <c r="B5" s="21" t="s">
        <v>54</v>
      </c>
      <c r="C5" s="22" t="s">
        <v>55</v>
      </c>
      <c r="D5" s="23" t="s">
        <v>56</v>
      </c>
      <c r="H5" s="18">
        <v>3</v>
      </c>
      <c r="I5" s="19" t="s">
        <v>57</v>
      </c>
    </row>
    <row r="6" spans="1:9" thickBot="1" x14ac:dyDescent="0.35">
      <c r="A6" s="20"/>
      <c r="B6" s="24">
        <v>25154995</v>
      </c>
      <c r="C6" s="25" t="str">
        <f>VLOOKUP(B13,H2:I25,2,1)</f>
        <v>X</v>
      </c>
      <c r="D6" s="26" t="str">
        <f>CONCATENATE(B6,C6)</f>
        <v>25154995X</v>
      </c>
      <c r="H6" s="18">
        <v>4</v>
      </c>
      <c r="I6" s="19" t="s">
        <v>58</v>
      </c>
    </row>
    <row r="7" spans="1:9" x14ac:dyDescent="0.25">
      <c r="C7" s="20"/>
      <c r="D7" s="20"/>
      <c r="F7" s="31"/>
      <c r="H7" s="18">
        <v>5</v>
      </c>
      <c r="I7" s="19" t="s">
        <v>59</v>
      </c>
    </row>
    <row r="8" spans="1:9" ht="14.45" x14ac:dyDescent="0.3">
      <c r="H8" s="18">
        <v>6</v>
      </c>
      <c r="I8" s="19" t="s">
        <v>60</v>
      </c>
    </row>
    <row r="9" spans="1:9" x14ac:dyDescent="0.25">
      <c r="F9" s="31"/>
      <c r="H9" s="18">
        <v>7</v>
      </c>
      <c r="I9" s="19" t="s">
        <v>61</v>
      </c>
    </row>
    <row r="10" spans="1:9" ht="14.45" x14ac:dyDescent="0.3">
      <c r="A10" s="20"/>
      <c r="B10" s="20"/>
      <c r="H10" s="18">
        <v>8</v>
      </c>
      <c r="I10" s="19" t="s">
        <v>62</v>
      </c>
    </row>
    <row r="11" spans="1:9" ht="14.45" x14ac:dyDescent="0.3">
      <c r="A11" s="20" t="s">
        <v>63</v>
      </c>
      <c r="B11" s="27">
        <f>INT(B6/23)</f>
        <v>1093695</v>
      </c>
      <c r="H11" s="18">
        <v>9</v>
      </c>
      <c r="I11" s="19" t="s">
        <v>64</v>
      </c>
    </row>
    <row r="12" spans="1:9" ht="14.45" x14ac:dyDescent="0.3">
      <c r="A12" s="20" t="s">
        <v>65</v>
      </c>
      <c r="B12" s="27">
        <f>B11*23</f>
        <v>25154985</v>
      </c>
      <c r="H12" s="18">
        <v>10</v>
      </c>
      <c r="I12" s="19" t="s">
        <v>66</v>
      </c>
    </row>
    <row r="13" spans="1:9" ht="14.45" x14ac:dyDescent="0.3">
      <c r="A13" s="20" t="s">
        <v>67</v>
      </c>
      <c r="B13" s="27">
        <f>B6-B12</f>
        <v>10</v>
      </c>
      <c r="H13" s="18">
        <v>11</v>
      </c>
      <c r="I13" s="19" t="s">
        <v>68</v>
      </c>
    </row>
    <row r="14" spans="1:9" ht="14.45" x14ac:dyDescent="0.3">
      <c r="H14" s="18">
        <v>12</v>
      </c>
      <c r="I14" s="19" t="s">
        <v>69</v>
      </c>
    </row>
    <row r="15" spans="1:9" ht="14.45" x14ac:dyDescent="0.3">
      <c r="H15" s="18">
        <v>13</v>
      </c>
      <c r="I15" s="19" t="s">
        <v>70</v>
      </c>
    </row>
    <row r="16" spans="1:9" ht="14.45" x14ac:dyDescent="0.3">
      <c r="H16" s="18">
        <v>14</v>
      </c>
      <c r="I16" s="19" t="s">
        <v>71</v>
      </c>
    </row>
    <row r="17" spans="8:9" ht="14.45" x14ac:dyDescent="0.3">
      <c r="H17" s="18">
        <v>15</v>
      </c>
      <c r="I17" s="19" t="s">
        <v>72</v>
      </c>
    </row>
    <row r="18" spans="8:9" ht="14.45" x14ac:dyDescent="0.3">
      <c r="H18" s="18">
        <v>16</v>
      </c>
      <c r="I18" s="19" t="s">
        <v>73</v>
      </c>
    </row>
    <row r="19" spans="8:9" ht="14.45" x14ac:dyDescent="0.3">
      <c r="H19" s="18">
        <v>17</v>
      </c>
      <c r="I19" s="19" t="s">
        <v>74</v>
      </c>
    </row>
    <row r="20" spans="8:9" ht="14.45" x14ac:dyDescent="0.3">
      <c r="H20" s="18">
        <v>18</v>
      </c>
      <c r="I20" s="19" t="s">
        <v>75</v>
      </c>
    </row>
    <row r="21" spans="8:9" ht="14.45" x14ac:dyDescent="0.3">
      <c r="H21" s="18">
        <v>19</v>
      </c>
      <c r="I21" s="19" t="s">
        <v>76</v>
      </c>
    </row>
    <row r="22" spans="8:9" ht="14.45" x14ac:dyDescent="0.3">
      <c r="H22" s="18">
        <v>20</v>
      </c>
      <c r="I22" s="19" t="s">
        <v>77</v>
      </c>
    </row>
    <row r="23" spans="8:9" ht="14.45" x14ac:dyDescent="0.3">
      <c r="H23" s="18">
        <v>21</v>
      </c>
      <c r="I23" s="19" t="s">
        <v>78</v>
      </c>
    </row>
    <row r="24" spans="8:9" ht="14.45" x14ac:dyDescent="0.3">
      <c r="H24" s="18">
        <v>22</v>
      </c>
      <c r="I24" s="19" t="s">
        <v>79</v>
      </c>
    </row>
    <row r="25" spans="8:9" thickBot="1" x14ac:dyDescent="0.35">
      <c r="H25" s="28">
        <v>23</v>
      </c>
      <c r="I25" s="29" t="s">
        <v>51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</vt:lpstr>
      <vt:lpstr>2</vt:lpstr>
      <vt:lpstr>3 DNI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pc</cp:lastModifiedBy>
  <dcterms:created xsi:type="dcterms:W3CDTF">2014-01-10T09:07:30Z</dcterms:created>
  <dcterms:modified xsi:type="dcterms:W3CDTF">2019-10-01T07:02:02Z</dcterms:modified>
</cp:coreProperties>
</file>