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0575" windowHeight="7890" activeTab="3"/>
  </bookViews>
  <sheets>
    <sheet name="Suma" sheetId="1" r:id="rId1"/>
    <sheet name="buscarV" sheetId="2" r:id="rId2"/>
    <sheet name="buscarH" sheetId="7" r:id="rId3"/>
    <sheet name="logicas aplastantes" sheetId="3" r:id="rId4"/>
  </sheets>
  <calcPr calcId="144525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28" i="3" l="1"/>
  <c r="H29" i="3"/>
  <c r="H30" i="3"/>
  <c r="H31" i="3"/>
  <c r="H32" i="3"/>
  <c r="H33" i="3"/>
  <c r="H34" i="3"/>
  <c r="H35" i="3"/>
  <c r="H36" i="3"/>
  <c r="H37" i="3"/>
  <c r="H38" i="3"/>
  <c r="H27" i="3"/>
  <c r="I8" i="3"/>
  <c r="I7" i="3"/>
  <c r="B5" i="7"/>
  <c r="I3" i="3"/>
  <c r="I5" i="3"/>
  <c r="G28" i="3"/>
  <c r="G29" i="3"/>
  <c r="G30" i="3"/>
  <c r="G31" i="3"/>
  <c r="G32" i="3"/>
  <c r="G33" i="3"/>
  <c r="G34" i="3"/>
  <c r="G35" i="3"/>
  <c r="G36" i="3"/>
  <c r="G37" i="3"/>
  <c r="G38" i="3"/>
  <c r="G27" i="3"/>
  <c r="I4" i="3"/>
  <c r="I6" i="3"/>
  <c r="B6" i="2" l="1"/>
  <c r="B5" i="2"/>
  <c r="D19" i="1"/>
  <c r="D14" i="1"/>
  <c r="F7" i="3"/>
  <c r="F3" i="3" l="1"/>
  <c r="F4" i="3" l="1"/>
  <c r="F5" i="3"/>
  <c r="F6" i="3"/>
  <c r="F8" i="3"/>
  <c r="B10" i="1"/>
</calcChain>
</file>

<file path=xl/sharedStrings.xml><?xml version="1.0" encoding="utf-8"?>
<sst xmlns="http://schemas.openxmlformats.org/spreadsheetml/2006/main" count="155" uniqueCount="135">
  <si>
    <t>Código</t>
  </si>
  <si>
    <t xml:space="preserve">Descripción </t>
  </si>
  <si>
    <t>Cantidad</t>
  </si>
  <si>
    <t>A12</t>
  </si>
  <si>
    <t>A13</t>
  </si>
  <si>
    <t>A14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</si>
  <si>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</si>
  <si>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</si>
  <si>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</si>
  <si>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</si>
  <si>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</si>
  <si>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</si>
  <si>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</si>
  <si>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</si>
  <si>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</si>
  <si>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</si>
  <si>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</si>
  <si>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</si>
  <si>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</si>
  <si>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</si>
  <si>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</si>
  <si>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</si>
  <si>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Tornillos rosca chapa</t>
  </si>
  <si>
    <t>Martillos nuemáticos</t>
  </si>
  <si>
    <t>Destonilladores estrella</t>
  </si>
  <si>
    <t>Destornilladores planos</t>
  </si>
  <si>
    <t>Alicates</t>
  </si>
  <si>
    <t>Cortafrios</t>
  </si>
  <si>
    <t>Serruchos</t>
  </si>
  <si>
    <t>Hoz</t>
  </si>
  <si>
    <t>Pico</t>
  </si>
  <si>
    <t>Taladro</t>
  </si>
  <si>
    <t>Barrena 3mm</t>
  </si>
  <si>
    <t>Barrena 4mm</t>
  </si>
  <si>
    <t>Barrena 5mm</t>
  </si>
  <si>
    <t>Barrena 6mm</t>
  </si>
  <si>
    <t>Hoja de sierra metal 3</t>
  </si>
  <si>
    <t>Hoja de sierra metal 4</t>
  </si>
  <si>
    <t>Hoja de sierra metal 5</t>
  </si>
  <si>
    <t>Hoja de sierra metal 6</t>
  </si>
  <si>
    <t>Arco acerado</t>
  </si>
  <si>
    <t>Panel aluminio</t>
  </si>
  <si>
    <t>2A15</t>
  </si>
  <si>
    <t xml:space="preserve">Código a buscar: </t>
  </si>
  <si>
    <t xml:space="preserve">Descripción: </t>
  </si>
  <si>
    <t xml:space="preserve">Cantidad: </t>
  </si>
  <si>
    <t>Pedro</t>
  </si>
  <si>
    <t>Manuel</t>
  </si>
  <si>
    <t>Laura</t>
  </si>
  <si>
    <t>María</t>
  </si>
  <si>
    <t>David</t>
  </si>
  <si>
    <t>1º parcial</t>
  </si>
  <si>
    <t>2º parcial</t>
  </si>
  <si>
    <t>Practicas</t>
  </si>
  <si>
    <t>Nota</t>
  </si>
  <si>
    <t>Calificación</t>
  </si>
  <si>
    <t>X</t>
  </si>
  <si>
    <t>SUMA</t>
  </si>
  <si>
    <t>SUMAR.SI</t>
  </si>
  <si>
    <t>Condicion</t>
  </si>
  <si>
    <t>Valor</t>
  </si>
  <si>
    <t>&lt;</t>
  </si>
  <si>
    <t>Teoria</t>
  </si>
  <si>
    <t>Luisa</t>
  </si>
  <si>
    <t>Ex Final</t>
  </si>
  <si>
    <t>Nota de teoría</t>
  </si>
  <si>
    <t xml:space="preserve"> - Si hay examen final es la nota del examen final</t>
  </si>
  <si>
    <t xml:space="preserve"> - Si no hay final, la media aritmética de los dos parciales si están aprobados los dos</t>
  </si>
  <si>
    <t>Nota final</t>
  </si>
  <si>
    <t xml:space="preserve"> - Si aprobada teoría y prácticas NF = 0,75NT + 0,25 NP</t>
  </si>
  <si>
    <t xml:space="preserve"> - Si alguna suspenda NF = 0</t>
  </si>
  <si>
    <t xml:space="preserve"> - Si no hay ninguna nota NF = nada</t>
  </si>
  <si>
    <t xml:space="preserve"> - Si no hay nota es No Presentado</t>
  </si>
  <si>
    <t xml:space="preserve"> - En función de nota</t>
  </si>
  <si>
    <t>Peras</t>
  </si>
  <si>
    <t>Manzanas</t>
  </si>
  <si>
    <t>Dias en almacen</t>
  </si>
  <si>
    <t>Tipo</t>
  </si>
  <si>
    <t>Procedencia</t>
  </si>
  <si>
    <t>Conferencia</t>
  </si>
  <si>
    <t>Barlett</t>
  </si>
  <si>
    <t>Reineta</t>
  </si>
  <si>
    <t>Golden</t>
  </si>
  <si>
    <t>Asturiana</t>
  </si>
  <si>
    <t>Asturias</t>
  </si>
  <si>
    <t>Limonera</t>
  </si>
  <si>
    <t>Alicante</t>
  </si>
  <si>
    <t>Valencia</t>
  </si>
  <si>
    <t>Precio Neto</t>
  </si>
  <si>
    <t>PVP</t>
  </si>
  <si>
    <t>Castellón</t>
  </si>
  <si>
    <t>Rojas</t>
  </si>
  <si>
    <t>Reinas</t>
  </si>
  <si>
    <t>Claudia</t>
  </si>
  <si>
    <t>Claudia Reina</t>
  </si>
  <si>
    <t>Ciruelas</t>
  </si>
  <si>
    <t>Murcia</t>
  </si>
  <si>
    <t>Marruecos</t>
  </si>
  <si>
    <t>Italia</t>
  </si>
  <si>
    <t>Almería</t>
  </si>
  <si>
    <t>factor</t>
  </si>
  <si>
    <t>Platanos</t>
  </si>
  <si>
    <t>Canaria</t>
  </si>
  <si>
    <t>Banana</t>
  </si>
  <si>
    <t>Uvas</t>
  </si>
  <si>
    <t>Pinalopó</t>
  </si>
  <si>
    <t>PVP de frutas</t>
  </si>
  <si>
    <t>Las peras tienen no tienen descuento si llevan 2 días o menos en el almacén, en caso con contrario salen al 75% de su precio.</t>
  </si>
  <si>
    <t>Las ciruelas, si son valencianas salen a su precio original, en caso contrario con un 25% de descuento</t>
  </si>
  <si>
    <t>El resto de frutas no tienen descuento</t>
  </si>
  <si>
    <t xml:space="preserve"> - </t>
  </si>
  <si>
    <t>L</t>
  </si>
  <si>
    <t>M</t>
  </si>
  <si>
    <t>J</t>
  </si>
  <si>
    <t>V</t>
  </si>
  <si>
    <t>Matematicas</t>
  </si>
  <si>
    <t>Fisica</t>
  </si>
  <si>
    <t>Estadistica</t>
  </si>
  <si>
    <t>Analisis financiero</t>
  </si>
  <si>
    <t>Economía básica</t>
  </si>
  <si>
    <t>Logica funcionla</t>
  </si>
  <si>
    <t>Practicas de estadistica</t>
  </si>
  <si>
    <t>SID2</t>
  </si>
  <si>
    <t>Practicas SID2</t>
  </si>
  <si>
    <t>Practicas MP</t>
  </si>
  <si>
    <t xml:space="preserve">Seminario </t>
  </si>
  <si>
    <t>Conferencias</t>
  </si>
  <si>
    <t xml:space="preserve">Hora: </t>
  </si>
  <si>
    <t xml:space="preserve">Día: </t>
  </si>
  <si>
    <t>Asignatura:</t>
  </si>
  <si>
    <t>Ejemplo de uso de buscarV()</t>
  </si>
  <si>
    <t>Ejemplo de uso de buscarH()</t>
  </si>
  <si>
    <t>Las manzanas, si son reinetas salen a mitad de precio, si son golden al 25% de su precio original y el resto de manzanas con un descuento del 25%.</t>
  </si>
  <si>
    <t>sumar los mayores de 5000</t>
  </si>
  <si>
    <t>Sumar con la condicion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</si>
</sst>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1]"/>
    <numFmt numFmtId="165" formatCode="#,##0.00\ &quot;€&quot;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sz val="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Border="1" applyAlignment="1">
      <alignment horizontal="right"/>
    </xf>
    <xf numFmtId="0" fontId="0" fillId="2" borderId="5" xfId="0" applyFill="1" applyBorder="1"/>
    <xf numFmtId="0" fontId="0" fillId="3" borderId="1" xfId="0" applyFill="1" applyBorder="1"/>
    <xf numFmtId="0" fontId="0" fillId="3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4" borderId="6" xfId="0" applyFont="1" applyFill="1" applyBorder="1"/>
    <xf numFmtId="3" fontId="0" fillId="2" borderId="1" xfId="0" applyNumberFormat="1" applyFill="1" applyBorder="1"/>
    <xf numFmtId="3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3" fontId="0" fillId="0" borderId="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3" fillId="0" borderId="0" xfId="0" applyFont="1"/>
    <xf numFmtId="0" fontId="1" fillId="5" borderId="1" xfId="0" applyFont="1" applyFill="1" applyBorder="1"/>
    <xf numFmtId="164" fontId="0" fillId="0" borderId="1" xfId="0" applyNumberFormat="1" applyBorder="1"/>
    <xf numFmtId="0" fontId="1" fillId="0" borderId="8" xfId="0" applyFont="1" applyFill="1" applyBorder="1"/>
    <xf numFmtId="0" fontId="4" fillId="0" borderId="0" xfId="0" applyFont="1"/>
    <xf numFmtId="0" fontId="5" fillId="0" borderId="0" xfId="0" applyFont="1" applyAlignment="1">
      <alignment horizontal="right" vertical="top"/>
    </xf>
    <xf numFmtId="0" fontId="1" fillId="5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/>
    <xf numFmtId="165" fontId="0" fillId="4" borderId="1" xfId="0" applyNumberFormat="1" applyFill="1" applyBorder="1"/>
    <xf numFmtId="164" fontId="0" fillId="0" borderId="0" xfId="0" applyNumberFormat="1"/>
    <xf numFmtId="0" fontId="0" fillId="2" borderId="5" xfId="0" applyNumberFormat="1" applyFill="1" applyBorder="1"/>
    <xf numFmtId="0" fontId="6" fillId="0" borderId="0" xfId="0" applyFont="1" applyAlignment="1">
      <alignment vertical="center"/>
    </xf>
    <xf numFmtId="0" fontId="0" fillId="4" borderId="1" xfId="0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3:E19"/>
  <sheetViews>
    <sheetView workbookViewId="0">
      <selection activeCell="H11" sqref="H11"/>
    </sheetView>
  </sheetViews>
  <sheetFormatPr baseColWidth="10" defaultRowHeight="12.75" x14ac:dyDescent="0.2"/>
  <cols>
    <col min="1" max="1" width="9.140625" customWidth="1"/>
    <col min="2" max="2" width="10" customWidth="1"/>
    <col min="3" max="3" width="26.42578125" customWidth="1"/>
  </cols>
  <sheetData>
    <row r="3" spans="2:4" x14ac:dyDescent="0.2">
      <c r="B3" s="10" t="s">
        <v>57</v>
      </c>
      <c r="D3" s="10" t="s">
        <v>58</v>
      </c>
    </row>
    <row r="4" spans="2:4" x14ac:dyDescent="0.2">
      <c r="B4" s="18">
        <v>124</v>
      </c>
      <c r="D4" s="15">
        <v>3232</v>
      </c>
    </row>
    <row r="5" spans="2:4" x14ac:dyDescent="0.2">
      <c r="B5" s="18">
        <v>121212</v>
      </c>
      <c r="D5" s="15">
        <v>23243</v>
      </c>
    </row>
    <row r="6" spans="2:4" x14ac:dyDescent="0.2">
      <c r="B6" s="18">
        <v>123213</v>
      </c>
      <c r="D6" s="15">
        <v>43434</v>
      </c>
    </row>
    <row r="7" spans="2:4" x14ac:dyDescent="0.2">
      <c r="B7" s="18">
        <v>21321321</v>
      </c>
      <c r="D7" s="15">
        <v>-4534</v>
      </c>
    </row>
    <row r="8" spans="2:4" x14ac:dyDescent="0.2">
      <c r="B8" s="18">
        <v>21321</v>
      </c>
      <c r="D8" s="15">
        <v>434</v>
      </c>
    </row>
    <row r="9" spans="2:4" ht="13.5" thickBot="1" x14ac:dyDescent="0.25">
      <c r="B9" s="20">
        <v>3123</v>
      </c>
      <c r="D9" s="15">
        <v>3454</v>
      </c>
    </row>
    <row r="10" spans="2:4" x14ac:dyDescent="0.2">
      <c r="B10" s="19">
        <f>SUM(B4:B9)</f>
        <v>21590314</v>
      </c>
      <c r="D10" s="15">
        <v>454</v>
      </c>
    </row>
    <row r="11" spans="2:4" x14ac:dyDescent="0.2">
      <c r="D11" s="15">
        <v>3566</v>
      </c>
    </row>
    <row r="12" spans="2:4" x14ac:dyDescent="0.2">
      <c r="D12" s="15">
        <v>564</v>
      </c>
    </row>
    <row r="13" spans="2:4" x14ac:dyDescent="0.2">
      <c r="D13" s="15">
        <v>3454</v>
      </c>
    </row>
    <row r="14" spans="2:4" x14ac:dyDescent="0.2">
      <c r="B14" s="43" t="s">
        <v>133</v>
      </c>
      <c r="C14" s="43"/>
      <c r="D14" s="16">
        <f>SUMIF(D4:D13,"&gt;5000")</f>
        <v>66677</v>
      </c>
    </row>
    <row r="17" spans="3:5" x14ac:dyDescent="0.2">
      <c r="D17" s="17" t="s">
        <v>59</v>
      </c>
      <c r="E17" s="17" t="s">
        <v>60</v>
      </c>
    </row>
    <row r="18" spans="3:5" x14ac:dyDescent="0.2">
      <c r="D18" s="11" t="s">
        <v>61</v>
      </c>
      <c r="E18" s="11">
        <v>5000</v>
      </c>
    </row>
    <row r="19" spans="3:5" x14ac:dyDescent="0.2">
      <c r="C19" s="12" t="s">
        <v>134</v>
      </c>
      <c r="D19" s="14">
        <f>SUMIF(D4:D13,"&lt;5000")</f>
        <v>10624</v>
      </c>
    </row>
  </sheetData>
  <mergeCells count="1">
    <mergeCell ref="B14:C14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30"/>
  <sheetViews>
    <sheetView workbookViewId="0">
      <selection activeCell="H17" sqref="H17"/>
    </sheetView>
  </sheetViews>
  <sheetFormatPr baseColWidth="10" defaultRowHeight="12.75" x14ac:dyDescent="0.2"/>
  <cols>
    <col min="1" max="1" width="15.85546875" customWidth="1"/>
    <col min="2" max="2" width="16.5703125" customWidth="1"/>
    <col min="3" max="3" width="42.140625" customWidth="1"/>
  </cols>
  <sheetData>
    <row r="1" spans="1:4" ht="18" x14ac:dyDescent="0.25">
      <c r="C1" s="25" t="s">
        <v>130</v>
      </c>
    </row>
    <row r="2" spans="1:4" x14ac:dyDescent="0.2">
      <c r="C2" s="38"/>
    </row>
    <row r="4" spans="1:4" x14ac:dyDescent="0.2">
      <c r="A4" s="5" t="s">
        <v>43</v>
      </c>
      <c r="B4" s="6" t="s">
        <v>21</v>
      </c>
    </row>
    <row r="5" spans="1:4" x14ac:dyDescent="0.2">
      <c r="A5" s="5" t="s">
        <v>44</v>
      </c>
      <c r="B5" s="44" t="str">
        <f>VLOOKUP(B4,B11:D30,2,0)</f>
        <v>Panel aluminio</v>
      </c>
      <c r="C5" s="45"/>
    </row>
    <row r="6" spans="1:4" x14ac:dyDescent="0.2">
      <c r="A6" s="5" t="s">
        <v>45</v>
      </c>
      <c r="B6" s="7">
        <f>VLOOKUP(B4,B11:D30,3,0)</f>
        <v>487</v>
      </c>
      <c r="C6" s="8"/>
    </row>
    <row r="10" spans="1:4" x14ac:dyDescent="0.2">
      <c r="B10" s="2" t="s">
        <v>0</v>
      </c>
      <c r="C10" s="3" t="s">
        <v>1</v>
      </c>
      <c r="D10" s="4" t="s">
        <v>2</v>
      </c>
    </row>
    <row r="11" spans="1:4" x14ac:dyDescent="0.2">
      <c r="B11" t="s">
        <v>42</v>
      </c>
      <c r="C11" t="s">
        <v>26</v>
      </c>
      <c r="D11">
        <v>14</v>
      </c>
    </row>
    <row r="12" spans="1:4" x14ac:dyDescent="0.2">
      <c r="B12" t="s">
        <v>20</v>
      </c>
      <c r="C12" t="s">
        <v>40</v>
      </c>
      <c r="D12">
        <v>545</v>
      </c>
    </row>
    <row r="13" spans="1:4" x14ac:dyDescent="0.2">
      <c r="B13" t="s">
        <v>12</v>
      </c>
      <c r="C13" t="s">
        <v>32</v>
      </c>
      <c r="D13">
        <v>353</v>
      </c>
    </row>
    <row r="14" spans="1:4" x14ac:dyDescent="0.2">
      <c r="B14" t="s">
        <v>13</v>
      </c>
      <c r="C14" t="s">
        <v>33</v>
      </c>
      <c r="D14">
        <v>0</v>
      </c>
    </row>
    <row r="15" spans="1:4" x14ac:dyDescent="0.2">
      <c r="B15" t="s">
        <v>14</v>
      </c>
      <c r="C15" t="s">
        <v>34</v>
      </c>
      <c r="D15">
        <v>4545</v>
      </c>
    </row>
    <row r="16" spans="1:4" x14ac:dyDescent="0.2">
      <c r="B16" t="s">
        <v>15</v>
      </c>
      <c r="C16" t="s">
        <v>35</v>
      </c>
      <c r="D16">
        <v>454</v>
      </c>
    </row>
    <row r="17" spans="2:4" x14ac:dyDescent="0.2">
      <c r="B17" t="s">
        <v>7</v>
      </c>
      <c r="C17" t="s">
        <v>27</v>
      </c>
      <c r="D17">
        <v>124</v>
      </c>
    </row>
    <row r="18" spans="2:4" x14ac:dyDescent="0.2">
      <c r="B18" t="s">
        <v>4</v>
      </c>
      <c r="C18" t="s">
        <v>24</v>
      </c>
      <c r="D18">
        <v>125</v>
      </c>
    </row>
    <row r="19" spans="2:4" x14ac:dyDescent="0.2">
      <c r="B19" t="s">
        <v>5</v>
      </c>
      <c r="C19" t="s">
        <v>25</v>
      </c>
      <c r="D19">
        <v>12</v>
      </c>
    </row>
    <row r="20" spans="2:4" x14ac:dyDescent="0.2">
      <c r="B20" t="s">
        <v>16</v>
      </c>
      <c r="C20" t="s">
        <v>36</v>
      </c>
      <c r="D20">
        <v>545</v>
      </c>
    </row>
    <row r="21" spans="2:4" x14ac:dyDescent="0.2">
      <c r="B21" t="s">
        <v>17</v>
      </c>
      <c r="C21" t="s">
        <v>37</v>
      </c>
      <c r="D21">
        <v>45</v>
      </c>
    </row>
    <row r="22" spans="2:4" x14ac:dyDescent="0.2">
      <c r="B22" t="s">
        <v>18</v>
      </c>
      <c r="C22" t="s">
        <v>38</v>
      </c>
      <c r="D22">
        <v>4878</v>
      </c>
    </row>
    <row r="23" spans="2:4" x14ac:dyDescent="0.2">
      <c r="B23" t="s">
        <v>19</v>
      </c>
      <c r="C23" t="s">
        <v>39</v>
      </c>
      <c r="D23">
        <v>45</v>
      </c>
    </row>
    <row r="24" spans="2:4" x14ac:dyDescent="0.2">
      <c r="B24" t="s">
        <v>9</v>
      </c>
      <c r="C24" t="s">
        <v>29</v>
      </c>
      <c r="D24">
        <v>23</v>
      </c>
    </row>
    <row r="25" spans="2:4" x14ac:dyDescent="0.2">
      <c r="B25" t="s">
        <v>3</v>
      </c>
      <c r="C25" t="s">
        <v>23</v>
      </c>
      <c r="D25">
        <v>2</v>
      </c>
    </row>
    <row r="26" spans="2:4" x14ac:dyDescent="0.2">
      <c r="B26" t="s">
        <v>21</v>
      </c>
      <c r="C26" t="s">
        <v>41</v>
      </c>
      <c r="D26">
        <v>487</v>
      </c>
    </row>
    <row r="27" spans="2:4" x14ac:dyDescent="0.2">
      <c r="B27" t="s">
        <v>10</v>
      </c>
      <c r="C27" t="s">
        <v>30</v>
      </c>
      <c r="D27">
        <v>44</v>
      </c>
    </row>
    <row r="28" spans="2:4" x14ac:dyDescent="0.2">
      <c r="B28" t="s">
        <v>8</v>
      </c>
      <c r="C28" t="s">
        <v>28</v>
      </c>
      <c r="D28">
        <v>54</v>
      </c>
    </row>
    <row r="29" spans="2:4" x14ac:dyDescent="0.2">
      <c r="B29" t="s">
        <v>11</v>
      </c>
      <c r="C29" t="s">
        <v>31</v>
      </c>
      <c r="D29">
        <v>5652</v>
      </c>
    </row>
    <row r="30" spans="2:4" x14ac:dyDescent="0.2">
      <c r="B30" t="s">
        <v>6</v>
      </c>
      <c r="C30" t="s">
        <v>22</v>
      </c>
      <c r="D30">
        <v>2454</v>
      </c>
    </row>
  </sheetData>
  <mergeCells count="1">
    <mergeCell ref="B5:C5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5" sqref="E5"/>
    </sheetView>
  </sheetViews>
  <sheetFormatPr baseColWidth="10" defaultRowHeight="12.75" x14ac:dyDescent="0.2"/>
  <cols>
    <col min="4" max="4" width="16.85546875" customWidth="1"/>
    <col min="5" max="5" width="21.28515625" bestFit="1" customWidth="1"/>
  </cols>
  <sheetData>
    <row r="1" spans="1:7" ht="18" x14ac:dyDescent="0.25">
      <c r="C1" s="25" t="s">
        <v>131</v>
      </c>
    </row>
    <row r="2" spans="1:7" x14ac:dyDescent="0.2">
      <c r="C2" s="38"/>
    </row>
    <row r="3" spans="1:7" x14ac:dyDescent="0.2">
      <c r="A3" s="5" t="s">
        <v>128</v>
      </c>
      <c r="B3" s="6" t="s">
        <v>56</v>
      </c>
    </row>
    <row r="4" spans="1:7" x14ac:dyDescent="0.2">
      <c r="A4" s="5" t="s">
        <v>127</v>
      </c>
      <c r="B4" s="41">
        <v>8</v>
      </c>
    </row>
    <row r="5" spans="1:7" x14ac:dyDescent="0.2">
      <c r="A5" s="5" t="s">
        <v>129</v>
      </c>
      <c r="B5" s="46" t="str">
        <f>HLOOKUP(B3,C8:G21,B4+1,0)</f>
        <v>Practicas SID2</v>
      </c>
      <c r="C5" s="47"/>
      <c r="D5" s="48"/>
    </row>
    <row r="8" spans="1:7" x14ac:dyDescent="0.2">
      <c r="C8" s="27" t="s">
        <v>111</v>
      </c>
      <c r="D8" s="27" t="s">
        <v>112</v>
      </c>
      <c r="E8" s="27" t="s">
        <v>56</v>
      </c>
      <c r="F8" s="27" t="s">
        <v>113</v>
      </c>
      <c r="G8" s="27" t="s">
        <v>114</v>
      </c>
    </row>
    <row r="9" spans="1:7" x14ac:dyDescent="0.2">
      <c r="B9" s="28">
        <v>0.375</v>
      </c>
      <c r="C9" s="29"/>
      <c r="D9" s="30"/>
      <c r="E9" s="30"/>
      <c r="F9" s="30"/>
      <c r="G9" s="31"/>
    </row>
    <row r="10" spans="1:7" x14ac:dyDescent="0.2">
      <c r="B10" s="28">
        <v>0.41666666666666702</v>
      </c>
      <c r="C10" s="32" t="s">
        <v>115</v>
      </c>
      <c r="D10" s="33"/>
      <c r="E10" s="33"/>
      <c r="F10" s="33"/>
      <c r="G10" s="34"/>
    </row>
    <row r="11" spans="1:7" x14ac:dyDescent="0.2">
      <c r="B11" s="28">
        <v>0.45833333333333298</v>
      </c>
      <c r="C11" s="32" t="s">
        <v>116</v>
      </c>
      <c r="D11" s="33" t="s">
        <v>118</v>
      </c>
      <c r="E11" s="33" t="s">
        <v>121</v>
      </c>
      <c r="F11" s="33"/>
      <c r="G11" s="34"/>
    </row>
    <row r="12" spans="1:7" x14ac:dyDescent="0.2">
      <c r="B12" s="28">
        <v>0.5</v>
      </c>
      <c r="C12" s="32" t="s">
        <v>117</v>
      </c>
      <c r="D12" s="33" t="s">
        <v>119</v>
      </c>
      <c r="E12" s="33"/>
      <c r="F12" s="33"/>
      <c r="G12" s="34"/>
    </row>
    <row r="13" spans="1:7" x14ac:dyDescent="0.2">
      <c r="B13" s="28">
        <v>0.54166666666666696</v>
      </c>
      <c r="C13" s="32"/>
      <c r="D13" s="33" t="s">
        <v>120</v>
      </c>
      <c r="E13" s="33"/>
      <c r="F13" s="33"/>
      <c r="G13" s="34"/>
    </row>
    <row r="14" spans="1:7" x14ac:dyDescent="0.2">
      <c r="B14" s="28">
        <v>0.58333333333333304</v>
      </c>
      <c r="C14" s="32"/>
      <c r="D14" s="33"/>
      <c r="E14" s="33"/>
      <c r="F14" s="33"/>
      <c r="G14" s="34"/>
    </row>
    <row r="15" spans="1:7" x14ac:dyDescent="0.2">
      <c r="B15" s="28">
        <v>0.625</v>
      </c>
      <c r="C15" s="32"/>
      <c r="D15" s="33"/>
      <c r="E15" s="33"/>
      <c r="F15" s="33"/>
      <c r="G15" s="34"/>
    </row>
    <row r="16" spans="1:7" x14ac:dyDescent="0.2">
      <c r="B16" s="28">
        <v>0.66666666666666696</v>
      </c>
      <c r="C16" s="32"/>
      <c r="D16" s="33" t="s">
        <v>124</v>
      </c>
      <c r="E16" s="33" t="s">
        <v>123</v>
      </c>
      <c r="F16" s="33"/>
      <c r="G16" s="34"/>
    </row>
    <row r="17" spans="2:7" x14ac:dyDescent="0.2">
      <c r="B17" s="28">
        <v>0.70833333333333304</v>
      </c>
      <c r="C17" s="32"/>
      <c r="D17" s="33" t="s">
        <v>126</v>
      </c>
      <c r="E17" s="33" t="s">
        <v>122</v>
      </c>
      <c r="F17" s="33"/>
      <c r="G17" s="34"/>
    </row>
    <row r="18" spans="2:7" x14ac:dyDescent="0.2">
      <c r="B18" s="28">
        <v>0.75</v>
      </c>
      <c r="C18" s="32" t="s">
        <v>125</v>
      </c>
      <c r="D18" s="33" t="s">
        <v>126</v>
      </c>
      <c r="E18" s="33" t="s">
        <v>122</v>
      </c>
      <c r="F18" s="33"/>
      <c r="G18" s="34"/>
    </row>
    <row r="19" spans="2:7" x14ac:dyDescent="0.2">
      <c r="B19" s="28">
        <v>0.79166666666666696</v>
      </c>
      <c r="C19" s="32" t="s">
        <v>125</v>
      </c>
      <c r="D19" s="33"/>
      <c r="E19" s="33" t="s">
        <v>123</v>
      </c>
      <c r="F19" s="33"/>
      <c r="G19" s="34"/>
    </row>
    <row r="20" spans="2:7" x14ac:dyDescent="0.2">
      <c r="B20" s="28">
        <v>0.83333333333333304</v>
      </c>
      <c r="C20" s="32"/>
      <c r="D20" s="33"/>
      <c r="E20" s="33"/>
      <c r="F20" s="33"/>
      <c r="G20" s="34"/>
    </row>
    <row r="21" spans="2:7" x14ac:dyDescent="0.2">
      <c r="B21" s="28">
        <v>0.875</v>
      </c>
      <c r="C21" s="35"/>
      <c r="D21" s="36"/>
      <c r="E21" s="36"/>
      <c r="F21" s="36"/>
      <c r="G21" s="37"/>
    </row>
  </sheetData>
  <mergeCells count="1">
    <mergeCell ref="B5:D5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46"/>
  <sheetViews>
    <sheetView tabSelected="1" workbookViewId="0">
      <selection activeCell="H10" sqref="H10"/>
    </sheetView>
  </sheetViews>
  <sheetFormatPr baseColWidth="10" defaultRowHeight="12.75" x14ac:dyDescent="0.2"/>
  <cols>
    <col min="4" max="4" width="13.28515625" customWidth="1"/>
    <col min="9" max="9" width="15" customWidth="1"/>
  </cols>
  <sheetData>
    <row r="2" spans="2:9" x14ac:dyDescent="0.2">
      <c r="C2" s="22" t="s">
        <v>51</v>
      </c>
      <c r="D2" s="22" t="s">
        <v>52</v>
      </c>
      <c r="E2" s="22" t="s">
        <v>64</v>
      </c>
      <c r="F2" s="22" t="s">
        <v>62</v>
      </c>
      <c r="G2" s="22" t="s">
        <v>53</v>
      </c>
      <c r="H2" s="22" t="s">
        <v>54</v>
      </c>
      <c r="I2" s="22" t="s">
        <v>55</v>
      </c>
    </row>
    <row r="3" spans="2:9" x14ac:dyDescent="0.2">
      <c r="B3" s="11" t="s">
        <v>46</v>
      </c>
      <c r="C3" s="11">
        <v>2.5</v>
      </c>
      <c r="D3" s="11">
        <v>5.6</v>
      </c>
      <c r="E3" s="11">
        <v>8</v>
      </c>
      <c r="F3" s="12">
        <f>IF(E3&lt;&gt;"",E3,IF(AND(C3&lt;&gt;"",C3&gt;=5,D3&lt;&gt;"",D3&gt;=5),(C3+D3)/2,""))</f>
        <v>8</v>
      </c>
      <c r="G3" s="11">
        <v>5</v>
      </c>
      <c r="H3" s="12">
        <f>IF(AND(F3="",G3=""),"",IF(AND(F3&lt;&gt;"",F3&gt;=5,G3&lt;&gt;"",G3&gt;=5),F3*75%+G3*25%,0))</f>
        <v>7.25</v>
      </c>
      <c r="I3" s="13">
        <f>IF(H3&lt;&gt;"",H3,"No Presentado")</f>
        <v>7.25</v>
      </c>
    </row>
    <row r="4" spans="2:9" x14ac:dyDescent="0.2">
      <c r="B4" s="11" t="s">
        <v>63</v>
      </c>
      <c r="C4" s="11">
        <v>5.78</v>
      </c>
      <c r="D4" s="11">
        <v>4.26</v>
      </c>
      <c r="E4" s="11"/>
      <c r="F4" s="12" t="str">
        <f t="shared" ref="F4:F8" si="0">IF(E4&lt;&gt;"",E4,IF(AND(C4&lt;&gt;"",C4&gt;=5,D4&lt;&gt;"",D4&gt;=5),(C4+D4)/2,""))</f>
        <v/>
      </c>
      <c r="G4" s="11"/>
      <c r="H4" s="12" t="str">
        <f t="shared" ref="H4:H8" si="1">IF(AND(F4="",G4=""),"",IF(AND(F4&lt;&gt;"",F4&gt;=5,G4&lt;&gt;"",G4&gt;=5),F4*75%+G4*25%,0))</f>
        <v/>
      </c>
      <c r="I4" s="13" t="str">
        <f t="shared" ref="I4:I8" si="2">IF(H4&lt;&gt;"",H4,"No Presentado")</f>
        <v>No Presentado</v>
      </c>
    </row>
    <row r="5" spans="2:9" x14ac:dyDescent="0.2">
      <c r="B5" s="11" t="s">
        <v>47</v>
      </c>
      <c r="C5" s="11">
        <v>4</v>
      </c>
      <c r="D5" s="11">
        <v>6</v>
      </c>
      <c r="E5" s="11"/>
      <c r="F5" s="12" t="str">
        <f t="shared" si="0"/>
        <v/>
      </c>
      <c r="G5" s="11">
        <v>3</v>
      </c>
      <c r="H5" s="12">
        <f t="shared" si="1"/>
        <v>0</v>
      </c>
      <c r="I5" s="13">
        <f t="shared" si="2"/>
        <v>0</v>
      </c>
    </row>
    <row r="6" spans="2:9" x14ac:dyDescent="0.2">
      <c r="B6" s="11" t="s">
        <v>48</v>
      </c>
      <c r="C6" s="11"/>
      <c r="D6" s="11">
        <v>7</v>
      </c>
      <c r="E6" s="11">
        <v>4.5</v>
      </c>
      <c r="F6" s="12">
        <f t="shared" si="0"/>
        <v>4.5</v>
      </c>
      <c r="G6" s="11"/>
      <c r="H6" s="12">
        <f t="shared" si="1"/>
        <v>0</v>
      </c>
      <c r="I6" s="13">
        <f t="shared" si="2"/>
        <v>0</v>
      </c>
    </row>
    <row r="7" spans="2:9" x14ac:dyDescent="0.2">
      <c r="B7" s="11" t="s">
        <v>49</v>
      </c>
      <c r="C7" s="11">
        <v>7</v>
      </c>
      <c r="D7" s="11">
        <v>2</v>
      </c>
      <c r="E7" s="11"/>
      <c r="F7" s="12" t="str">
        <f>IF(E7&lt;&gt;"",E7,IF(AND(C7&lt;&gt;"",C7&gt;=5,D7&lt;&gt;"",D7&gt;=5),(C7+D7)/2,""))</f>
        <v/>
      </c>
      <c r="G7" s="11">
        <v>5</v>
      </c>
      <c r="H7" s="12">
        <f t="shared" si="1"/>
        <v>0</v>
      </c>
      <c r="I7" s="13">
        <f t="shared" si="2"/>
        <v>0</v>
      </c>
    </row>
    <row r="8" spans="2:9" x14ac:dyDescent="0.2">
      <c r="B8" s="11" t="s">
        <v>50</v>
      </c>
      <c r="C8" s="11">
        <v>10</v>
      </c>
      <c r="D8" s="11">
        <v>7</v>
      </c>
      <c r="E8" s="11"/>
      <c r="F8" s="12">
        <f t="shared" si="0"/>
        <v>8.5</v>
      </c>
      <c r="G8" s="11">
        <v>2.5</v>
      </c>
      <c r="H8" s="12">
        <f t="shared" si="1"/>
        <v>0</v>
      </c>
      <c r="I8" s="13">
        <f t="shared" si="2"/>
        <v>0</v>
      </c>
    </row>
    <row r="12" spans="2:9" ht="18" x14ac:dyDescent="0.25">
      <c r="B12" s="21" t="s">
        <v>65</v>
      </c>
    </row>
    <row r="13" spans="2:9" x14ac:dyDescent="0.2">
      <c r="C13" t="s">
        <v>66</v>
      </c>
    </row>
    <row r="14" spans="2:9" x14ac:dyDescent="0.2">
      <c r="C14" t="s">
        <v>67</v>
      </c>
    </row>
    <row r="15" spans="2:9" ht="18" x14ac:dyDescent="0.25">
      <c r="B15" s="21" t="s">
        <v>68</v>
      </c>
    </row>
    <row r="16" spans="2:9" ht="12.75" customHeight="1" x14ac:dyDescent="0.2">
      <c r="C16" t="s">
        <v>69</v>
      </c>
      <c r="G16" s="42"/>
    </row>
    <row r="17" spans="2:8" ht="12.75" customHeight="1" x14ac:dyDescent="0.2">
      <c r="C17" t="s">
        <v>70</v>
      </c>
      <c r="G17" s="42"/>
    </row>
    <row r="18" spans="2:8" ht="12.75" customHeight="1" x14ac:dyDescent="0.2">
      <c r="C18" t="s">
        <v>71</v>
      </c>
      <c r="G18" s="42"/>
    </row>
    <row r="19" spans="2:8" ht="18" x14ac:dyDescent="0.25">
      <c r="B19" s="21" t="s">
        <v>55</v>
      </c>
    </row>
    <row r="20" spans="2:8" x14ac:dyDescent="0.2">
      <c r="C20" t="s">
        <v>73</v>
      </c>
    </row>
    <row r="21" spans="2:8" x14ac:dyDescent="0.2">
      <c r="C21" t="s">
        <v>72</v>
      </c>
    </row>
    <row r="26" spans="2:8" x14ac:dyDescent="0.2">
      <c r="B26" s="1"/>
      <c r="C26" s="9" t="s">
        <v>77</v>
      </c>
      <c r="D26" s="9" t="s">
        <v>76</v>
      </c>
      <c r="E26" s="9" t="s">
        <v>78</v>
      </c>
      <c r="F26" s="9" t="s">
        <v>88</v>
      </c>
      <c r="G26" s="13" t="s">
        <v>89</v>
      </c>
      <c r="H26" s="24" t="s">
        <v>100</v>
      </c>
    </row>
    <row r="27" spans="2:8" x14ac:dyDescent="0.2">
      <c r="B27" s="1" t="s">
        <v>74</v>
      </c>
      <c r="C27" s="1" t="s">
        <v>79</v>
      </c>
      <c r="D27" s="1">
        <v>1</v>
      </c>
      <c r="E27" s="1" t="s">
        <v>96</v>
      </c>
      <c r="F27" s="23">
        <v>2</v>
      </c>
      <c r="G27" s="39">
        <f>IF(B27="Peras",IF(D27&lt;=2,F27,F27-(F27*75%)),IF(B27="Manzanas",IF(C27="Reineta",F27-(F27*50%),F27-(F27*25%)),IF(B27="Ciruelas",IF(E27="Valencia",F27,F27-(F27*25%)),F27)))</f>
        <v>2</v>
      </c>
      <c r="H27" s="12">
        <f>IF(B27="Peras",IF(D27&lt;=2,1,0.75),IF(B27="Manzanas",IF(C27="Reineta",0.5,0.25),IF(B27="Ciruelas",IF(E27="Valencia",1,0.25),1)))</f>
        <v>1</v>
      </c>
    </row>
    <row r="28" spans="2:8" x14ac:dyDescent="0.2">
      <c r="B28" s="1" t="s">
        <v>74</v>
      </c>
      <c r="C28" s="1" t="s">
        <v>80</v>
      </c>
      <c r="D28" s="1">
        <v>2</v>
      </c>
      <c r="E28" s="1" t="s">
        <v>97</v>
      </c>
      <c r="F28" s="23">
        <v>2.36</v>
      </c>
      <c r="G28" s="39">
        <f t="shared" ref="G28:G38" si="3">IF(B28="Peras",IF(D28&lt;=2,F28,F28-(F28*75%)),IF(B28="Manzanas",IF(C28="Reineta",F28-(F28*50%),F28-(F28*25%)),IF(B28="Ciruelas",IF(E28="Valencia",F28,F28-(F28*25%)),F28)))</f>
        <v>2.36</v>
      </c>
      <c r="H28" s="12">
        <f t="shared" ref="H28:H38" si="4">IF(B28="Peras",IF(D28&lt;=2,1,0.75),IF(B28="Manzanas",IF(C28="Reineta",0.5,0.25),IF(B28="Ciruelas",IF(E28="Valencia",1,0.25),1)))</f>
        <v>1</v>
      </c>
    </row>
    <row r="29" spans="2:8" x14ac:dyDescent="0.2">
      <c r="B29" s="1" t="s">
        <v>75</v>
      </c>
      <c r="C29" s="1" t="s">
        <v>81</v>
      </c>
      <c r="D29" s="1">
        <v>3</v>
      </c>
      <c r="E29" s="1" t="s">
        <v>98</v>
      </c>
      <c r="F29" s="23">
        <v>1.5</v>
      </c>
      <c r="G29" s="39">
        <f t="shared" si="3"/>
        <v>0.75</v>
      </c>
      <c r="H29" s="12">
        <f t="shared" si="4"/>
        <v>0.5</v>
      </c>
    </row>
    <row r="30" spans="2:8" x14ac:dyDescent="0.2">
      <c r="B30" s="1" t="s">
        <v>101</v>
      </c>
      <c r="C30" s="1" t="s">
        <v>103</v>
      </c>
      <c r="D30" s="1">
        <v>3</v>
      </c>
      <c r="E30" s="1" t="s">
        <v>102</v>
      </c>
      <c r="F30" s="23">
        <v>2.56</v>
      </c>
      <c r="G30" s="39">
        <f t="shared" si="3"/>
        <v>2.56</v>
      </c>
      <c r="H30" s="12">
        <f t="shared" si="4"/>
        <v>1</v>
      </c>
    </row>
    <row r="31" spans="2:8" x14ac:dyDescent="0.2">
      <c r="B31" s="1" t="s">
        <v>95</v>
      </c>
      <c r="C31" s="1" t="s">
        <v>94</v>
      </c>
      <c r="D31" s="1">
        <v>4</v>
      </c>
      <c r="E31" s="1" t="s">
        <v>86</v>
      </c>
      <c r="F31" s="23">
        <v>3.25</v>
      </c>
      <c r="G31" s="39">
        <f t="shared" si="3"/>
        <v>2.4375</v>
      </c>
      <c r="H31" s="12">
        <f t="shared" si="4"/>
        <v>0.25</v>
      </c>
    </row>
    <row r="32" spans="2:8" x14ac:dyDescent="0.2">
      <c r="B32" s="1" t="s">
        <v>75</v>
      </c>
      <c r="C32" s="1" t="s">
        <v>82</v>
      </c>
      <c r="D32" s="1">
        <v>2</v>
      </c>
      <c r="E32" s="1" t="s">
        <v>99</v>
      </c>
      <c r="F32" s="23">
        <v>2.86</v>
      </c>
      <c r="G32" s="39">
        <f t="shared" si="3"/>
        <v>2.145</v>
      </c>
      <c r="H32" s="12">
        <f t="shared" si="4"/>
        <v>0.25</v>
      </c>
    </row>
    <row r="33" spans="2:9" x14ac:dyDescent="0.2">
      <c r="B33" s="1" t="s">
        <v>75</v>
      </c>
      <c r="C33" s="1" t="s">
        <v>83</v>
      </c>
      <c r="D33" s="1">
        <v>4</v>
      </c>
      <c r="E33" s="1" t="s">
        <v>84</v>
      </c>
      <c r="F33" s="23">
        <v>5.36</v>
      </c>
      <c r="G33" s="39">
        <f t="shared" si="3"/>
        <v>4.0200000000000005</v>
      </c>
      <c r="H33" s="12">
        <f t="shared" si="4"/>
        <v>0.25</v>
      </c>
    </row>
    <row r="34" spans="2:9" x14ac:dyDescent="0.2">
      <c r="B34" s="1" t="s">
        <v>74</v>
      </c>
      <c r="C34" s="1" t="s">
        <v>85</v>
      </c>
      <c r="D34" s="1">
        <v>5</v>
      </c>
      <c r="E34" s="1" t="s">
        <v>99</v>
      </c>
      <c r="F34" s="23">
        <v>3.65</v>
      </c>
      <c r="G34" s="39">
        <f t="shared" si="3"/>
        <v>0.91250000000000009</v>
      </c>
      <c r="H34" s="12">
        <f t="shared" si="4"/>
        <v>0.75</v>
      </c>
      <c r="I34" s="40"/>
    </row>
    <row r="35" spans="2:9" x14ac:dyDescent="0.2">
      <c r="B35" s="1" t="s">
        <v>95</v>
      </c>
      <c r="C35" s="1" t="s">
        <v>91</v>
      </c>
      <c r="D35" s="1">
        <v>4</v>
      </c>
      <c r="E35" s="1" t="s">
        <v>87</v>
      </c>
      <c r="F35" s="23">
        <v>5</v>
      </c>
      <c r="G35" s="39">
        <f t="shared" si="3"/>
        <v>5</v>
      </c>
      <c r="H35" s="12">
        <f t="shared" si="4"/>
        <v>1</v>
      </c>
    </row>
    <row r="36" spans="2:9" x14ac:dyDescent="0.2">
      <c r="B36" s="1" t="s">
        <v>104</v>
      </c>
      <c r="C36" s="1" t="s">
        <v>105</v>
      </c>
      <c r="D36" s="1">
        <v>2</v>
      </c>
      <c r="E36" s="1" t="s">
        <v>105</v>
      </c>
      <c r="F36" s="23">
        <v>7.3</v>
      </c>
      <c r="G36" s="39">
        <f t="shared" si="3"/>
        <v>7.3</v>
      </c>
      <c r="H36" s="12">
        <f t="shared" si="4"/>
        <v>1</v>
      </c>
    </row>
    <row r="37" spans="2:9" x14ac:dyDescent="0.2">
      <c r="B37" s="1" t="s">
        <v>95</v>
      </c>
      <c r="C37" s="1" t="s">
        <v>92</v>
      </c>
      <c r="D37" s="1">
        <v>4</v>
      </c>
      <c r="E37" s="1" t="s">
        <v>90</v>
      </c>
      <c r="F37" s="23">
        <v>4.3</v>
      </c>
      <c r="G37" s="39">
        <f t="shared" si="3"/>
        <v>3.2249999999999996</v>
      </c>
      <c r="H37" s="12">
        <f t="shared" si="4"/>
        <v>0.25</v>
      </c>
    </row>
    <row r="38" spans="2:9" x14ac:dyDescent="0.2">
      <c r="B38" s="1" t="s">
        <v>95</v>
      </c>
      <c r="C38" s="1" t="s">
        <v>93</v>
      </c>
      <c r="D38" s="1">
        <v>3</v>
      </c>
      <c r="E38" s="1" t="s">
        <v>87</v>
      </c>
      <c r="F38" s="23">
        <v>2.6</v>
      </c>
      <c r="G38" s="39">
        <f t="shared" si="3"/>
        <v>2.6</v>
      </c>
      <c r="H38" s="12">
        <f t="shared" si="4"/>
        <v>1</v>
      </c>
    </row>
    <row r="41" spans="2:9" ht="18" x14ac:dyDescent="0.25">
      <c r="B41" s="25" t="s">
        <v>106</v>
      </c>
    </row>
    <row r="43" spans="2:9" ht="27.75" customHeight="1" x14ac:dyDescent="0.2">
      <c r="B43" s="26" t="s">
        <v>110</v>
      </c>
      <c r="C43" s="49" t="s">
        <v>107</v>
      </c>
      <c r="D43" s="49"/>
      <c r="E43" s="49"/>
      <c r="F43" s="49"/>
      <c r="G43" s="49"/>
      <c r="H43" s="49"/>
    </row>
    <row r="44" spans="2:9" ht="27.75" customHeight="1" x14ac:dyDescent="0.2">
      <c r="B44" s="26" t="s">
        <v>110</v>
      </c>
      <c r="C44" s="49" t="s">
        <v>132</v>
      </c>
      <c r="D44" s="49"/>
      <c r="E44" s="49"/>
      <c r="F44" s="49"/>
      <c r="G44" s="49"/>
      <c r="H44" s="49"/>
    </row>
    <row r="45" spans="2:9" ht="25.5" customHeight="1" x14ac:dyDescent="0.2">
      <c r="B45" s="26" t="s">
        <v>110</v>
      </c>
      <c r="C45" s="50" t="s">
        <v>108</v>
      </c>
      <c r="D45" s="50"/>
      <c r="E45" s="50"/>
      <c r="F45" s="50"/>
      <c r="G45" s="50"/>
      <c r="H45" s="50"/>
    </row>
    <row r="46" spans="2:9" x14ac:dyDescent="0.2">
      <c r="B46" s="26" t="s">
        <v>110</v>
      </c>
      <c r="C46" s="51" t="s">
        <v>109</v>
      </c>
      <c r="D46" s="51"/>
      <c r="E46" s="51"/>
      <c r="F46" s="51"/>
      <c r="G46" s="51"/>
      <c r="H46" s="51"/>
    </row>
  </sheetData>
  <mergeCells count="4">
    <mergeCell ref="C43:H43"/>
    <mergeCell ref="C44:H44"/>
    <mergeCell ref="C45:H45"/>
    <mergeCell ref="C46:H46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Suma</vt:lpstr>
      <vt:lpstr>buscarV</vt:lpstr>
      <vt:lpstr>buscarH</vt:lpstr>
      <vt:lpstr>logicas aplastantes</vt:lpstr>
    </vt:vector>
  </TitlesOfParts>
  <Company>Universidad de Oviedo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</dc:creator>
  <cp:lastModifiedBy>Alejandro</cp:lastModifiedBy>
  <dcterms:created xsi:type="dcterms:W3CDTF">2002-10-09T18:32:38Z</dcterms:created>
  <dcterms:modified xsi:type="dcterms:W3CDTF">2019-03-07T08:25:39Z</dcterms:modified>
</cp:coreProperties>
</file>