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B64BF5D-3CF0-4908-BCE4-DDBC43EAECBB}" xr6:coauthVersionLast="45" xr6:coauthVersionMax="45" xr10:uidLastSave="{00000000-0000-0000-0000-000000000000}"/>
  <bookViews>
    <workbookView xWindow="-110" yWindow="-110" windowWidth="19420" windowHeight="10420" activeTab="4" xr2:uid="{27B49B84-9670-4FFB-A13F-8EF173A2FB5D}"/>
  </bookViews>
  <sheets>
    <sheet name="Audience" sheetId="6" r:id="rId1"/>
    <sheet name="TRUCK" sheetId="9" r:id="rId2"/>
    <sheet name="DIET" sheetId="10" r:id="rId3"/>
    <sheet name="OIL BLEND" sheetId="11" r:id="rId4"/>
    <sheet name="Sheet4" sheetId="12" r:id="rId5"/>
    <sheet name="Cedar point" sheetId="8" r:id="rId6"/>
  </sheets>
  <externalReferences>
    <externalReference r:id="rId7"/>
  </externalReferences>
  <definedNames>
    <definedName name="HTML_CodePage">1252</definedName>
    <definedName name="HTML_Control" localSheetId="5" hidden="1">{"'Builds'!$B$72:$D$199"}</definedName>
    <definedName name="HTML_Control" hidden="1">{"'Builds'!$B$72:$D$199"}</definedName>
    <definedName name="HTML_Description">""</definedName>
    <definedName name="HTML_Email">"hweiss@sbm.temple.edu"</definedName>
    <definedName name="HTML_Header">"Builds"</definedName>
    <definedName name="HTML_LastUpdate">"3/14/2000"</definedName>
    <definedName name="HTML_LineAfter">FALSE</definedName>
    <definedName name="HTML_LineBefore">FALSE</definedName>
    <definedName name="HTML_Name">"Howard Weiss"</definedName>
    <definedName name="HTML_OBDlg2">TRUE</definedName>
    <definedName name="HTML_OBDlg4">TRUE</definedName>
    <definedName name="HTML_OS">0</definedName>
    <definedName name="HTML_PathFile">"n:\upgrades.ph.html"</definedName>
    <definedName name="HTML_Title">"Version2"</definedName>
    <definedName name="_xlnm.Print_Area" localSheetId="5">'Cedar point'!$A$3:$K$21</definedName>
    <definedName name="solver_adj" localSheetId="0" hidden="1">Audience!$B$4:$E$4</definedName>
    <definedName name="solver_adj" localSheetId="5">'Cedar point'!$B$20:$E$20</definedName>
    <definedName name="solver_adj" localSheetId="1" hidden="1">TRUCK!$B$4:$G$4</definedName>
    <definedName name="solver_cvg" localSheetId="0" hidden="1">0.0001</definedName>
    <definedName name="solver_cvg" localSheetId="5">0.001</definedName>
    <definedName name="solver_cvg" localSheetId="1" hidden="1">0.0001</definedName>
    <definedName name="solver_drv" localSheetId="0" hidden="1">1</definedName>
    <definedName name="solver_drv" localSheetId="5">1</definedName>
    <definedName name="solver_drv" localSheetId="1" hidden="1">1</definedName>
    <definedName name="solver_eng" localSheetId="0" hidden="1">2</definedName>
    <definedName name="solver_eng" localSheetId="5">2</definedName>
    <definedName name="solver_eng" localSheetId="1" hidden="1">2</definedName>
    <definedName name="solver_est" localSheetId="0" hidden="1">1</definedName>
    <definedName name="solver_est" localSheetId="5">1</definedName>
    <definedName name="solver_est" localSheetId="1" hidden="1">1</definedName>
    <definedName name="solver_itr" localSheetId="0" hidden="1">2147483647</definedName>
    <definedName name="solver_itr" localSheetId="5">100</definedName>
    <definedName name="solver_itr" localSheetId="1" hidden="1">2147483647</definedName>
    <definedName name="solver_lhs1" localSheetId="0" hidden="1">Audience!$F$8:$F$12</definedName>
    <definedName name="solver_lhs1" localSheetId="5">'Cedar point'!$L$13:$L$17</definedName>
    <definedName name="solver_lhs1" localSheetId="1" hidden="1">TRUCK!$H$8:$H$14</definedName>
    <definedName name="solver_lhs2" localSheetId="0" hidden="1">Audience!$F$8:$F$12</definedName>
    <definedName name="solver_lhs2" localSheetId="5">'Cedar point'!$N$13:$N$17</definedName>
    <definedName name="solver_lhs3" localSheetId="0" hidden="1">Audience!$B$12:$E$12</definedName>
    <definedName name="solver_lhs3" localSheetId="5">'Cedar point'!$B$20:$E$20</definedName>
    <definedName name="solver_lhs4" localSheetId="0" hidden="1">Audience!$B$13:$E$13</definedName>
    <definedName name="solver_lhs5" localSheetId="0" hidden="1">Audience!$B$14:$E$14</definedName>
    <definedName name="solver_lhs6" localSheetId="0" hidden="1">Audience!$B$8:$E$8</definedName>
    <definedName name="solver_lhs7" localSheetId="0" hidden="1">Audience!$B$9:$E$9</definedName>
    <definedName name="solver_lin" localSheetId="5">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5">1</definedName>
    <definedName name="solver_neg" localSheetId="1" hidden="1">1</definedName>
    <definedName name="solver_nod" localSheetId="0" hidden="1">2147483647</definedName>
    <definedName name="solver_nod" localSheetId="1" hidden="1">2147483647</definedName>
    <definedName name="solver_num" localSheetId="0" hidden="1">1</definedName>
    <definedName name="solver_num" localSheetId="5">2</definedName>
    <definedName name="solver_num" localSheetId="1" hidden="1">1</definedName>
    <definedName name="solver_nwt" localSheetId="0" hidden="1">1</definedName>
    <definedName name="solver_nwt" localSheetId="5">1</definedName>
    <definedName name="solver_nwt" localSheetId="1" hidden="1">1</definedName>
    <definedName name="solver_opt" localSheetId="0" hidden="1">Audience!$F$5</definedName>
    <definedName name="solver_opt" localSheetId="5">'Cedar point'!$I$12</definedName>
    <definedName name="solver_opt" localSheetId="1" hidden="1">TRUCK!$H$5</definedName>
    <definedName name="solver_pre" localSheetId="0" hidden="1">0.000001</definedName>
    <definedName name="solver_pre" localSheetId="5">0.000001</definedName>
    <definedName name="solver_pre" localSheetId="1" hidden="1">0.000001</definedName>
    <definedName name="solver_rbv" localSheetId="0" hidden="1">1</definedName>
    <definedName name="solver_rbv" localSheetId="1" hidden="1">1</definedName>
    <definedName name="solver_rel1" localSheetId="0" hidden="1">1</definedName>
    <definedName name="solver_rel1" localSheetId="5">1</definedName>
    <definedName name="solver_rel1" localSheetId="1" hidden="1">1</definedName>
    <definedName name="solver_rel2" localSheetId="0" hidden="1">1</definedName>
    <definedName name="solver_rel2" localSheetId="5">3</definedName>
    <definedName name="solver_rel3" localSheetId="0" hidden="1">1</definedName>
    <definedName name="solver_rel3" localSheetId="5">3</definedName>
    <definedName name="solver_rel4" localSheetId="0" hidden="1">3</definedName>
    <definedName name="solver_rel5" localSheetId="0" hidden="1">3</definedName>
    <definedName name="solver_rel6" localSheetId="0" hidden="1">1</definedName>
    <definedName name="solver_rel7" localSheetId="0" hidden="1">1</definedName>
    <definedName name="solver_rhs1" localSheetId="0" hidden="1">Audience!$H$8:$H$12</definedName>
    <definedName name="solver_rhs1" localSheetId="5">'Cedar point'!$M$13:$M$17</definedName>
    <definedName name="solver_rhs1" localSheetId="1" hidden="1">TRUCK!$J$8:$J$14</definedName>
    <definedName name="solver_rhs2" localSheetId="0" hidden="1">Audience!$H$8:$H$12</definedName>
    <definedName name="solver_rhs2" localSheetId="5">'Cedar point'!$O$13:$O$17</definedName>
    <definedName name="solver_rhs3" localSheetId="0" hidden="1">Audience!$H$12</definedName>
    <definedName name="solver_rhs3" localSheetId="5">0</definedName>
    <definedName name="solver_rhs4" localSheetId="0" hidden="1">Audience!$H$13</definedName>
    <definedName name="solver_rhs5" localSheetId="0" hidden="1">Audience!$H$14</definedName>
    <definedName name="solver_rhs6" localSheetId="0" hidden="1">Audience!$H$8</definedName>
    <definedName name="solver_rhs7" localSheetId="0" hidden="1">Audience!$H$9</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5">2</definedName>
    <definedName name="solver_scl" localSheetId="1" hidden="1">1</definedName>
    <definedName name="solver_sho" localSheetId="0" hidden="1">2</definedName>
    <definedName name="solver_sho" localSheetId="5">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5">100</definedName>
    <definedName name="solver_tim" localSheetId="1" hidden="1">2147483647</definedName>
    <definedName name="solver_tmp" localSheetId="5">0</definedName>
    <definedName name="solver_tol" localSheetId="0" hidden="1">0.01</definedName>
    <definedName name="solver_tol" localSheetId="5">0.05</definedName>
    <definedName name="solver_tol" localSheetId="1" hidden="1">0.01</definedName>
    <definedName name="solver_typ" localSheetId="0" hidden="1">1</definedName>
    <definedName name="solver_typ" localSheetId="5">1</definedName>
    <definedName name="solver_typ" localSheetId="1" hidden="1">1</definedName>
    <definedName name="solver_val" localSheetId="0" hidden="1">0</definedName>
    <definedName name="solver_val" localSheetId="5">0</definedName>
    <definedName name="solver_val" localSheetId="1" hidden="1">0</definedName>
    <definedName name="solver_ver" localSheetId="0" hidden="1">3</definedName>
    <definedName name="solver_ver" localSheetId="5">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12" l="1"/>
  <c r="F13" i="12"/>
  <c r="F12" i="12"/>
  <c r="F11" i="12"/>
  <c r="F10" i="12"/>
  <c r="F9" i="12"/>
  <c r="F8" i="12"/>
  <c r="F5" i="12"/>
  <c r="F12" i="11"/>
  <c r="J12" i="11" s="1"/>
  <c r="F11" i="11"/>
  <c r="J11" i="11" s="1"/>
  <c r="F10" i="11"/>
  <c r="J10" i="11" s="1"/>
  <c r="F9" i="11"/>
  <c r="J9" i="11" s="1"/>
  <c r="F6" i="11"/>
  <c r="E13" i="10"/>
  <c r="I13" i="10" s="1"/>
  <c r="E12" i="10"/>
  <c r="I12" i="10" s="1"/>
  <c r="E11" i="10"/>
  <c r="I11" i="10" s="1"/>
  <c r="E10" i="10"/>
  <c r="I10" i="10" s="1"/>
  <c r="E9" i="10"/>
  <c r="I9" i="10" s="1"/>
  <c r="E6" i="10"/>
  <c r="H14" i="9"/>
  <c r="H13" i="9"/>
  <c r="H10" i="9"/>
  <c r="H5" i="9"/>
  <c r="H9" i="9"/>
  <c r="H11" i="9"/>
  <c r="H12" i="9"/>
  <c r="H8" i="9"/>
  <c r="F5" i="6" l="1"/>
  <c r="F8" i="6"/>
  <c r="O17" i="8"/>
  <c r="N17" i="8"/>
  <c r="M17" i="8"/>
  <c r="K17" i="8"/>
  <c r="I17" i="8"/>
  <c r="L17" i="8" s="1"/>
  <c r="H17" i="8"/>
  <c r="O16" i="8"/>
  <c r="N16" i="8"/>
  <c r="M16" i="8"/>
  <c r="K16" i="8"/>
  <c r="I16" i="8"/>
  <c r="L16" i="8" s="1"/>
  <c r="H16" i="8"/>
  <c r="O15" i="8"/>
  <c r="N15" i="8"/>
  <c r="M15" i="8"/>
  <c r="K15" i="8"/>
  <c r="I15" i="8"/>
  <c r="L15" i="8" s="1"/>
  <c r="H15" i="8"/>
  <c r="O14" i="8"/>
  <c r="N14" i="8"/>
  <c r="M14" i="8"/>
  <c r="K14" i="8"/>
  <c r="I14" i="8"/>
  <c r="L14" i="8" s="1"/>
  <c r="H14" i="8"/>
  <c r="O13" i="8"/>
  <c r="N13" i="8"/>
  <c r="M13" i="8"/>
  <c r="K13" i="8"/>
  <c r="I13" i="8"/>
  <c r="J13" i="8" s="1"/>
  <c r="H13" i="8"/>
  <c r="I12" i="8"/>
  <c r="G21" i="8" s="1"/>
  <c r="J14" i="8" l="1"/>
  <c r="J15" i="8"/>
  <c r="J16" i="8"/>
  <c r="J17" i="8"/>
  <c r="L13" i="8"/>
  <c r="F9" i="6"/>
  <c r="F10" i="6"/>
  <c r="F11" i="6"/>
  <c r="F1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 authorId="0" shapeId="0" xr:uid="{6F64FE1D-B760-4188-A9A4-46AF585A95A4}">
      <text>
        <r>
          <rPr>
            <sz val="9"/>
            <color indexed="81"/>
            <rFont val="Tahoma"/>
            <family val="2"/>
          </rPr>
          <t>Created by Excel OM/QM version 5.3.141</t>
        </r>
      </text>
    </comment>
    <comment ref="A10" authorId="0" shapeId="0" xr:uid="{B246B72E-F938-4935-AE63-2B5CE2665B62}">
      <text>
        <r>
          <rPr>
            <sz val="9"/>
            <color indexed="81"/>
            <rFont val="Tahoma"/>
            <family val="2"/>
          </rPr>
          <t>Linear Programming: Submodel =  0; Problem size @  5 by 4</t>
        </r>
      </text>
    </comment>
  </commentList>
</comments>
</file>

<file path=xl/sharedStrings.xml><?xml version="1.0" encoding="utf-8"?>
<sst xmlns="http://schemas.openxmlformats.org/spreadsheetml/2006/main" count="160" uniqueCount="87">
  <si>
    <t>LHS</t>
  </si>
  <si>
    <t>RHS</t>
  </si>
  <si>
    <t>VARIABLES</t>
  </si>
  <si>
    <t>X1</t>
  </si>
  <si>
    <t>X2</t>
  </si>
  <si>
    <t>X3</t>
  </si>
  <si>
    <t>X4</t>
  </si>
  <si>
    <t>SOLUTION</t>
  </si>
  <si>
    <t>OBJECTIVE COEF</t>
  </si>
  <si>
    <t>CONSTRAINTS</t>
  </si>
  <si>
    <t>SIGN</t>
  </si>
  <si>
    <t>&lt;=</t>
  </si>
  <si>
    <t>Linear Programming</t>
  </si>
  <si>
    <t>Use one of the three signs below for each constraint</t>
  </si>
  <si>
    <t>&lt;</t>
  </si>
  <si>
    <t>less than or equal to</t>
  </si>
  <si>
    <t>=</t>
  </si>
  <si>
    <t>equals (You need to enter an apostrophe first.)</t>
  </si>
  <si>
    <t>&gt;</t>
  </si>
  <si>
    <t>greater than or equal to</t>
  </si>
  <si>
    <t>Data</t>
  </si>
  <si>
    <t>Results</t>
  </si>
  <si>
    <t>Problem setup area</t>
  </si>
  <si>
    <t>x1</t>
  </si>
  <si>
    <t>x2</t>
  </si>
  <si>
    <t>Slack/Surplus</t>
  </si>
  <si>
    <t>Maximize</t>
  </si>
  <si>
    <t>sign</t>
  </si>
  <si>
    <t>&lt; constraints</t>
  </si>
  <si>
    <t>&gt; constraints</t>
  </si>
  <si>
    <t>Variables</t>
  </si>
  <si>
    <t>Objective</t>
  </si>
  <si>
    <t>x3</t>
  </si>
  <si>
    <t>x4</t>
  </si>
  <si>
    <t>Constraint 1</t>
  </si>
  <si>
    <t>Constraint 2</t>
  </si>
  <si>
    <t>Constraint 3</t>
  </si>
  <si>
    <t>Constraint 4</t>
  </si>
  <si>
    <t>Constraint 5</t>
  </si>
  <si>
    <t>Cedar point</t>
  </si>
  <si>
    <t>Maximum audience</t>
  </si>
  <si>
    <t>VALUES</t>
  </si>
  <si>
    <t>LOAD VALUE</t>
  </si>
  <si>
    <t>X5</t>
  </si>
  <si>
    <t>X6</t>
  </si>
  <si>
    <t>TOTAL WEIGHT</t>
  </si>
  <si>
    <t>TOTAL VALUE</t>
  </si>
  <si>
    <t>Whole Foods Nutrition Problem</t>
  </si>
  <si>
    <t>Grain A</t>
  </si>
  <si>
    <t>Grain B</t>
  </si>
  <si>
    <t>Grain C</t>
  </si>
  <si>
    <t>Variable</t>
  </si>
  <si>
    <t>Xa</t>
  </si>
  <si>
    <t>Xb</t>
  </si>
  <si>
    <t>Xc</t>
  </si>
  <si>
    <t xml:space="preserve"> </t>
  </si>
  <si>
    <t xml:space="preserve">Solution </t>
  </si>
  <si>
    <t>Total Cost</t>
  </si>
  <si>
    <t>Minimize</t>
  </si>
  <si>
    <t>Constraints</t>
  </si>
  <si>
    <t>Sign</t>
  </si>
  <si>
    <t>Protein</t>
  </si>
  <si>
    <t>Riboflavin</t>
  </si>
  <si>
    <t>Phosphorus</t>
  </si>
  <si>
    <t>Magnesium</t>
  </si>
  <si>
    <t>Total Weight</t>
  </si>
  <si>
    <t>Low Knock Oil Company</t>
  </si>
  <si>
    <t>X100 Reg</t>
  </si>
  <si>
    <t>X100 Econ</t>
  </si>
  <si>
    <t>X220 Reg</t>
  </si>
  <si>
    <t>X220 Econ</t>
  </si>
  <si>
    <t>Cost</t>
  </si>
  <si>
    <t>Demand Regular</t>
  </si>
  <si>
    <t>Demand Economy</t>
  </si>
  <si>
    <t>Ing. A in Regular</t>
  </si>
  <si>
    <t>Ing. B in Economy</t>
  </si>
  <si>
    <t>ICT Portfolio Selection</t>
  </si>
  <si>
    <t>Solution</t>
  </si>
  <si>
    <t>Total Return</t>
  </si>
  <si>
    <t>Max. Return</t>
  </si>
  <si>
    <t>Trade</t>
  </si>
  <si>
    <t>Bonds</t>
  </si>
  <si>
    <t>Gold</t>
  </si>
  <si>
    <t>Construction</t>
  </si>
  <si>
    <t>Min. Gold+Constr.</t>
  </si>
  <si>
    <t>Min. Trade</t>
  </si>
  <si>
    <t>Total Invested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</si>
</sst>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1"/>
      <name val="Calibri"/>
      <family val="2"/>
    </font>
    <font>
      <b/>
      <sz val="11"/>
      <color indexed="20"/>
      <name val="Calibri"/>
      <family val="2"/>
    </font>
    <font>
      <b/>
      <sz val="11"/>
      <color rgb="FFFF0000"/>
      <name val="Calibri"/>
      <family val="2"/>
    </font>
    <font>
      <sz val="13"/>
      <color rgb="FF1F497D"/>
      <name val="Calibri"/>
      <family val="2"/>
    </font>
    <font>
      <sz val="11"/>
      <color rgb="FF0000FF"/>
      <name val="Calibri"/>
      <family val="2"/>
    </font>
    <font>
      <sz val="9"/>
      <color indexed="81"/>
      <name val="Tahoma"/>
      <family val="2"/>
    </font>
    <font>
      <b/>
      <sz val="11"/>
      <color rgb="FFFF6600"/>
      <name val="Calibri"/>
      <family val="2"/>
    </font>
    <font>
      <sz val="11"/>
      <color rgb="FF3F3F3F"/>
      <name val="Calibri"/>
      <family val="2"/>
    </font>
    <font>
      <b/>
      <sz val="11"/>
      <color rgb="FF3F3F3F"/>
      <name val="Calibri"/>
      <family val="2"/>
    </font>
    <font>
      <b/>
      <sz val="13"/>
      <color rgb="FF1F497D"/>
      <name val="Calibri"/>
      <family val="2"/>
    </font>
    <font>
      <b/>
      <sz val="14"/>
      <color rgb="FF800000"/>
      <name val="Calibri"/>
      <family val="2"/>
    </font>
    <font>
      <sz val="11"/>
      <color rgb="FF000000"/>
      <name val="Calibri"/>
      <family val="2"/>
    </font>
    <font>
      <sz val="14"/>
      <name val="Calibri"/>
      <family val="2"/>
      <scheme val="minor"/>
    </font>
    <font>
      <sz val="12"/>
      <name val="Calibri"/>
      <family val="2"/>
      <scheme val="minor"/>
    </font>
    <font>
      <b/>
      <sz val="12"/>
      <name val="Calibri"/>
      <family val="2"/>
      <scheme val="minor"/>
    </font>
    <font>
      <b/>
      <u/>
      <sz val="12"/>
      <name val="Calibri"/>
      <family val="2"/>
      <scheme val="minor"/>
    </font>
    <font>
      <b/>
      <sz val="14"/>
      <name val="Calibri"/>
      <family val="2"/>
      <scheme val="minor"/>
    </font>
  </fonts>
  <fills count="9">
    <fill>
      <patternFill patternType="none"/>
    </fill>
    <fill>
      <patternFill patternType="gray125"/>
    </fill>
    <fill>
      <patternFill patternType="solid">
        <fgColor indexed="45"/>
        <bgColor indexed="64"/>
      </patternFill>
    </fill>
    <fill>
      <patternFill patternType="solid">
        <fgColor indexed="22"/>
        <bgColor indexed="64"/>
      </patternFill>
    </fill>
    <fill>
      <patternFill patternType="solid">
        <fgColor theme="5" tint="0.59999389629810485"/>
        <bgColor indexed="64"/>
      </patternFill>
    </fill>
    <fill>
      <patternFill patternType="solid">
        <fgColor rgb="FFFFCC99"/>
        <bgColor indexed="64"/>
      </patternFill>
    </fill>
    <fill>
      <patternFill patternType="solid">
        <fgColor rgb="FFF2F2F2"/>
        <bgColor indexed="64"/>
      </patternFill>
    </fill>
    <fill>
      <patternFill patternType="solid">
        <fgColor theme="0" tint="-0.14999847407452621"/>
        <bgColor indexed="64"/>
      </patternFill>
    </fill>
    <fill>
      <patternFill patternType="solid">
        <fgColor rgb="FFFFFF00"/>
        <bgColor indexed="64"/>
      </patternFill>
    </fill>
  </fills>
  <borders count="39">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rgb="FF000000"/>
      </left>
      <right/>
      <top style="medium">
        <color rgb="FF000000"/>
      </top>
      <bottom/>
      <diagonal/>
    </border>
    <border>
      <left style="medium">
        <color indexed="64"/>
      </left>
      <right/>
      <top style="medium">
        <color rgb="FF000000"/>
      </top>
      <bottom style="thin">
        <color indexed="64"/>
      </bottom>
      <diagonal/>
    </border>
    <border>
      <left/>
      <right/>
      <top style="medium">
        <color rgb="FF000000"/>
      </top>
      <bottom style="thin">
        <color indexed="64"/>
      </bottom>
      <diagonal/>
    </border>
    <border>
      <left style="thin">
        <color indexed="64"/>
      </left>
      <right/>
      <top style="medium">
        <color rgb="FF000000"/>
      </top>
      <bottom style="thin">
        <color indexed="64"/>
      </bottom>
      <diagonal/>
    </border>
    <border>
      <left style="thin">
        <color indexed="64"/>
      </left>
      <right/>
      <top style="medium">
        <color rgb="FF000000"/>
      </top>
      <bottom/>
      <diagonal/>
    </border>
    <border>
      <left style="thin">
        <color indexed="64"/>
      </left>
      <right style="medium">
        <color rgb="FF000000"/>
      </right>
      <top style="medium">
        <color rgb="FF000000"/>
      </top>
      <bottom/>
      <diagonal/>
    </border>
    <border>
      <left style="medium">
        <color rgb="FF000000"/>
      </left>
      <right/>
      <top/>
      <bottom/>
      <diagonal/>
    </border>
    <border>
      <left style="thin">
        <color indexed="64"/>
      </left>
      <right style="medium">
        <color rgb="FF000000"/>
      </right>
      <top style="thin">
        <color indexed="64"/>
      </top>
      <bottom style="thin">
        <color indexed="64"/>
      </bottom>
      <diagonal/>
    </border>
    <border>
      <left style="medium">
        <color rgb="FF000000"/>
      </left>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s>
  <cellStyleXfs count="2">
    <xf numFmtId="0" fontId="0" fillId="0" borderId="0"/>
    <xf numFmtId="0" fontId="1" fillId="0" borderId="0"/>
  </cellStyleXfs>
  <cellXfs count="88">
    <xf numFmtId="0" fontId="0" fillId="0" borderId="0" xfId="0"/>
    <xf numFmtId="0" fontId="2" fillId="0" borderId="0" xfId="1" applyFont="1"/>
    <xf numFmtId="0" fontId="2" fillId="2" borderId="0" xfId="1" applyFont="1" applyFill="1"/>
    <xf numFmtId="0" fontId="2" fillId="2" borderId="0" xfId="1" quotePrefix="1" applyFont="1" applyFill="1"/>
    <xf numFmtId="0" fontId="3" fillId="0" borderId="0" xfId="1" applyFont="1"/>
    <xf numFmtId="0" fontId="2" fillId="0" borderId="1" xfId="1" applyFont="1" applyBorder="1"/>
    <xf numFmtId="0" fontId="2" fillId="4" borderId="0" xfId="1" applyFont="1" applyFill="1" applyAlignment="1">
      <alignment horizontal="centerContinuous"/>
    </xf>
    <xf numFmtId="0" fontId="2" fillId="4" borderId="0" xfId="1" applyFont="1" applyFill="1"/>
    <xf numFmtId="0" fontId="4" fillId="0" borderId="0" xfId="1" applyFont="1"/>
    <xf numFmtId="0" fontId="5" fillId="0" borderId="0" xfId="1" applyFont="1"/>
    <xf numFmtId="0" fontId="6" fillId="0" borderId="0" xfId="1" applyFont="1"/>
    <xf numFmtId="0" fontId="8" fillId="0" borderId="0" xfId="1" applyFont="1"/>
    <xf numFmtId="0" fontId="2" fillId="5" borderId="3" xfId="1" applyFont="1" applyFill="1" applyBorder="1"/>
    <xf numFmtId="0" fontId="2" fillId="5" borderId="3" xfId="1" quotePrefix="1" applyFont="1" applyFill="1" applyBorder="1"/>
    <xf numFmtId="0" fontId="2" fillId="0" borderId="5" xfId="1" applyFont="1" applyBorder="1"/>
    <xf numFmtId="0" fontId="2" fillId="0" borderId="6" xfId="1" applyFont="1" applyBorder="1"/>
    <xf numFmtId="0" fontId="2" fillId="0" borderId="7" xfId="1" applyFont="1" applyBorder="1"/>
    <xf numFmtId="0" fontId="2" fillId="0" borderId="8" xfId="1" applyFont="1" applyBorder="1"/>
    <xf numFmtId="0" fontId="2" fillId="3" borderId="9" xfId="1" applyFont="1" applyFill="1" applyBorder="1"/>
    <xf numFmtId="0" fontId="2" fillId="3" borderId="10" xfId="1" applyFont="1" applyFill="1" applyBorder="1"/>
    <xf numFmtId="0" fontId="2" fillId="0" borderId="11" xfId="1" applyFont="1" applyBorder="1"/>
    <xf numFmtId="0" fontId="2" fillId="0" borderId="12" xfId="1" applyFont="1" applyBorder="1"/>
    <xf numFmtId="0" fontId="2" fillId="5" borderId="12" xfId="1" applyFont="1" applyFill="1" applyBorder="1"/>
    <xf numFmtId="0" fontId="2" fillId="0" borderId="13" xfId="1" applyFont="1" applyBorder="1"/>
    <xf numFmtId="0" fontId="2" fillId="5" borderId="14" xfId="1" applyFont="1" applyFill="1" applyBorder="1"/>
    <xf numFmtId="0" fontId="2" fillId="5" borderId="14" xfId="1" quotePrefix="1" applyFont="1" applyFill="1" applyBorder="1"/>
    <xf numFmtId="0" fontId="2" fillId="5" borderId="15" xfId="1" applyFont="1" applyFill="1" applyBorder="1"/>
    <xf numFmtId="0" fontId="9" fillId="6" borderId="16" xfId="1" applyFont="1" applyFill="1" applyBorder="1"/>
    <xf numFmtId="0" fontId="9" fillId="6" borderId="17" xfId="1" applyFont="1" applyFill="1" applyBorder="1"/>
    <xf numFmtId="0" fontId="9" fillId="6" borderId="19" xfId="1" applyFont="1" applyFill="1" applyBorder="1"/>
    <xf numFmtId="0" fontId="9" fillId="6" borderId="20" xfId="1" applyFont="1" applyFill="1" applyBorder="1"/>
    <xf numFmtId="0" fontId="9" fillId="6" borderId="2" xfId="1" applyFont="1" applyFill="1" applyBorder="1"/>
    <xf numFmtId="0" fontId="9" fillId="6" borderId="21" xfId="1" applyFont="1" applyFill="1" applyBorder="1"/>
    <xf numFmtId="0" fontId="10" fillId="6" borderId="17" xfId="1" applyFont="1" applyFill="1" applyBorder="1"/>
    <xf numFmtId="0" fontId="10" fillId="6" borderId="18" xfId="1" applyFont="1" applyFill="1" applyBorder="1"/>
    <xf numFmtId="0" fontId="10" fillId="6" borderId="19" xfId="1" applyFont="1" applyFill="1" applyBorder="1"/>
    <xf numFmtId="0" fontId="10" fillId="6" borderId="4" xfId="1" applyFont="1" applyFill="1" applyBorder="1"/>
    <xf numFmtId="0" fontId="10" fillId="6" borderId="20" xfId="1" applyFont="1" applyFill="1" applyBorder="1"/>
    <xf numFmtId="0" fontId="10" fillId="6" borderId="21" xfId="1" applyFont="1" applyFill="1" applyBorder="1"/>
    <xf numFmtId="0" fontId="11" fillId="0" borderId="0" xfId="1" applyFont="1"/>
    <xf numFmtId="0" fontId="12" fillId="0" borderId="0" xfId="1" applyFont="1"/>
    <xf numFmtId="0" fontId="14" fillId="0" borderId="0" xfId="1" applyFont="1"/>
    <xf numFmtId="0" fontId="15" fillId="0" borderId="0" xfId="1" applyFont="1"/>
    <xf numFmtId="0" fontId="16" fillId="0" borderId="0" xfId="1" applyFont="1" applyAlignment="1">
      <alignment horizontal="center"/>
    </xf>
    <xf numFmtId="0" fontId="16" fillId="0" borderId="0" xfId="1" applyFont="1"/>
    <xf numFmtId="0" fontId="15" fillId="7" borderId="0" xfId="1" applyFont="1" applyFill="1" applyAlignment="1">
      <alignment horizontal="center"/>
    </xf>
    <xf numFmtId="0" fontId="15" fillId="0" borderId="22" xfId="1" applyFont="1" applyBorder="1" applyAlignment="1">
      <alignment horizontal="center"/>
    </xf>
    <xf numFmtId="0" fontId="15" fillId="0" borderId="23" xfId="1" applyFont="1" applyBorder="1" applyAlignment="1">
      <alignment horizontal="center"/>
    </xf>
    <xf numFmtId="0" fontId="15" fillId="0" borderId="24" xfId="1" applyFont="1" applyBorder="1" applyAlignment="1">
      <alignment horizontal="center"/>
    </xf>
    <xf numFmtId="0" fontId="15" fillId="7" borderId="0" xfId="1" applyFont="1" applyFill="1"/>
    <xf numFmtId="0" fontId="15" fillId="0" borderId="0" xfId="1" applyFont="1" applyAlignment="1">
      <alignment horizontal="center"/>
    </xf>
    <xf numFmtId="0" fontId="15" fillId="0" borderId="25" xfId="1" applyFont="1" applyBorder="1" applyAlignment="1">
      <alignment horizontal="center"/>
    </xf>
    <xf numFmtId="0" fontId="15" fillId="0" borderId="26" xfId="1" applyFont="1" applyBorder="1" applyAlignment="1">
      <alignment horizontal="center"/>
    </xf>
    <xf numFmtId="0" fontId="15" fillId="0" borderId="27" xfId="1" applyFont="1" applyBorder="1" applyAlignment="1">
      <alignment horizontal="center"/>
    </xf>
    <xf numFmtId="0" fontId="17" fillId="0" borderId="0" xfId="1" applyFont="1" applyAlignment="1">
      <alignment horizontal="center"/>
    </xf>
    <xf numFmtId="0" fontId="15" fillId="0" borderId="28" xfId="1" applyFont="1" applyBorder="1" applyAlignment="1">
      <alignment horizontal="center"/>
    </xf>
    <xf numFmtId="0" fontId="15" fillId="0" borderId="29" xfId="1" applyFont="1" applyBorder="1" applyAlignment="1">
      <alignment horizontal="center"/>
    </xf>
    <xf numFmtId="0" fontId="15" fillId="0" borderId="30" xfId="1" applyFont="1" applyBorder="1" applyAlignment="1">
      <alignment horizontal="center"/>
    </xf>
    <xf numFmtId="0" fontId="15" fillId="0" borderId="31" xfId="1" applyFont="1" applyBorder="1" applyAlignment="1">
      <alignment horizontal="center"/>
    </xf>
    <xf numFmtId="0" fontId="15" fillId="0" borderId="32" xfId="1" applyFont="1" applyBorder="1" applyAlignment="1">
      <alignment horizontal="center"/>
    </xf>
    <xf numFmtId="0" fontId="15" fillId="0" borderId="33" xfId="1" applyFont="1" applyBorder="1" applyAlignment="1">
      <alignment horizontal="center"/>
    </xf>
    <xf numFmtId="0" fontId="15" fillId="0" borderId="34" xfId="1" applyFont="1" applyBorder="1" applyAlignment="1">
      <alignment horizontal="center"/>
    </xf>
    <xf numFmtId="0" fontId="15" fillId="0" borderId="35" xfId="1" applyFont="1" applyBorder="1" applyAlignment="1">
      <alignment horizontal="center"/>
    </xf>
    <xf numFmtId="0" fontId="16" fillId="8" borderId="0" xfId="1" applyFont="1" applyFill="1" applyAlignment="1">
      <alignment horizontal="center"/>
    </xf>
    <xf numFmtId="0" fontId="18" fillId="0" borderId="0" xfId="1" applyFont="1"/>
    <xf numFmtId="2" fontId="15" fillId="7" borderId="0" xfId="1" applyNumberFormat="1" applyFont="1" applyFill="1" applyAlignment="1">
      <alignment horizontal="center"/>
    </xf>
    <xf numFmtId="1" fontId="15" fillId="7" borderId="0" xfId="1" applyNumberFormat="1" applyFont="1" applyFill="1"/>
    <xf numFmtId="1" fontId="15" fillId="0" borderId="0" xfId="1" applyNumberFormat="1" applyFont="1"/>
    <xf numFmtId="0" fontId="16" fillId="0" borderId="0" xfId="1" applyFont="1" applyAlignment="1">
      <alignment horizontal="right"/>
    </xf>
    <xf numFmtId="0" fontId="16" fillId="7" borderId="36" xfId="1" applyFont="1" applyFill="1" applyBorder="1" applyAlignment="1">
      <alignment horizontal="right"/>
    </xf>
    <xf numFmtId="0" fontId="16" fillId="7" borderId="37" xfId="1" applyFont="1" applyFill="1" applyBorder="1" applyAlignment="1">
      <alignment horizontal="right"/>
    </xf>
    <xf numFmtId="0" fontId="16" fillId="7" borderId="38" xfId="1" applyFont="1" applyFill="1" applyBorder="1" applyAlignment="1">
      <alignment horizontal="right"/>
    </xf>
    <xf numFmtId="0" fontId="15" fillId="0" borderId="22" xfId="1" applyFont="1" applyBorder="1" applyAlignment="1">
      <alignment horizontal="right"/>
    </xf>
    <xf numFmtId="0" fontId="15" fillId="0" borderId="23" xfId="1" applyFont="1" applyBorder="1" applyAlignment="1">
      <alignment horizontal="right"/>
    </xf>
    <xf numFmtId="0" fontId="15" fillId="0" borderId="24" xfId="1" applyFont="1" applyBorder="1" applyAlignment="1">
      <alignment horizontal="right"/>
    </xf>
    <xf numFmtId="0" fontId="15" fillId="0" borderId="0" xfId="1" applyFont="1" applyAlignment="1">
      <alignment horizontal="right"/>
    </xf>
    <xf numFmtId="0" fontId="15" fillId="0" borderId="25" xfId="1" applyFont="1" applyBorder="1" applyAlignment="1">
      <alignment horizontal="right"/>
    </xf>
    <xf numFmtId="0" fontId="15" fillId="0" borderId="26" xfId="1" applyFont="1" applyBorder="1" applyAlignment="1">
      <alignment horizontal="right"/>
    </xf>
    <xf numFmtId="0" fontId="15" fillId="0" borderId="27" xfId="1" applyFont="1" applyBorder="1" applyAlignment="1">
      <alignment horizontal="right"/>
    </xf>
    <xf numFmtId="3" fontId="15" fillId="0" borderId="28" xfId="1" applyNumberFormat="1" applyFont="1" applyBorder="1"/>
    <xf numFmtId="0" fontId="15" fillId="0" borderId="29" xfId="1" applyFont="1" applyBorder="1" applyAlignment="1">
      <alignment horizontal="right"/>
    </xf>
    <xf numFmtId="0" fontId="15" fillId="0" borderId="30" xfId="1" applyFont="1" applyBorder="1" applyAlignment="1">
      <alignment horizontal="right"/>
    </xf>
    <xf numFmtId="0" fontId="15" fillId="0" borderId="31" xfId="1" applyFont="1" applyBorder="1"/>
    <xf numFmtId="1" fontId="15" fillId="0" borderId="0" xfId="1" applyNumberFormat="1" applyFont="1" applyAlignment="1">
      <alignment horizontal="center"/>
    </xf>
    <xf numFmtId="0" fontId="15" fillId="0" borderId="32" xfId="1" applyFont="1" applyBorder="1" applyAlignment="1">
      <alignment horizontal="right"/>
    </xf>
    <xf numFmtId="0" fontId="15" fillId="0" borderId="33" xfId="1" applyFont="1" applyBorder="1" applyAlignment="1">
      <alignment horizontal="right"/>
    </xf>
    <xf numFmtId="0" fontId="15" fillId="0" borderId="34" xfId="1" applyFont="1" applyBorder="1" applyAlignment="1">
      <alignment horizontal="right"/>
    </xf>
    <xf numFmtId="0" fontId="15" fillId="0" borderId="35" xfId="1" applyFont="1" applyBorder="1"/>
  </cellXfs>
  <cellStyles count="2">
    <cellStyle name="Normal" xfId="0" builtinId="0"/>
    <cellStyle name="Normal 2 2" xfId="1" xr:uid="{A1920DC9-67CA-4A48-A950-48D92AAC1E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2</xdr:col>
      <xdr:colOff>463550</xdr:colOff>
      <xdr:row>0</xdr:row>
      <xdr:rowOff>0</xdr:rowOff>
    </xdr:from>
    <xdr:to>
      <xdr:col>9</xdr:col>
      <xdr:colOff>6350</xdr:colOff>
      <xdr:row>3</xdr:row>
      <xdr:rowOff>63500</xdr:rowOff>
    </xdr:to>
    <xdr:sp macro="" textlink="">
      <xdr:nvSpPr>
        <xdr:cNvPr id="2" name="messageTextbox">
          <a:extLst>
            <a:ext uri="{FF2B5EF4-FFF2-40B4-BE49-F238E27FC236}">
              <a16:creationId xmlns:a16="http://schemas.microsoft.com/office/drawing/2014/main" id="{00000000-0008-0000-0100-000002000000}"/>
            </a:ext>
          </a:extLst>
        </xdr:cNvPr>
        <xdr:cNvSpPr txBox="1"/>
      </xdr:nvSpPr>
      <xdr:spPr>
        <a:xfrm>
          <a:off x="3238500" y="0"/>
          <a:ext cx="3810000" cy="69850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ZA" sz="900" b="0" i="0" u="none" strike="noStrike" baseline="0">
              <a:solidFill>
                <a:srgbClr val="9C6500"/>
              </a:solidFill>
              <a:latin typeface="Arial" panose="020B0604020202020204" pitchFamily="34" charset="0"/>
            </a:rPr>
            <a:t>Enter the values in the shaded area then use the Run Excel's Solver button. Alternatively, or to view the sensitivity results, open Solver by going to the Data Tab (Excel 2007, 2010, 2013, 2016) or the Tools menu (Excel 2003, 2011).</a:t>
          </a:r>
        </a:p>
      </xdr:txBody>
    </xdr:sp>
    <xdr:clientData fPrintsWithSheet="0"/>
  </xdr:twoCellAnchor>
  <mc:AlternateContent xmlns:mc="http://schemas.openxmlformats.org/markup-compatibility/2006">
    <mc:Choice xmlns:a14="http://schemas.microsoft.com/office/drawing/2010/main" Requires="a14">
      <xdr:twoCellAnchor>
        <xdr:from>
          <xdr:col>0</xdr:col>
          <xdr:colOff>63500</xdr:colOff>
          <xdr:row>1</xdr:row>
          <xdr:rowOff>0</xdr:rowOff>
        </xdr:from>
        <xdr:to>
          <xdr:col>0</xdr:col>
          <xdr:colOff>1460500</xdr:colOff>
          <xdr:row>2</xdr:row>
          <xdr:rowOff>44450</xdr:rowOff>
        </xdr:to>
        <xdr:sp macro="" textlink="">
          <xdr:nvSpPr>
            <xdr:cNvPr id="2051" name="solverButton"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ZA" sz="1100" b="0" i="0" u="none" strike="noStrike" baseline="0">
                  <a:solidFill>
                    <a:srgbClr val="000000"/>
                  </a:solidFill>
                  <a:latin typeface="Calibri"/>
                  <a:cs typeface="Calibri"/>
                </a:rPr>
                <a:t>Run Excel's Solver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1524000</xdr:colOff>
          <xdr:row>1</xdr:row>
          <xdr:rowOff>0</xdr:rowOff>
        </xdr:from>
        <xdr:to>
          <xdr:col>2</xdr:col>
          <xdr:colOff>146050</xdr:colOff>
          <xdr:row>2</xdr:row>
          <xdr:rowOff>44450</xdr:rowOff>
        </xdr:to>
        <xdr:sp macro="" textlink="">
          <xdr:nvSpPr>
            <xdr:cNvPr id="2052" name="solverHelpButton"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ZA" sz="1100" b="0" i="0" u="none" strike="noStrike" baseline="0">
                  <a:solidFill>
                    <a:srgbClr val="000000"/>
                  </a:solidFill>
                  <a:latin typeface="Calibri"/>
                  <a:cs typeface="Calibri"/>
                </a:rPr>
                <a:t>Solver Help</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Excel%20QM%20v5.3/excelOMQMv5.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ShortPath"/>
      <sheetName val="HWMaxFlow"/>
      <sheetName val="V3-V4-V5 History"/>
      <sheetName val="ProjCrash"/>
      <sheetName val="Installation-wise, MSI,zip"/>
      <sheetName val="v5.2"/>
      <sheetName val="Mac"/>
      <sheetName val="Paste"/>
      <sheetName val="OnLive"/>
      <sheetName val="MenuSheetv5"/>
      <sheetName val="MenuHR9"/>
      <sheetName val="MenuListBox"/>
      <sheetName val="MenuFoster5"/>
      <sheetName val="MenuRSH10"/>
      <sheetName val="MenuRSH11"/>
      <sheetName val="MenuRSH12"/>
      <sheetName val="MenuTaylor10"/>
      <sheetName val="EOQ"/>
      <sheetName val="POQ"/>
      <sheetName val="multiBE"/>
      <sheetName val="ProbDist"/>
      <sheetName val="InvSSNorm"/>
      <sheetName val="WorkMeas"/>
      <sheetName val="Simulation"/>
      <sheetName val="Raw data"/>
      <sheetName val="Frequencies"/>
      <sheetName val="Prob dist"/>
      <sheetName val="Normal"/>
      <sheetName val="Reliability"/>
      <sheetName val="MRPData"/>
      <sheetName val="HJW"/>
      <sheetName val="sqc-1"/>
      <sheetName val="SQC"/>
      <sheetName val="LimitedPop"/>
      <sheetName val="Markov"/>
      <sheetName val="Trans_agg"/>
      <sheetName val="LP_max"/>
      <sheetName val="LP_min"/>
      <sheetName val="IP_max"/>
      <sheetName val="IP_min"/>
      <sheetName val="HWPert"/>
      <sheetName val="Trans_max"/>
      <sheetName val="Trans_min"/>
      <sheetName val="Assign_min"/>
      <sheetName val="Assign_max"/>
      <sheetName val="Game Theory"/>
      <sheetName val="excelOMQMv5"/>
    </sheetNames>
    <definedNames>
      <definedName name="CallSolver"/>
      <definedName name="SolverHelp"/>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30BB-52CA-4331-805A-654FD0DF14B1}">
  <dimension ref="A3:H12"/>
  <sheetViews>
    <sheetView workbookViewId="0">
      <selection activeCell="A3" sqref="A3:I13"/>
    </sheetView>
  </sheetViews>
  <sheetFormatPr defaultRowHeight="14.5" x14ac:dyDescent="0.35"/>
  <cols>
    <col min="1" max="1" width="14.54296875" bestFit="1" customWidth="1"/>
    <col min="6" max="6" width="11.81640625" bestFit="1" customWidth="1"/>
  </cols>
  <sheetData>
    <row r="3" spans="1:8" x14ac:dyDescent="0.35">
      <c r="A3" t="s">
        <v>2</v>
      </c>
      <c r="B3" t="s">
        <v>3</v>
      </c>
      <c r="C3" t="s">
        <v>4</v>
      </c>
      <c r="D3" t="s">
        <v>5</v>
      </c>
      <c r="E3" t="s">
        <v>6</v>
      </c>
    </row>
    <row r="4" spans="1:8" x14ac:dyDescent="0.35">
      <c r="A4" t="s">
        <v>7</v>
      </c>
      <c r="B4">
        <v>68.033333333333331</v>
      </c>
      <c r="C4">
        <v>50</v>
      </c>
      <c r="D4">
        <v>50</v>
      </c>
      <c r="E4">
        <v>3</v>
      </c>
      <c r="F4" t="s">
        <v>40</v>
      </c>
    </row>
    <row r="5" spans="1:8" x14ac:dyDescent="0.35">
      <c r="A5" t="s">
        <v>8</v>
      </c>
      <c r="B5">
        <v>80000</v>
      </c>
      <c r="C5">
        <v>120000</v>
      </c>
      <c r="D5">
        <v>45000</v>
      </c>
      <c r="E5">
        <v>10000</v>
      </c>
      <c r="F5">
        <f>SUMPRODUCT(B5:E5,B4:E4)</f>
        <v>13722666.666666668</v>
      </c>
    </row>
    <row r="7" spans="1:8" x14ac:dyDescent="0.35">
      <c r="F7" t="s">
        <v>0</v>
      </c>
      <c r="G7" t="s">
        <v>10</v>
      </c>
      <c r="H7" t="s">
        <v>1</v>
      </c>
    </row>
    <row r="8" spans="1:8" x14ac:dyDescent="0.35">
      <c r="A8" t="s">
        <v>9</v>
      </c>
      <c r="B8">
        <v>1</v>
      </c>
      <c r="C8">
        <v>0</v>
      </c>
      <c r="D8">
        <v>0</v>
      </c>
      <c r="E8">
        <v>0</v>
      </c>
      <c r="F8">
        <f>SUMPRODUCT(B8:E8,$B$4:$E$4)</f>
        <v>68.033333333333331</v>
      </c>
      <c r="G8" t="s">
        <v>11</v>
      </c>
      <c r="H8">
        <v>100</v>
      </c>
    </row>
    <row r="9" spans="1:8" x14ac:dyDescent="0.35">
      <c r="B9">
        <v>0</v>
      </c>
      <c r="C9">
        <v>1</v>
      </c>
      <c r="D9">
        <v>0</v>
      </c>
      <c r="E9">
        <v>0</v>
      </c>
      <c r="F9">
        <f t="shared" ref="F9:F12" si="0">SUMPRODUCT(B9:E9,$B$4:$E$4)</f>
        <v>50</v>
      </c>
      <c r="G9" t="s">
        <v>11</v>
      </c>
      <c r="H9">
        <v>50</v>
      </c>
    </row>
    <row r="10" spans="1:8" x14ac:dyDescent="0.35">
      <c r="B10">
        <v>0</v>
      </c>
      <c r="C10">
        <v>0</v>
      </c>
      <c r="D10">
        <v>1</v>
      </c>
      <c r="E10">
        <v>0</v>
      </c>
      <c r="F10">
        <f t="shared" si="0"/>
        <v>50</v>
      </c>
      <c r="G10" t="s">
        <v>11</v>
      </c>
      <c r="H10">
        <v>50</v>
      </c>
    </row>
    <row r="11" spans="1:8" x14ac:dyDescent="0.35">
      <c r="B11">
        <v>0</v>
      </c>
      <c r="C11">
        <v>0</v>
      </c>
      <c r="D11">
        <v>0</v>
      </c>
      <c r="E11">
        <v>1</v>
      </c>
      <c r="F11">
        <f t="shared" si="0"/>
        <v>3</v>
      </c>
      <c r="G11" t="s">
        <v>11</v>
      </c>
      <c r="H11">
        <v>3</v>
      </c>
    </row>
    <row r="12" spans="1:8" x14ac:dyDescent="0.35">
      <c r="B12">
        <v>1500</v>
      </c>
      <c r="C12">
        <v>2200</v>
      </c>
      <c r="D12">
        <v>750</v>
      </c>
      <c r="E12">
        <v>150</v>
      </c>
      <c r="F12">
        <f t="shared" si="0"/>
        <v>250000</v>
      </c>
      <c r="G12" t="s">
        <v>11</v>
      </c>
      <c r="H12">
        <v>250000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744BD-56FE-4136-97C1-55D42B94B456}">
  <dimension ref="A3:J14"/>
  <sheetViews>
    <sheetView workbookViewId="0">
      <selection activeCell="H5" sqref="H5"/>
    </sheetView>
  </sheetViews>
  <sheetFormatPr defaultRowHeight="14.5" x14ac:dyDescent="0.35"/>
  <cols>
    <col min="1" max="1" width="14.54296875" bestFit="1" customWidth="1"/>
  </cols>
  <sheetData>
    <row r="3" spans="1:10" x14ac:dyDescent="0.35">
      <c r="A3" t="s">
        <v>2</v>
      </c>
      <c r="B3" t="s">
        <v>3</v>
      </c>
      <c r="C3" t="s">
        <v>4</v>
      </c>
      <c r="D3" t="s">
        <v>5</v>
      </c>
      <c r="E3" t="s">
        <v>6</v>
      </c>
      <c r="F3" t="s">
        <v>43</v>
      </c>
      <c r="G3" t="s">
        <v>44</v>
      </c>
    </row>
    <row r="4" spans="1:10" x14ac:dyDescent="0.35">
      <c r="A4" t="s">
        <v>41</v>
      </c>
      <c r="B4">
        <v>0.33333333333333337</v>
      </c>
      <c r="C4">
        <v>1</v>
      </c>
      <c r="D4">
        <v>0</v>
      </c>
      <c r="E4">
        <v>0</v>
      </c>
      <c r="F4">
        <v>0</v>
      </c>
      <c r="G4">
        <v>0</v>
      </c>
      <c r="H4" t="s">
        <v>46</v>
      </c>
    </row>
    <row r="5" spans="1:10" x14ac:dyDescent="0.35">
      <c r="A5" t="s">
        <v>42</v>
      </c>
      <c r="B5">
        <v>22500</v>
      </c>
      <c r="C5">
        <v>24000</v>
      </c>
      <c r="D5">
        <v>8000</v>
      </c>
      <c r="E5">
        <v>9500</v>
      </c>
      <c r="F5">
        <v>11500</v>
      </c>
      <c r="G5">
        <v>9750</v>
      </c>
      <c r="H5">
        <f>SUMPRODUCT(B5:G5,$B$4:$G$4)</f>
        <v>31500</v>
      </c>
    </row>
    <row r="7" spans="1:10" x14ac:dyDescent="0.35">
      <c r="H7" t="s">
        <v>0</v>
      </c>
      <c r="I7" t="s">
        <v>10</v>
      </c>
      <c r="J7" t="s">
        <v>1</v>
      </c>
    </row>
    <row r="8" spans="1:10" x14ac:dyDescent="0.35">
      <c r="A8" t="s">
        <v>9</v>
      </c>
      <c r="B8">
        <v>1</v>
      </c>
      <c r="C8">
        <v>0</v>
      </c>
      <c r="D8">
        <v>0</v>
      </c>
      <c r="E8">
        <v>0</v>
      </c>
      <c r="F8">
        <v>0</v>
      </c>
      <c r="G8">
        <v>0</v>
      </c>
      <c r="H8">
        <f>SUMPRODUCT(B8:G8,$B$4:$G$4)</f>
        <v>0.33333333333333337</v>
      </c>
      <c r="I8" t="s">
        <v>11</v>
      </c>
      <c r="J8">
        <v>1</v>
      </c>
    </row>
    <row r="9" spans="1:10" x14ac:dyDescent="0.35">
      <c r="B9">
        <v>0</v>
      </c>
      <c r="C9">
        <v>1</v>
      </c>
      <c r="D9">
        <v>0</v>
      </c>
      <c r="E9">
        <v>0</v>
      </c>
      <c r="F9">
        <v>0</v>
      </c>
      <c r="G9">
        <v>0</v>
      </c>
      <c r="H9">
        <f t="shared" ref="H9:H14" si="0">SUMPRODUCT(B9:G9,$B$4:$G$4)</f>
        <v>1</v>
      </c>
      <c r="I9" t="s">
        <v>11</v>
      </c>
      <c r="J9">
        <v>1</v>
      </c>
    </row>
    <row r="10" spans="1:10" x14ac:dyDescent="0.35">
      <c r="B10">
        <v>0</v>
      </c>
      <c r="C10">
        <v>0</v>
      </c>
      <c r="D10">
        <v>1</v>
      </c>
      <c r="E10">
        <v>0</v>
      </c>
      <c r="F10">
        <v>0</v>
      </c>
      <c r="G10">
        <v>0</v>
      </c>
      <c r="H10">
        <f>SUMPRODUCT(B10:G10,$B$4:$G$4)</f>
        <v>0</v>
      </c>
      <c r="I10" t="s">
        <v>11</v>
      </c>
      <c r="J10">
        <v>1</v>
      </c>
    </row>
    <row r="11" spans="1:10" x14ac:dyDescent="0.35">
      <c r="B11">
        <v>0</v>
      </c>
      <c r="C11">
        <v>0</v>
      </c>
      <c r="D11">
        <v>0</v>
      </c>
      <c r="E11">
        <v>1</v>
      </c>
      <c r="F11">
        <v>0</v>
      </c>
      <c r="G11">
        <v>0</v>
      </c>
      <c r="H11">
        <f t="shared" si="0"/>
        <v>0</v>
      </c>
      <c r="I11" t="s">
        <v>11</v>
      </c>
      <c r="J11">
        <v>1</v>
      </c>
    </row>
    <row r="12" spans="1:10" x14ac:dyDescent="0.35">
      <c r="B12">
        <v>0</v>
      </c>
      <c r="C12">
        <v>0</v>
      </c>
      <c r="D12">
        <v>0</v>
      </c>
      <c r="E12">
        <v>0</v>
      </c>
      <c r="F12">
        <v>1</v>
      </c>
      <c r="G12">
        <v>0</v>
      </c>
      <c r="H12">
        <f t="shared" si="0"/>
        <v>0</v>
      </c>
      <c r="I12" t="s">
        <v>11</v>
      </c>
      <c r="J12">
        <v>1</v>
      </c>
    </row>
    <row r="13" spans="1:10" x14ac:dyDescent="0.35">
      <c r="B13">
        <v>0</v>
      </c>
      <c r="C13">
        <v>0</v>
      </c>
      <c r="D13">
        <v>0</v>
      </c>
      <c r="E13">
        <v>0</v>
      </c>
      <c r="F13">
        <v>0</v>
      </c>
      <c r="G13">
        <v>1</v>
      </c>
      <c r="H13">
        <f t="shared" si="0"/>
        <v>0</v>
      </c>
      <c r="I13" t="s">
        <v>11</v>
      </c>
      <c r="J13">
        <v>1</v>
      </c>
    </row>
    <row r="14" spans="1:10" x14ac:dyDescent="0.35">
      <c r="A14" t="s">
        <v>45</v>
      </c>
      <c r="B14">
        <v>7500</v>
      </c>
      <c r="C14">
        <v>7500</v>
      </c>
      <c r="D14">
        <v>3000</v>
      </c>
      <c r="E14">
        <v>3500</v>
      </c>
      <c r="F14">
        <v>4000</v>
      </c>
      <c r="G14">
        <v>3500</v>
      </c>
      <c r="H14">
        <f t="shared" si="0"/>
        <v>10000</v>
      </c>
      <c r="I14" t="s">
        <v>11</v>
      </c>
      <c r="J14">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2D1A-E700-4EE6-8DA9-7A0744CF0999}">
  <dimension ref="A1:J14"/>
  <sheetViews>
    <sheetView topLeftCell="A2" workbookViewId="0">
      <selection activeCell="C16" sqref="C16"/>
    </sheetView>
  </sheetViews>
  <sheetFormatPr defaultRowHeight="14.5" x14ac:dyDescent="0.35"/>
  <cols>
    <col min="1" max="1" width="16.1796875" customWidth="1"/>
  </cols>
  <sheetData>
    <row r="1" spans="1:10" ht="18.5" x14ac:dyDescent="0.45">
      <c r="A1" s="41" t="s">
        <v>47</v>
      </c>
      <c r="B1" s="42"/>
      <c r="C1" s="42"/>
      <c r="D1" s="42"/>
      <c r="E1" s="42"/>
      <c r="F1" s="42"/>
      <c r="G1" s="42"/>
      <c r="H1" s="42"/>
      <c r="I1" s="42"/>
      <c r="J1" s="42"/>
    </row>
    <row r="2" spans="1:10" ht="15.5" x14ac:dyDescent="0.35">
      <c r="A2" s="42"/>
      <c r="B2" s="42"/>
      <c r="C2" s="42"/>
      <c r="D2" s="42"/>
      <c r="E2" s="42"/>
      <c r="F2" s="42"/>
      <c r="G2" s="42"/>
      <c r="H2" s="42"/>
      <c r="I2" s="42"/>
      <c r="J2" s="42"/>
    </row>
    <row r="3" spans="1:10" ht="15.5" x14ac:dyDescent="0.35">
      <c r="A3" s="42"/>
      <c r="B3" s="43" t="s">
        <v>48</v>
      </c>
      <c r="C3" s="43" t="s">
        <v>49</v>
      </c>
      <c r="D3" s="43" t="s">
        <v>50</v>
      </c>
      <c r="E3" s="42"/>
      <c r="F3" s="42"/>
      <c r="G3" s="42"/>
      <c r="H3" s="42"/>
      <c r="I3" s="42"/>
      <c r="J3" s="42"/>
    </row>
    <row r="4" spans="1:10" ht="15.5" x14ac:dyDescent="0.35">
      <c r="A4" s="44" t="s">
        <v>51</v>
      </c>
      <c r="B4" s="43" t="s">
        <v>52</v>
      </c>
      <c r="C4" s="43" t="s">
        <v>53</v>
      </c>
      <c r="D4" s="43" t="s">
        <v>54</v>
      </c>
      <c r="E4" s="42"/>
      <c r="F4" s="42" t="s">
        <v>55</v>
      </c>
      <c r="G4" s="42"/>
      <c r="H4" s="42"/>
      <c r="I4" s="42"/>
      <c r="J4" s="42"/>
    </row>
    <row r="5" spans="1:10" ht="16" thickBot="1" x14ac:dyDescent="0.4">
      <c r="A5" s="44" t="s">
        <v>56</v>
      </c>
      <c r="B5" s="45">
        <v>0</v>
      </c>
      <c r="C5" s="45">
        <v>0</v>
      </c>
      <c r="D5" s="45">
        <v>0</v>
      </c>
      <c r="E5" s="43" t="s">
        <v>57</v>
      </c>
      <c r="F5" s="42"/>
      <c r="G5" s="42"/>
      <c r="H5" s="42"/>
      <c r="I5" s="42"/>
      <c r="J5" s="42"/>
    </row>
    <row r="6" spans="1:10" ht="16" thickBot="1" x14ac:dyDescent="0.4">
      <c r="A6" s="44" t="s">
        <v>58</v>
      </c>
      <c r="B6" s="46">
        <v>0.33</v>
      </c>
      <c r="C6" s="47">
        <v>0.47</v>
      </c>
      <c r="D6" s="48">
        <v>0.38</v>
      </c>
      <c r="E6" s="49">
        <f>SUMPRODUCT($B$5:$D$5,B6:D6)</f>
        <v>0</v>
      </c>
      <c r="F6" s="42" t="s">
        <v>55</v>
      </c>
      <c r="G6" s="42" t="s">
        <v>55</v>
      </c>
      <c r="H6" s="42"/>
      <c r="I6" s="42"/>
      <c r="J6" s="42"/>
    </row>
    <row r="7" spans="1:10" ht="15.5" x14ac:dyDescent="0.35">
      <c r="A7" s="44"/>
      <c r="B7" s="50"/>
      <c r="C7" s="50"/>
      <c r="D7" s="50"/>
      <c r="E7" s="42"/>
      <c r="F7" s="42"/>
      <c r="G7" s="42"/>
      <c r="H7" s="42"/>
      <c r="I7" s="42"/>
      <c r="J7" s="42"/>
    </row>
    <row r="8" spans="1:10" ht="16" thickBot="1" x14ac:dyDescent="0.4">
      <c r="A8" s="44" t="s">
        <v>59</v>
      </c>
      <c r="B8" s="50"/>
      <c r="C8" s="50"/>
      <c r="D8" s="50"/>
      <c r="E8" s="43" t="s">
        <v>0</v>
      </c>
      <c r="F8" s="43" t="s">
        <v>60</v>
      </c>
      <c r="G8" s="43" t="s">
        <v>1</v>
      </c>
      <c r="H8" s="42"/>
      <c r="I8" s="42" t="s">
        <v>25</v>
      </c>
      <c r="J8" s="42"/>
    </row>
    <row r="9" spans="1:10" ht="15.5" x14ac:dyDescent="0.35">
      <c r="A9" s="44" t="s">
        <v>61</v>
      </c>
      <c r="B9" s="51">
        <v>22</v>
      </c>
      <c r="C9" s="52">
        <v>28</v>
      </c>
      <c r="D9" s="53">
        <v>21</v>
      </c>
      <c r="E9" s="50">
        <f>SUMPRODUCT($B$5:$D$5,B9:D9)</f>
        <v>0</v>
      </c>
      <c r="F9" s="54" t="s">
        <v>18</v>
      </c>
      <c r="G9" s="55">
        <v>3</v>
      </c>
      <c r="H9" s="42"/>
      <c r="I9" s="42">
        <f>E9-G9</f>
        <v>-3</v>
      </c>
      <c r="J9" s="42"/>
    </row>
    <row r="10" spans="1:10" ht="15.5" x14ac:dyDescent="0.35">
      <c r="A10" s="44" t="s">
        <v>62</v>
      </c>
      <c r="B10" s="56">
        <v>16</v>
      </c>
      <c r="C10" s="50">
        <v>14</v>
      </c>
      <c r="D10" s="57">
        <v>25</v>
      </c>
      <c r="E10" s="50">
        <f>SUMPRODUCT($B$5:$D$5,B10:D10)</f>
        <v>0</v>
      </c>
      <c r="F10" s="54" t="s">
        <v>18</v>
      </c>
      <c r="G10" s="58">
        <v>2</v>
      </c>
      <c r="H10" s="42"/>
      <c r="I10" s="42">
        <f>E10-G10</f>
        <v>-2</v>
      </c>
      <c r="J10" s="42"/>
    </row>
    <row r="11" spans="1:10" ht="15.5" x14ac:dyDescent="0.35">
      <c r="A11" s="44" t="s">
        <v>63</v>
      </c>
      <c r="B11" s="56">
        <v>8</v>
      </c>
      <c r="C11" s="50">
        <v>7</v>
      </c>
      <c r="D11" s="57">
        <v>9</v>
      </c>
      <c r="E11" s="50">
        <f>SUMPRODUCT($B$5:$D$5,B11:D11)</f>
        <v>0</v>
      </c>
      <c r="F11" s="54" t="s">
        <v>18</v>
      </c>
      <c r="G11" s="58">
        <v>1</v>
      </c>
      <c r="H11" s="42"/>
      <c r="I11" s="42">
        <f>E11-G11</f>
        <v>-1</v>
      </c>
      <c r="J11" s="42"/>
    </row>
    <row r="12" spans="1:10" ht="15.5" x14ac:dyDescent="0.35">
      <c r="A12" s="44" t="s">
        <v>64</v>
      </c>
      <c r="B12" s="56">
        <v>5</v>
      </c>
      <c r="C12" s="50">
        <v>0</v>
      </c>
      <c r="D12" s="57">
        <v>6</v>
      </c>
      <c r="E12" s="50">
        <f>SUMPRODUCT($B$5:$D$5,B12:D12)</f>
        <v>0</v>
      </c>
      <c r="F12" s="54" t="s">
        <v>18</v>
      </c>
      <c r="G12" s="58">
        <v>0.42499999999999999</v>
      </c>
      <c r="H12" s="42"/>
      <c r="I12" s="42">
        <f>E12-G12</f>
        <v>-0.42499999999999999</v>
      </c>
      <c r="J12" s="42"/>
    </row>
    <row r="13" spans="1:10" ht="16" thickBot="1" x14ac:dyDescent="0.4">
      <c r="A13" s="44" t="s">
        <v>65</v>
      </c>
      <c r="B13" s="59">
        <v>1</v>
      </c>
      <c r="C13" s="60">
        <v>1</v>
      </c>
      <c r="D13" s="61">
        <v>1</v>
      </c>
      <c r="E13" s="50">
        <f>SUMPRODUCT($B$5:$D$5,B13:D13)</f>
        <v>0</v>
      </c>
      <c r="F13" s="63" t="s">
        <v>16</v>
      </c>
      <c r="G13" s="62">
        <v>0.125</v>
      </c>
      <c r="H13" s="42"/>
      <c r="I13" s="42">
        <f>E13-G13</f>
        <v>-0.125</v>
      </c>
      <c r="J13" s="42"/>
    </row>
    <row r="14" spans="1:10" ht="15.5" x14ac:dyDescent="0.35">
      <c r="A14" s="42"/>
      <c r="B14" s="42"/>
      <c r="C14" s="42"/>
      <c r="D14" s="42"/>
      <c r="E14" s="42"/>
      <c r="F14" s="42"/>
      <c r="G14" s="42"/>
      <c r="H14" s="42"/>
      <c r="I14" s="42"/>
      <c r="J14"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CAB1A-663A-4980-90C3-C59B2809C0F4}">
  <dimension ref="A1:J13"/>
  <sheetViews>
    <sheetView workbookViewId="0">
      <selection activeCell="C16" sqref="C16"/>
    </sheetView>
  </sheetViews>
  <sheetFormatPr defaultRowHeight="14.5" x14ac:dyDescent="0.35"/>
  <cols>
    <col min="1" max="1" width="22.36328125" customWidth="1"/>
    <col min="3" max="3" width="12.90625" customWidth="1"/>
  </cols>
  <sheetData>
    <row r="1" spans="1:10" ht="18.5" x14ac:dyDescent="0.45">
      <c r="A1" s="64" t="s">
        <v>66</v>
      </c>
      <c r="B1" s="42"/>
      <c r="C1" s="42"/>
      <c r="D1" s="42"/>
      <c r="E1" s="42"/>
      <c r="F1" s="42"/>
      <c r="G1" s="42"/>
      <c r="H1" s="42"/>
      <c r="I1" s="42"/>
      <c r="J1" s="42"/>
    </row>
    <row r="2" spans="1:10" ht="15.5" x14ac:dyDescent="0.35">
      <c r="A2" s="42"/>
      <c r="B2" s="42"/>
      <c r="C2" s="42"/>
      <c r="D2" s="42"/>
      <c r="E2" s="42"/>
      <c r="F2" s="42"/>
      <c r="G2" s="42"/>
      <c r="H2" s="42"/>
      <c r="I2" s="42"/>
      <c r="J2" s="42"/>
    </row>
    <row r="3" spans="1:10" ht="15.5" x14ac:dyDescent="0.35">
      <c r="A3" s="42"/>
      <c r="B3" s="44" t="s">
        <v>67</v>
      </c>
      <c r="C3" s="44" t="s">
        <v>68</v>
      </c>
      <c r="D3" s="44" t="s">
        <v>69</v>
      </c>
      <c r="E3" s="44" t="s">
        <v>70</v>
      </c>
      <c r="F3" s="42"/>
      <c r="G3" s="42"/>
      <c r="H3" s="42"/>
      <c r="I3" s="42"/>
      <c r="J3" s="42"/>
    </row>
    <row r="4" spans="1:10" ht="15.5" x14ac:dyDescent="0.35">
      <c r="A4" s="44" t="s">
        <v>51</v>
      </c>
      <c r="B4" s="43" t="s">
        <v>3</v>
      </c>
      <c r="C4" s="43" t="s">
        <v>4</v>
      </c>
      <c r="D4" s="43" t="s">
        <v>5</v>
      </c>
      <c r="E4" s="43" t="s">
        <v>6</v>
      </c>
      <c r="F4" s="42"/>
      <c r="G4" s="42" t="s">
        <v>55</v>
      </c>
      <c r="H4" s="42"/>
      <c r="I4" s="42"/>
      <c r="J4" s="42"/>
    </row>
    <row r="5" spans="1:10" ht="16" thickBot="1" x14ac:dyDescent="0.4">
      <c r="A5" s="44" t="s">
        <v>56</v>
      </c>
      <c r="B5" s="45">
        <v>15000</v>
      </c>
      <c r="C5" s="65">
        <v>26666.666666666664</v>
      </c>
      <c r="D5" s="45">
        <v>10000.000000000002</v>
      </c>
      <c r="E5" s="65">
        <v>5333.333333333333</v>
      </c>
      <c r="F5" s="43" t="s">
        <v>57</v>
      </c>
      <c r="G5" s="42"/>
      <c r="H5" s="42"/>
      <c r="I5" s="42"/>
      <c r="J5" s="42"/>
    </row>
    <row r="6" spans="1:10" ht="16" thickBot="1" x14ac:dyDescent="0.4">
      <c r="A6" s="44" t="s">
        <v>71</v>
      </c>
      <c r="B6" s="46">
        <v>30</v>
      </c>
      <c r="C6" s="47">
        <v>30</v>
      </c>
      <c r="D6" s="47">
        <v>34.799999999999997</v>
      </c>
      <c r="E6" s="48">
        <v>34.799999999999997</v>
      </c>
      <c r="F6" s="49">
        <f>SUMPRODUCT($B$5:$E$5,B6:E6)</f>
        <v>1783600</v>
      </c>
      <c r="G6" s="42" t="s">
        <v>55</v>
      </c>
      <c r="H6" s="42" t="s">
        <v>55</v>
      </c>
      <c r="I6" s="42"/>
      <c r="J6" s="42"/>
    </row>
    <row r="7" spans="1:10" ht="15.5" x14ac:dyDescent="0.35">
      <c r="A7" s="44"/>
      <c r="B7" s="50"/>
      <c r="C7" s="50"/>
      <c r="D7" s="50"/>
      <c r="E7" s="50"/>
      <c r="F7" s="42"/>
      <c r="G7" s="42"/>
      <c r="H7" s="42"/>
      <c r="I7" s="42"/>
      <c r="J7" s="42"/>
    </row>
    <row r="8" spans="1:10" ht="16" thickBot="1" x14ac:dyDescent="0.4">
      <c r="A8" s="44" t="s">
        <v>59</v>
      </c>
      <c r="B8" s="50"/>
      <c r="C8" s="50"/>
      <c r="D8" s="50"/>
      <c r="E8" s="50"/>
      <c r="F8" s="43" t="s">
        <v>0</v>
      </c>
      <c r="G8" s="43" t="s">
        <v>60</v>
      </c>
      <c r="H8" s="43" t="s">
        <v>1</v>
      </c>
      <c r="I8" s="42"/>
      <c r="J8" s="42" t="s">
        <v>25</v>
      </c>
    </row>
    <row r="9" spans="1:10" ht="15.5" x14ac:dyDescent="0.35">
      <c r="A9" s="44" t="s">
        <v>72</v>
      </c>
      <c r="B9" s="51">
        <v>1</v>
      </c>
      <c r="C9" s="52"/>
      <c r="D9" s="52">
        <v>1</v>
      </c>
      <c r="E9" s="53"/>
      <c r="F9" s="49">
        <f>SUMPRODUCT($B$5:$E$5,B9:E9)</f>
        <v>25000</v>
      </c>
      <c r="G9" s="54" t="s">
        <v>18</v>
      </c>
      <c r="H9" s="55">
        <v>25000</v>
      </c>
      <c r="I9" s="42"/>
      <c r="J9" s="42">
        <f>F9-H9</f>
        <v>0</v>
      </c>
    </row>
    <row r="10" spans="1:10" ht="15.5" x14ac:dyDescent="0.35">
      <c r="A10" s="44" t="s">
        <v>73</v>
      </c>
      <c r="B10" s="56"/>
      <c r="C10" s="50">
        <v>1</v>
      </c>
      <c r="D10" s="50"/>
      <c r="E10" s="57">
        <v>1</v>
      </c>
      <c r="F10" s="49">
        <f>SUMPRODUCT($B$5:$E$5,B10:E10)</f>
        <v>31999.999999999996</v>
      </c>
      <c r="G10" s="54" t="s">
        <v>18</v>
      </c>
      <c r="H10" s="58">
        <v>32000</v>
      </c>
      <c r="I10" s="42"/>
      <c r="J10" s="42">
        <f>F10-H10</f>
        <v>0</v>
      </c>
    </row>
    <row r="11" spans="1:10" ht="15.5" x14ac:dyDescent="0.35">
      <c r="A11" s="44" t="s">
        <v>74</v>
      </c>
      <c r="B11" s="56">
        <v>-0.1</v>
      </c>
      <c r="C11" s="50"/>
      <c r="D11" s="50">
        <v>0.15</v>
      </c>
      <c r="E11" s="57"/>
      <c r="F11" s="66">
        <f>SUMPRODUCT($B$5:$E$5,B11:E11)</f>
        <v>2.2737367544323206E-13</v>
      </c>
      <c r="G11" s="54" t="s">
        <v>18</v>
      </c>
      <c r="H11" s="58">
        <v>0</v>
      </c>
      <c r="I11" s="42"/>
      <c r="J11" s="67">
        <f>F11-H11</f>
        <v>2.2737367544323206E-13</v>
      </c>
    </row>
    <row r="12" spans="1:10" ht="16" thickBot="1" x14ac:dyDescent="0.4">
      <c r="A12" s="44" t="s">
        <v>75</v>
      </c>
      <c r="B12" s="59"/>
      <c r="C12" s="60">
        <v>0.05</v>
      </c>
      <c r="D12" s="60"/>
      <c r="E12" s="61">
        <v>-0.25</v>
      </c>
      <c r="F12" s="49">
        <f>SUMPRODUCT($B$5:$E$5,B12:E12)</f>
        <v>0</v>
      </c>
      <c r="G12" s="54" t="s">
        <v>14</v>
      </c>
      <c r="H12" s="62">
        <v>0</v>
      </c>
      <c r="I12" s="42"/>
      <c r="J12" s="42">
        <f>F12-H12</f>
        <v>0</v>
      </c>
    </row>
    <row r="13" spans="1:10" ht="15.5" x14ac:dyDescent="0.35">
      <c r="A13" s="42"/>
      <c r="B13" s="42"/>
      <c r="C13" s="42"/>
      <c r="D13" s="42"/>
      <c r="E13" s="42"/>
      <c r="F13" s="42"/>
      <c r="G13" s="42"/>
      <c r="H13" s="42"/>
      <c r="I13" s="42"/>
      <c r="J13"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37D1-D31D-4706-A473-F447B4BC1760}">
  <dimension ref="A1:H14"/>
  <sheetViews>
    <sheetView tabSelected="1" workbookViewId="0">
      <selection activeCell="A8" sqref="A8"/>
    </sheetView>
  </sheetViews>
  <sheetFormatPr defaultRowHeight="14.5" x14ac:dyDescent="0.35"/>
  <cols>
    <col min="1" max="1" width="27" customWidth="1"/>
    <col min="6" max="6" width="12.1796875" bestFit="1" customWidth="1"/>
    <col min="8" max="8" width="9.36328125" bestFit="1" customWidth="1"/>
  </cols>
  <sheetData>
    <row r="1" spans="1:8" ht="18.5" x14ac:dyDescent="0.45">
      <c r="A1" s="64" t="s">
        <v>76</v>
      </c>
      <c r="B1" s="42"/>
      <c r="C1" s="42"/>
      <c r="D1" s="42"/>
      <c r="E1" s="42"/>
      <c r="F1" s="50"/>
      <c r="G1" s="42"/>
      <c r="H1" s="42"/>
    </row>
    <row r="2" spans="1:8" ht="15.5" x14ac:dyDescent="0.35">
      <c r="A2" s="42"/>
      <c r="B2" s="42"/>
      <c r="C2" s="42"/>
      <c r="D2" s="42"/>
      <c r="E2" s="42"/>
      <c r="F2" s="50"/>
      <c r="G2" s="42"/>
      <c r="H2" s="42"/>
    </row>
    <row r="3" spans="1:8" ht="16" thickBot="1" x14ac:dyDescent="0.4">
      <c r="A3" s="44" t="s">
        <v>51</v>
      </c>
      <c r="B3" s="68" t="s">
        <v>3</v>
      </c>
      <c r="C3" s="68" t="s">
        <v>4</v>
      </c>
      <c r="D3" s="68" t="s">
        <v>5</v>
      </c>
      <c r="E3" s="68" t="s">
        <v>6</v>
      </c>
      <c r="F3" s="43"/>
      <c r="G3" s="42" t="s">
        <v>55</v>
      </c>
      <c r="H3" s="42"/>
    </row>
    <row r="4" spans="1:8" ht="16" thickBot="1" x14ac:dyDescent="0.4">
      <c r="A4" s="44" t="s">
        <v>77</v>
      </c>
      <c r="B4" s="69">
        <v>750000.00000000023</v>
      </c>
      <c r="C4" s="70">
        <v>950000.00000000047</v>
      </c>
      <c r="D4" s="70">
        <v>1499999.9999999998</v>
      </c>
      <c r="E4" s="71">
        <v>1800000</v>
      </c>
      <c r="F4" s="43" t="s">
        <v>78</v>
      </c>
      <c r="G4" s="42"/>
      <c r="H4" s="42"/>
    </row>
    <row r="5" spans="1:8" ht="16" thickBot="1" x14ac:dyDescent="0.4">
      <c r="A5" s="44" t="s">
        <v>79</v>
      </c>
      <c r="B5" s="72">
        <v>7.0000000000000007E-2</v>
      </c>
      <c r="C5" s="73">
        <v>0.11</v>
      </c>
      <c r="D5" s="73">
        <v>0.19</v>
      </c>
      <c r="E5" s="74">
        <v>0.15</v>
      </c>
      <c r="F5" s="45">
        <f>SUMPRODUCT($B$4:$E$4,B5:E5)</f>
        <v>712000</v>
      </c>
      <c r="G5" s="42"/>
      <c r="H5" s="42"/>
    </row>
    <row r="6" spans="1:8" ht="15.5" x14ac:dyDescent="0.35">
      <c r="A6" s="44"/>
      <c r="B6" s="75"/>
      <c r="C6" s="75"/>
      <c r="D6" s="75"/>
      <c r="E6" s="75"/>
      <c r="F6" s="50"/>
      <c r="G6" s="42"/>
      <c r="H6" s="42"/>
    </row>
    <row r="7" spans="1:8" ht="16" thickBot="1" x14ac:dyDescent="0.4">
      <c r="A7" s="44"/>
      <c r="B7" s="75"/>
      <c r="C7" s="75"/>
      <c r="D7" s="75"/>
      <c r="E7" s="75"/>
      <c r="F7" s="43" t="s">
        <v>0</v>
      </c>
      <c r="G7" s="42" t="s">
        <v>55</v>
      </c>
      <c r="H7" s="43" t="s">
        <v>1</v>
      </c>
    </row>
    <row r="8" spans="1:8" ht="16" thickBot="1" x14ac:dyDescent="0.4">
      <c r="A8" s="44" t="s">
        <v>80</v>
      </c>
      <c r="B8" s="76">
        <v>1</v>
      </c>
      <c r="C8" s="77"/>
      <c r="D8" s="77"/>
      <c r="E8" s="78"/>
      <c r="F8" s="50">
        <f>SUMPRODUCT($B$4:$E$4,B8:E8)</f>
        <v>750000.00000000023</v>
      </c>
      <c r="G8" s="54" t="s">
        <v>14</v>
      </c>
      <c r="H8" s="79">
        <v>1000000</v>
      </c>
    </row>
    <row r="9" spans="1:8" ht="16" thickBot="1" x14ac:dyDescent="0.4">
      <c r="A9" s="44" t="s">
        <v>81</v>
      </c>
      <c r="B9" s="80"/>
      <c r="C9" s="75">
        <v>1</v>
      </c>
      <c r="D9" s="75"/>
      <c r="E9" s="81"/>
      <c r="F9" s="50">
        <f t="shared" ref="F9:F14" si="0">SUMPRODUCT($B$4:$E$4,B9:E9)</f>
        <v>950000.00000000047</v>
      </c>
      <c r="G9" s="54" t="s">
        <v>14</v>
      </c>
      <c r="H9" s="79">
        <v>2500000</v>
      </c>
    </row>
    <row r="10" spans="1:8" ht="16" thickBot="1" x14ac:dyDescent="0.4">
      <c r="A10" s="44" t="s">
        <v>82</v>
      </c>
      <c r="B10" s="80"/>
      <c r="C10" s="75"/>
      <c r="D10" s="75">
        <v>1</v>
      </c>
      <c r="E10" s="81"/>
      <c r="F10" s="50">
        <f t="shared" si="0"/>
        <v>1499999.9999999998</v>
      </c>
      <c r="G10" s="54" t="s">
        <v>14</v>
      </c>
      <c r="H10" s="79">
        <v>1500000</v>
      </c>
    </row>
    <row r="11" spans="1:8" ht="15.5" x14ac:dyDescent="0.35">
      <c r="A11" s="44" t="s">
        <v>83</v>
      </c>
      <c r="B11" s="80"/>
      <c r="C11" s="75"/>
      <c r="D11" s="75"/>
      <c r="E11" s="81">
        <v>1</v>
      </c>
      <c r="F11" s="50">
        <f t="shared" si="0"/>
        <v>1800000</v>
      </c>
      <c r="G11" s="54" t="s">
        <v>14</v>
      </c>
      <c r="H11" s="79">
        <v>1800000</v>
      </c>
    </row>
    <row r="12" spans="1:8" ht="15.5" x14ac:dyDescent="0.35">
      <c r="A12" s="44" t="s">
        <v>84</v>
      </c>
      <c r="B12" s="80">
        <v>-0.55000000000000004</v>
      </c>
      <c r="C12" s="75">
        <v>-0.55000000000000004</v>
      </c>
      <c r="D12" s="75">
        <v>0.45</v>
      </c>
      <c r="E12" s="81">
        <v>0.45</v>
      </c>
      <c r="F12" s="50">
        <f t="shared" si="0"/>
        <v>549999.99999999942</v>
      </c>
      <c r="G12" s="54" t="s">
        <v>18</v>
      </c>
      <c r="H12" s="82">
        <v>0</v>
      </c>
    </row>
    <row r="13" spans="1:8" ht="15.5" x14ac:dyDescent="0.35">
      <c r="A13" s="44" t="s">
        <v>85</v>
      </c>
      <c r="B13" s="80">
        <v>0.85</v>
      </c>
      <c r="C13" s="75">
        <v>-0.15</v>
      </c>
      <c r="D13" s="75">
        <v>-0.15</v>
      </c>
      <c r="E13" s="81">
        <v>-0.15</v>
      </c>
      <c r="F13" s="83">
        <f t="shared" si="0"/>
        <v>2.3283064365386963E-10</v>
      </c>
      <c r="G13" s="54" t="s">
        <v>18</v>
      </c>
      <c r="H13" s="82">
        <v>0</v>
      </c>
    </row>
    <row r="14" spans="1:8" ht="16" thickBot="1" x14ac:dyDescent="0.4">
      <c r="A14" s="44" t="s">
        <v>86</v>
      </c>
      <c r="B14" s="84">
        <v>1</v>
      </c>
      <c r="C14" s="85">
        <v>1</v>
      </c>
      <c r="D14" s="85">
        <v>1</v>
      </c>
      <c r="E14" s="86">
        <v>1</v>
      </c>
      <c r="F14" s="50">
        <f t="shared" si="0"/>
        <v>5000000</v>
      </c>
      <c r="G14" s="54" t="s">
        <v>14</v>
      </c>
      <c r="H14" s="87">
        <v>5000000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B74-7ADE-4AD8-9ED1-47BC5965F783}">
  <sheetPr codeName="Sheet8"/>
  <dimension ref="A1:O21"/>
  <sheetViews>
    <sheetView topLeftCell="A2" workbookViewId="0">
      <selection sqref="A1:G21"/>
    </sheetView>
  </sheetViews>
  <sheetFormatPr defaultColWidth="8.7265625" defaultRowHeight="14.5" x14ac:dyDescent="0.35"/>
  <cols>
    <col min="1" max="1" width="31" style="1" customWidth="1"/>
    <col min="2" max="7" width="8.7265625" style="1"/>
    <col min="8" max="8" width="8.7265625" style="1" customWidth="1"/>
    <col min="9" max="9" width="8.7265625" style="1"/>
    <col min="10" max="11" width="8.7265625" style="1" customWidth="1"/>
    <col min="12" max="16384" width="8.7265625" style="1"/>
  </cols>
  <sheetData>
    <row r="1" spans="1:15" ht="18.5" x14ac:dyDescent="0.45">
      <c r="A1" s="40" t="s">
        <v>39</v>
      </c>
    </row>
    <row r="3" spans="1:15" ht="17" x14ac:dyDescent="0.4">
      <c r="A3" s="39" t="s">
        <v>12</v>
      </c>
      <c r="B3" s="9"/>
      <c r="C3" s="9"/>
      <c r="D3" s="9"/>
      <c r="E3" s="9"/>
      <c r="F3" s="9"/>
      <c r="G3" s="9"/>
      <c r="H3" s="9"/>
      <c r="I3" s="9"/>
      <c r="J3" s="9"/>
    </row>
    <row r="4" spans="1:15" x14ac:dyDescent="0.35">
      <c r="A4" s="10"/>
      <c r="B4" s="10"/>
      <c r="C4" s="10"/>
      <c r="D4" s="10"/>
    </row>
    <row r="5" spans="1:15" x14ac:dyDescent="0.35">
      <c r="B5" s="1" t="s">
        <v>13</v>
      </c>
    </row>
    <row r="6" spans="1:15" x14ac:dyDescent="0.35">
      <c r="B6" s="2" t="s">
        <v>14</v>
      </c>
      <c r="C6" s="2"/>
      <c r="D6" s="2"/>
      <c r="E6" s="1" t="s">
        <v>15</v>
      </c>
    </row>
    <row r="7" spans="1:15" x14ac:dyDescent="0.35">
      <c r="B7" s="3" t="s">
        <v>16</v>
      </c>
      <c r="C7" s="3"/>
      <c r="D7" s="3"/>
      <c r="E7" s="1" t="s">
        <v>17</v>
      </c>
    </row>
    <row r="8" spans="1:15" x14ac:dyDescent="0.35">
      <c r="B8" s="2" t="s">
        <v>18</v>
      </c>
      <c r="C8" s="2"/>
      <c r="D8" s="2"/>
      <c r="E8" s="1" t="s">
        <v>19</v>
      </c>
    </row>
    <row r="10" spans="1:15" ht="15" thickBot="1" x14ac:dyDescent="0.4">
      <c r="A10" s="11" t="s">
        <v>20</v>
      </c>
      <c r="I10" s="4" t="s">
        <v>21</v>
      </c>
      <c r="L10" s="1" t="s">
        <v>22</v>
      </c>
    </row>
    <row r="11" spans="1:15" x14ac:dyDescent="0.35">
      <c r="A11" s="14"/>
      <c r="B11" s="15" t="s">
        <v>23</v>
      </c>
      <c r="C11" s="16" t="s">
        <v>24</v>
      </c>
      <c r="D11" s="16" t="s">
        <v>32</v>
      </c>
      <c r="E11" s="17" t="s">
        <v>33</v>
      </c>
      <c r="F11" s="18"/>
      <c r="G11" s="19"/>
      <c r="I11" s="28" t="s">
        <v>0</v>
      </c>
      <c r="J11" s="30" t="s">
        <v>25</v>
      </c>
    </row>
    <row r="12" spans="1:15" x14ac:dyDescent="0.35">
      <c r="A12" s="20" t="s">
        <v>26</v>
      </c>
      <c r="B12" s="12">
        <v>80000</v>
      </c>
      <c r="C12" s="12">
        <v>120000</v>
      </c>
      <c r="D12" s="12">
        <v>45000</v>
      </c>
      <c r="E12" s="12">
        <v>10000</v>
      </c>
      <c r="F12" s="5" t="s">
        <v>27</v>
      </c>
      <c r="G12" s="21" t="s">
        <v>1</v>
      </c>
      <c r="I12" s="27">
        <f>SUMPRODUCT(B12:E12,$B$20:$E$20)</f>
        <v>13722666.666666668</v>
      </c>
      <c r="J12" s="31"/>
      <c r="L12" s="6" t="s">
        <v>28</v>
      </c>
      <c r="M12" s="6"/>
      <c r="N12" s="7" t="s">
        <v>29</v>
      </c>
      <c r="O12" s="7"/>
    </row>
    <row r="13" spans="1:15" x14ac:dyDescent="0.35">
      <c r="A13" s="20" t="s">
        <v>34</v>
      </c>
      <c r="B13" s="12">
        <v>1</v>
      </c>
      <c r="C13" s="12"/>
      <c r="D13" s="12"/>
      <c r="E13" s="12"/>
      <c r="F13" s="13" t="s">
        <v>14</v>
      </c>
      <c r="G13" s="22">
        <v>100</v>
      </c>
      <c r="H13" s="8" t="str">
        <f>IF(AND(F13&lt;&gt;$B$6,F13&lt;&gt;$B$8,F13&lt;&gt;$B$7),"Bad constraint sign","")</f>
        <v/>
      </c>
      <c r="I13" s="27">
        <f>SUMPRODUCT(B13:E13,$B$20:$E$20)</f>
        <v>68.033333333333331</v>
      </c>
      <c r="J13" s="31">
        <f>G13-I13</f>
        <v>31.966666666666669</v>
      </c>
      <c r="K13" s="1" t="str">
        <f>A13</f>
        <v>Constraint 1</v>
      </c>
      <c r="L13" s="7">
        <f>IF(TRIM($F13)&lt;&gt;$B$8,I13,0)</f>
        <v>68.033333333333331</v>
      </c>
      <c r="M13" s="7">
        <f>IF(TRIM($F13)&lt;&gt;$B$8,G13,0)</f>
        <v>100</v>
      </c>
      <c r="N13" s="7">
        <f>IF(TRIM($F13)&lt;&gt;$B$6,I13,0)</f>
        <v>0</v>
      </c>
      <c r="O13" s="7">
        <f>IF($F13&lt;&gt;$B$6,G13,0)</f>
        <v>0</v>
      </c>
    </row>
    <row r="14" spans="1:15" x14ac:dyDescent="0.35">
      <c r="A14" s="20" t="s">
        <v>35</v>
      </c>
      <c r="B14" s="12"/>
      <c r="C14" s="12">
        <v>1</v>
      </c>
      <c r="D14" s="12"/>
      <c r="E14" s="12"/>
      <c r="F14" s="13" t="s">
        <v>14</v>
      </c>
      <c r="G14" s="22">
        <v>50</v>
      </c>
      <c r="H14" s="8" t="str">
        <f t="shared" ref="H14:H17" si="0">IF(AND(F14&lt;&gt;$B$6,F14&lt;&gt;$B$8,F14&lt;&gt;$B$7),"Bad constraint sign","")</f>
        <v/>
      </c>
      <c r="I14" s="27">
        <f t="shared" ref="I14:I17" si="1">SUMPRODUCT(B14:E14,$B$20:$E$20)</f>
        <v>50</v>
      </c>
      <c r="J14" s="31">
        <f t="shared" ref="J14:J17" si="2">G14-I14</f>
        <v>0</v>
      </c>
      <c r="K14" s="1" t="str">
        <f t="shared" ref="K14:K17" si="3">A14</f>
        <v>Constraint 2</v>
      </c>
      <c r="L14" s="7">
        <f t="shared" ref="L14:L17" si="4">IF(TRIM($F14)&lt;&gt;$B$8,I14,0)</f>
        <v>50</v>
      </c>
      <c r="M14" s="7">
        <f t="shared" ref="M14:M17" si="5">IF(TRIM($F14)&lt;&gt;$B$8,G14,0)</f>
        <v>50</v>
      </c>
      <c r="N14" s="7">
        <f t="shared" ref="N14:N17" si="6">IF(TRIM($F14)&lt;&gt;$B$6,I14,0)</f>
        <v>0</v>
      </c>
      <c r="O14" s="7">
        <f t="shared" ref="O14:O17" si="7">IF($F14&lt;&gt;$B$6,G14,0)</f>
        <v>0</v>
      </c>
    </row>
    <row r="15" spans="1:15" x14ac:dyDescent="0.35">
      <c r="A15" s="20" t="s">
        <v>36</v>
      </c>
      <c r="B15" s="12"/>
      <c r="C15" s="12"/>
      <c r="D15" s="12">
        <v>1</v>
      </c>
      <c r="E15" s="12"/>
      <c r="F15" s="13" t="s">
        <v>14</v>
      </c>
      <c r="G15" s="22">
        <v>50</v>
      </c>
      <c r="H15" s="8" t="str">
        <f t="shared" si="0"/>
        <v/>
      </c>
      <c r="I15" s="27">
        <f t="shared" si="1"/>
        <v>50</v>
      </c>
      <c r="J15" s="31">
        <f t="shared" si="2"/>
        <v>0</v>
      </c>
      <c r="K15" s="1" t="str">
        <f t="shared" si="3"/>
        <v>Constraint 3</v>
      </c>
      <c r="L15" s="7">
        <f t="shared" si="4"/>
        <v>50</v>
      </c>
      <c r="M15" s="7">
        <f t="shared" si="5"/>
        <v>50</v>
      </c>
      <c r="N15" s="7">
        <f t="shared" si="6"/>
        <v>0</v>
      </c>
      <c r="O15" s="7">
        <f t="shared" si="7"/>
        <v>0</v>
      </c>
    </row>
    <row r="16" spans="1:15" x14ac:dyDescent="0.35">
      <c r="A16" s="20" t="s">
        <v>37</v>
      </c>
      <c r="B16" s="12"/>
      <c r="C16" s="12"/>
      <c r="D16" s="12"/>
      <c r="E16" s="12">
        <v>1</v>
      </c>
      <c r="F16" s="13" t="s">
        <v>14</v>
      </c>
      <c r="G16" s="22">
        <v>3</v>
      </c>
      <c r="H16" s="8" t="str">
        <f t="shared" si="0"/>
        <v/>
      </c>
      <c r="I16" s="27">
        <f t="shared" si="1"/>
        <v>3</v>
      </c>
      <c r="J16" s="31">
        <f t="shared" si="2"/>
        <v>0</v>
      </c>
      <c r="K16" s="1" t="str">
        <f t="shared" si="3"/>
        <v>Constraint 4</v>
      </c>
      <c r="L16" s="7">
        <f t="shared" si="4"/>
        <v>3</v>
      </c>
      <c r="M16" s="7">
        <f t="shared" si="5"/>
        <v>3</v>
      </c>
      <c r="N16" s="7">
        <f t="shared" si="6"/>
        <v>0</v>
      </c>
      <c r="O16" s="7">
        <f t="shared" si="7"/>
        <v>0</v>
      </c>
    </row>
    <row r="17" spans="1:15" ht="15" thickBot="1" x14ac:dyDescent="0.4">
      <c r="A17" s="23" t="s">
        <v>38</v>
      </c>
      <c r="B17" s="24">
        <v>1500</v>
      </c>
      <c r="C17" s="24">
        <v>2200</v>
      </c>
      <c r="D17" s="24">
        <v>750</v>
      </c>
      <c r="E17" s="24">
        <v>150</v>
      </c>
      <c r="F17" s="25" t="s">
        <v>14</v>
      </c>
      <c r="G17" s="26">
        <v>250000</v>
      </c>
      <c r="H17" s="8" t="str">
        <f t="shared" si="0"/>
        <v/>
      </c>
      <c r="I17" s="29">
        <f t="shared" si="1"/>
        <v>250000</v>
      </c>
      <c r="J17" s="32">
        <f t="shared" si="2"/>
        <v>0</v>
      </c>
      <c r="K17" s="1" t="str">
        <f t="shared" si="3"/>
        <v>Constraint 5</v>
      </c>
      <c r="L17" s="7">
        <f t="shared" si="4"/>
        <v>250000</v>
      </c>
      <c r="M17" s="7">
        <f t="shared" si="5"/>
        <v>250000</v>
      </c>
      <c r="N17" s="7">
        <f t="shared" si="6"/>
        <v>0</v>
      </c>
      <c r="O17" s="7">
        <f t="shared" si="7"/>
        <v>0</v>
      </c>
    </row>
    <row r="19" spans="1:15" ht="15" thickBot="1" x14ac:dyDescent="0.4">
      <c r="A19" s="4" t="s">
        <v>21</v>
      </c>
    </row>
    <row r="20" spans="1:15" x14ac:dyDescent="0.35">
      <c r="A20" s="33" t="s">
        <v>30</v>
      </c>
      <c r="B20" s="34">
        <v>68.033333333333331</v>
      </c>
      <c r="C20" s="34">
        <v>50</v>
      </c>
      <c r="D20" s="34">
        <v>50</v>
      </c>
      <c r="E20" s="34">
        <v>3</v>
      </c>
      <c r="F20" s="34"/>
      <c r="G20" s="37"/>
    </row>
    <row r="21" spans="1:15" ht="15" thickBot="1" x14ac:dyDescent="0.4">
      <c r="A21" s="35" t="s">
        <v>31</v>
      </c>
      <c r="B21" s="36"/>
      <c r="C21" s="36"/>
      <c r="D21" s="36"/>
      <c r="E21" s="36"/>
      <c r="F21" s="36"/>
      <c r="G21" s="38">
        <f>I12</f>
        <v>13722666.666666668</v>
      </c>
    </row>
  </sheetData>
  <printOptions gridLines="1" gridLinesSet="0"/>
  <pageMargins left="0.75" right="0.75" top="1" bottom="1" header="0.5" footer="0.5"/>
  <pageSetup orientation="landscape" horizontalDpi="4294967292" verticalDpi="360" r:id="rId1"/>
  <headerFooter alignWithMargins="0">
    <oddHeader>&amp;A</oddHeader>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1" r:id="rId4" name="solverButton">
              <controlPr defaultSize="0" print="0" autoFill="0" autoPict="0" macro="[1]!CallSolver">
                <anchor moveWithCells="1" sizeWithCells="1">
                  <from>
                    <xdr:col>0</xdr:col>
                    <xdr:colOff>63500</xdr:colOff>
                    <xdr:row>1</xdr:row>
                    <xdr:rowOff>0</xdr:rowOff>
                  </from>
                  <to>
                    <xdr:col>0</xdr:col>
                    <xdr:colOff>1460500</xdr:colOff>
                    <xdr:row>2</xdr:row>
                    <xdr:rowOff>44450</xdr:rowOff>
                  </to>
                </anchor>
              </controlPr>
            </control>
          </mc:Choice>
        </mc:AlternateContent>
        <mc:AlternateContent xmlns:mc="http://schemas.openxmlformats.org/markup-compatibility/2006">
          <mc:Choice Requires="x14">
            <control shapeId="2052" r:id="rId5" name="solverHelpButton">
              <controlPr defaultSize="0" print="0" autoFill="0" autoPict="0" macro="[1]!SolverHelp">
                <anchor moveWithCells="1" sizeWithCells="1">
                  <from>
                    <xdr:col>0</xdr:col>
                    <xdr:colOff>1524000</xdr:colOff>
                    <xdr:row>1</xdr:row>
                    <xdr:rowOff>0</xdr:rowOff>
                  </from>
                  <to>
                    <xdr:col>2</xdr:col>
                    <xdr:colOff>146050</xdr:colOff>
                    <xdr:row>2</xdr:row>
                    <xdr:rowOff>44450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Audience</vt:lpstr>
      <vt:lpstr>TRUCK</vt:lpstr>
      <vt:lpstr>DIET</vt:lpstr>
      <vt:lpstr>OIL BLEND</vt:lpstr>
      <vt:lpstr>Sheet4</vt:lpstr>
      <vt:lpstr>Cedar point</vt:lpstr>
      <vt:lpstr>'Cedar point'!Print_Area</vt:lpstr>
      <vt:lpstr>'Cedar point'!solver_adj</vt:lpstr>
      <vt:lpstr>'Cedar point'!solver_lhs1</vt:lpstr>
      <vt:lpstr>'Cedar point'!solver_lhs2</vt:lpstr>
      <vt:lpstr>'Cedar point'!solver_lhs3</vt:lpstr>
      <vt:lpstr>'Cedar point'!solver_opt</vt:lpstr>
      <vt:lpstr>'Cedar point'!solver_rhs1</vt:lpstr>
      <vt:lpstr>'Cedar point'!solver_rhs2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2021-03-19T14:24:24Z</cp:lastPrinted>
  <dcterms:created xsi:type="dcterms:W3CDTF">2021-03-08T18:27:16Z</dcterms:created>
  <dcterms:modified xsi:type="dcterms:W3CDTF">2021-03-25T22:10:07Z</dcterms:modified>
</cp:coreProperties>
</file>