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1" l="1"/>
  <c r="B84" i="1"/>
  <c r="E79" i="1" l="1"/>
  <c r="E73" i="1"/>
  <c r="E83" i="1"/>
  <c r="E82" i="1"/>
  <c r="E81" i="1"/>
  <c r="E80" i="1"/>
  <c r="E78" i="1"/>
  <c r="E77" i="1"/>
  <c r="E76" i="1"/>
  <c r="E75" i="1"/>
  <c r="E74" i="1"/>
  <c r="E72" i="1"/>
  <c r="E71" i="1"/>
  <c r="E70" i="1"/>
  <c r="P2" i="1"/>
  <c r="C83" i="1"/>
  <c r="D83" i="1" s="1"/>
  <c r="F83" i="1" s="1"/>
  <c r="G83" i="1" s="1"/>
  <c r="C82" i="1"/>
  <c r="D82" i="1" s="1"/>
  <c r="F82" i="1" s="1"/>
  <c r="G82" i="1" s="1"/>
  <c r="C81" i="1"/>
  <c r="D81" i="1" s="1"/>
  <c r="F81" i="1" s="1"/>
  <c r="G81" i="1" s="1"/>
  <c r="C80" i="1"/>
  <c r="D80" i="1" s="1"/>
  <c r="F80" i="1" s="1"/>
  <c r="G80" i="1" s="1"/>
  <c r="C79" i="1"/>
  <c r="D79" i="1" s="1"/>
  <c r="F79" i="1" s="1"/>
  <c r="G79" i="1" s="1"/>
  <c r="C78" i="1"/>
  <c r="D78" i="1" s="1"/>
  <c r="F78" i="1" s="1"/>
  <c r="G78" i="1" s="1"/>
  <c r="C77" i="1"/>
  <c r="D77" i="1" s="1"/>
  <c r="F77" i="1" s="1"/>
  <c r="G77" i="1" s="1"/>
  <c r="C76" i="1"/>
  <c r="D76" i="1" s="1"/>
  <c r="F76" i="1" s="1"/>
  <c r="G76" i="1" s="1"/>
  <c r="C75" i="1"/>
  <c r="D75" i="1" s="1"/>
  <c r="F75" i="1" s="1"/>
  <c r="G75" i="1" s="1"/>
  <c r="C74" i="1"/>
  <c r="D74" i="1" s="1"/>
  <c r="F74" i="1" s="1"/>
  <c r="G74" i="1" s="1"/>
  <c r="C73" i="1"/>
  <c r="D73" i="1" s="1"/>
  <c r="F73" i="1" s="1"/>
  <c r="G73" i="1" s="1"/>
  <c r="C72" i="1"/>
  <c r="D72" i="1" s="1"/>
  <c r="F72" i="1" s="1"/>
  <c r="G72" i="1" s="1"/>
  <c r="C70" i="1"/>
  <c r="D70" i="1" s="1"/>
  <c r="F70" i="1" s="1"/>
  <c r="G70" i="1" s="1"/>
  <c r="K62" i="1"/>
  <c r="K63" i="1"/>
  <c r="M63" i="1" s="1"/>
  <c r="K64" i="1"/>
  <c r="H62" i="1"/>
  <c r="J63" i="1" s="1"/>
  <c r="J62" i="1"/>
  <c r="M62" i="1" s="1"/>
  <c r="N59" i="1"/>
  <c r="P59" i="1" s="1"/>
  <c r="J56" i="1"/>
  <c r="L56" i="1" s="1"/>
  <c r="D53" i="1"/>
  <c r="F53" i="1" s="1"/>
  <c r="J50" i="1"/>
  <c r="L50" i="1" s="1"/>
  <c r="G47" i="1"/>
  <c r="I47" i="1" s="1"/>
  <c r="D44" i="1"/>
  <c r="F44" i="1" s="1"/>
  <c r="D41" i="1"/>
  <c r="F41" i="1" s="1"/>
  <c r="D38" i="1"/>
  <c r="F38" i="1" s="1"/>
  <c r="D35" i="1"/>
  <c r="F35" i="1" s="1"/>
  <c r="L32" i="1"/>
  <c r="N32" i="1" s="1"/>
  <c r="D29" i="1"/>
  <c r="F29" i="1" s="1"/>
  <c r="E26" i="1"/>
  <c r="G26" i="1" s="1"/>
  <c r="M23" i="1"/>
  <c r="O23" i="1" s="1"/>
  <c r="I20" i="1"/>
  <c r="K20" i="1" s="1"/>
  <c r="D17" i="1"/>
  <c r="F17" i="1" s="1"/>
  <c r="L14" i="1"/>
  <c r="N14" i="1" s="1"/>
  <c r="H11" i="1"/>
  <c r="J11" i="1" s="1"/>
  <c r="D8" i="1"/>
  <c r="F8" i="1" s="1"/>
  <c r="E5" i="1"/>
  <c r="G5" i="1" s="1"/>
  <c r="N2" i="1"/>
  <c r="J61" i="1" l="1"/>
  <c r="M61" i="1" s="1"/>
  <c r="J64" i="1"/>
  <c r="M64" i="1" s="1"/>
  <c r="D71" i="1"/>
  <c r="F71" i="1" s="1"/>
  <c r="G71" i="1" s="1"/>
  <c r="B85" i="1" s="1"/>
</calcChain>
</file>

<file path=xl/sharedStrings.xml><?xml version="1.0" encoding="utf-8"?>
<sst xmlns="http://schemas.openxmlformats.org/spreadsheetml/2006/main" count="224" uniqueCount="68">
  <si>
    <t>appeals</t>
  </si>
  <si>
    <t>serial</t>
  </si>
  <si>
    <t>date</t>
  </si>
  <si>
    <t>int</t>
  </si>
  <si>
    <t>text</t>
  </si>
  <si>
    <t>char250</t>
  </si>
  <si>
    <t>char100</t>
  </si>
  <si>
    <t>bool</t>
  </si>
  <si>
    <t>bills</t>
  </si>
  <si>
    <t>money</t>
  </si>
  <si>
    <t>charge_types</t>
  </si>
  <si>
    <t>clients</t>
  </si>
  <si>
    <t>client_changes</t>
  </si>
  <si>
    <t>client_cities</t>
  </si>
  <si>
    <t>contracts</t>
  </si>
  <si>
    <t>contract_changes</t>
  </si>
  <si>
    <t>contract_parts</t>
  </si>
  <si>
    <t>contract_statuses</t>
  </si>
  <si>
    <t>financial_operations</t>
  </si>
  <si>
    <t>problems</t>
  </si>
  <si>
    <t>roles</t>
  </si>
  <si>
    <t>services</t>
  </si>
  <si>
    <t>statuses</t>
  </si>
  <si>
    <t>tariffs</t>
  </si>
  <si>
    <t>technical_information</t>
  </si>
  <si>
    <t>inet</t>
  </si>
  <si>
    <t>transaction_types</t>
  </si>
  <si>
    <t>users</t>
  </si>
  <si>
    <t>user_changes</t>
  </si>
  <si>
    <t>DB_size</t>
  </si>
  <si>
    <t>7347 MB</t>
  </si>
  <si>
    <t>64 KB</t>
  </si>
  <si>
    <t>48 KB</t>
  </si>
  <si>
    <t>0.8 KB</t>
  </si>
  <si>
    <t>24 KB</t>
  </si>
  <si>
    <t>5608 KB</t>
  </si>
  <si>
    <t>120 KB</t>
  </si>
  <si>
    <t>40 KB</t>
  </si>
  <si>
    <t>16 KB</t>
  </si>
  <si>
    <t>1704 KB</t>
  </si>
  <si>
    <t>Byte</t>
  </si>
  <si>
    <t>table4queries</t>
  </si>
  <si>
    <t>bigint</t>
  </si>
  <si>
    <t>char150</t>
  </si>
  <si>
    <t>Прогноз увеличения БД</t>
  </si>
  <si>
    <t>Клиенты</t>
  </si>
  <si>
    <t>Счета</t>
  </si>
  <si>
    <t>Обращения</t>
  </si>
  <si>
    <t>Изменения клиентов</t>
  </si>
  <si>
    <t>Города</t>
  </si>
  <si>
    <t>Котракты</t>
  </si>
  <si>
    <t>Изменения контрактов</t>
  </si>
  <si>
    <t>Контрактные части</t>
  </si>
  <si>
    <t>Финансовые операции</t>
  </si>
  <si>
    <t>Проблемы</t>
  </si>
  <si>
    <t>Тарифы</t>
  </si>
  <si>
    <t>Техническая информация</t>
  </si>
  <si>
    <t>Пользователи</t>
  </si>
  <si>
    <t>Изменения пользователей</t>
  </si>
  <si>
    <t>-</t>
  </si>
  <si>
    <t>Прогнозируемый размер БД</t>
  </si>
  <si>
    <t>KB</t>
  </si>
  <si>
    <t>Разница с текущим</t>
  </si>
  <si>
    <t>MB</t>
  </si>
  <si>
    <t>в день</t>
  </si>
  <si>
    <t>прирост</t>
  </si>
  <si>
    <t>в год</t>
  </si>
  <si>
    <t>за 3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</si>
</sst>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theme="4" tint="-0.499984740745262"/>
      <name val="Calibri"/>
      <family val="2"/>
      <charset val="204"/>
      <scheme val="minor"/>
    </font>
    <font>
      <b/>
      <sz val="11"/>
      <color theme="8" tint="-0.499984740745262"/>
      <name val="Calibri"/>
      <family val="2"/>
      <charset val="204"/>
      <scheme val="minor"/>
    </font>
    <font>
      <b/>
      <sz val="11"/>
      <color theme="0" tint="-0.1499984740745262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1" xfId="0" applyFon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5" borderId="2" xfId="0" applyFont="1" applyFill="1" applyBorder="1"/>
    <xf numFmtId="0" fontId="0" fillId="0" borderId="0" xfId="0" applyAlignment="1">
      <alignment horizontal="left"/>
    </xf>
    <xf numFmtId="0" fontId="2" fillId="7" borderId="2" xfId="0" applyFont="1" applyFill="1" applyBorder="1" applyAlignment="1">
      <alignment horizontal="center"/>
    </xf>
    <xf numFmtId="0" fontId="10" fillId="9" borderId="2" xfId="0" applyFont="1" applyFill="1" applyBorder="1"/>
    <xf numFmtId="0" fontId="11" fillId="0" borderId="0" xfId="0" applyFont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abSelected="1" topLeftCell="A58" zoomScaleNormal="100" workbookViewId="0">
      <selection activeCell="K77" sqref="K77"/>
    </sheetView>
  </sheetViews>
  <sheetFormatPr defaultRowHeight="15" x14ac:dyDescent="0.25"/>
  <cols>
    <col min="1" max="1" width="27.5703125" customWidth="1"/>
    <col min="15" max="15" width="9.140625" customWidth="1"/>
  </cols>
  <sheetData>
    <row r="1" spans="1:18" ht="16.5" thickBot="1" x14ac:dyDescent="0.3">
      <c r="A1" s="10" t="s">
        <v>0</v>
      </c>
      <c r="B1" s="9" t="s">
        <v>1</v>
      </c>
      <c r="C1" s="2" t="s">
        <v>2</v>
      </c>
      <c r="D1" s="2" t="s">
        <v>3</v>
      </c>
      <c r="E1" s="2" t="s">
        <v>3</v>
      </c>
      <c r="F1" s="2" t="s">
        <v>3</v>
      </c>
      <c r="G1" s="2" t="s">
        <v>4</v>
      </c>
      <c r="H1" s="2" t="s">
        <v>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7</v>
      </c>
      <c r="N1" s="1"/>
      <c r="O1" s="1"/>
      <c r="P1" s="1"/>
      <c r="Q1" s="1"/>
      <c r="R1" s="1"/>
    </row>
    <row r="2" spans="1:18" ht="15.75" thickBot="1" x14ac:dyDescent="0.3">
      <c r="A2" s="16" t="s">
        <v>40</v>
      </c>
      <c r="B2" s="7">
        <v>4</v>
      </c>
      <c r="C2" s="7">
        <v>4</v>
      </c>
      <c r="D2" s="7">
        <v>4</v>
      </c>
      <c r="E2" s="7">
        <v>4</v>
      </c>
      <c r="F2" s="7">
        <v>4</v>
      </c>
      <c r="G2" s="7">
        <v>126</v>
      </c>
      <c r="H2" s="7">
        <v>4</v>
      </c>
      <c r="I2" s="7">
        <v>126</v>
      </c>
      <c r="J2" s="7">
        <v>251</v>
      </c>
      <c r="K2" s="7">
        <v>101</v>
      </c>
      <c r="L2" s="7">
        <v>1</v>
      </c>
      <c r="M2" s="7">
        <v>1</v>
      </c>
      <c r="N2" s="4">
        <f>SUM(B2:M2)</f>
        <v>630</v>
      </c>
      <c r="O2" s="5">
        <v>11040</v>
      </c>
      <c r="P2" s="8">
        <f>N2*O2/1024</f>
        <v>6792.1875</v>
      </c>
      <c r="Q2" s="11" t="s">
        <v>35</v>
      </c>
    </row>
    <row r="3" spans="1:18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6.5" thickBot="1" x14ac:dyDescent="0.3">
      <c r="A4" s="10" t="s">
        <v>8</v>
      </c>
      <c r="B4" s="9" t="s">
        <v>1</v>
      </c>
      <c r="C4" s="2" t="s">
        <v>3</v>
      </c>
      <c r="D4" s="2" t="s">
        <v>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5.75" thickBot="1" x14ac:dyDescent="0.3">
      <c r="A5" s="16" t="s">
        <v>40</v>
      </c>
      <c r="B5" s="7">
        <v>4</v>
      </c>
      <c r="C5" s="7">
        <v>4</v>
      </c>
      <c r="D5" s="7">
        <v>8</v>
      </c>
      <c r="E5" s="4">
        <f>SUM(B5:D5)</f>
        <v>16</v>
      </c>
      <c r="F5" s="5">
        <v>171</v>
      </c>
      <c r="G5" s="8">
        <f>E5*F5/1024</f>
        <v>2.671875</v>
      </c>
      <c r="H5" s="11" t="s">
        <v>34</v>
      </c>
      <c r="J5" s="1"/>
      <c r="K5" s="1"/>
      <c r="L5" s="1"/>
      <c r="M5" s="1"/>
      <c r="N5" s="1"/>
      <c r="O5" s="1"/>
      <c r="P5" s="1"/>
      <c r="Q5" s="1"/>
      <c r="R5" s="1"/>
    </row>
    <row r="6" spans="1:18" ht="15.75" thickBot="1" x14ac:dyDescent="0.3">
      <c r="A6" s="1"/>
      <c r="B6" s="3"/>
      <c r="C6" s="3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6.5" thickBot="1" x14ac:dyDescent="0.3">
      <c r="A7" s="10" t="s">
        <v>10</v>
      </c>
      <c r="B7" s="9" t="s">
        <v>1</v>
      </c>
      <c r="C7" s="2" t="s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5.75" thickBot="1" x14ac:dyDescent="0.3">
      <c r="A8" s="16" t="s">
        <v>40</v>
      </c>
      <c r="B8" s="7">
        <v>4</v>
      </c>
      <c r="C8" s="7">
        <v>251</v>
      </c>
      <c r="D8" s="4">
        <f>SUM(B8:C8)</f>
        <v>255</v>
      </c>
      <c r="E8" s="5">
        <v>4</v>
      </c>
      <c r="F8" s="8">
        <f>D8*E8/1024</f>
        <v>0.99609375</v>
      </c>
      <c r="G8" s="11" t="s">
        <v>33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.75" thickBo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6.5" thickBot="1" x14ac:dyDescent="0.3">
      <c r="A10" s="10" t="s">
        <v>11</v>
      </c>
      <c r="B10" s="9" t="s">
        <v>1</v>
      </c>
      <c r="C10" s="2" t="s">
        <v>5</v>
      </c>
      <c r="D10" s="2" t="s">
        <v>3</v>
      </c>
      <c r="E10" s="2" t="s">
        <v>3</v>
      </c>
      <c r="F10" s="2" t="s">
        <v>5</v>
      </c>
      <c r="G10" s="2" t="s">
        <v>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5.75" thickBot="1" x14ac:dyDescent="0.3">
      <c r="A11" s="16" t="s">
        <v>40</v>
      </c>
      <c r="B11" s="7">
        <v>4</v>
      </c>
      <c r="C11" s="7">
        <v>251</v>
      </c>
      <c r="D11" s="7">
        <v>4</v>
      </c>
      <c r="E11" s="7">
        <v>4</v>
      </c>
      <c r="F11" s="7">
        <v>251</v>
      </c>
      <c r="G11" s="7">
        <v>126</v>
      </c>
      <c r="H11" s="4">
        <f>SUM(B11:G11)</f>
        <v>640</v>
      </c>
      <c r="I11" s="5">
        <v>171</v>
      </c>
      <c r="J11" s="8">
        <f>H11*I11/1024</f>
        <v>106.875</v>
      </c>
      <c r="K11" s="11" t="s">
        <v>36</v>
      </c>
      <c r="M11" s="1"/>
      <c r="N11" s="1"/>
      <c r="O11" s="1"/>
      <c r="P11" s="1"/>
      <c r="Q11" s="1"/>
      <c r="R11" s="1"/>
    </row>
    <row r="12" spans="1:18" ht="15.75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6.5" thickBot="1" x14ac:dyDescent="0.3">
      <c r="A13" s="10" t="s">
        <v>12</v>
      </c>
      <c r="B13" s="9" t="s">
        <v>3</v>
      </c>
      <c r="C13" s="2" t="s">
        <v>5</v>
      </c>
      <c r="D13" s="2" t="s">
        <v>3</v>
      </c>
      <c r="E13" s="2" t="s">
        <v>3</v>
      </c>
      <c r="F13" s="2" t="s">
        <v>5</v>
      </c>
      <c r="G13" s="2" t="s">
        <v>4</v>
      </c>
      <c r="H13" s="2" t="s">
        <v>1</v>
      </c>
      <c r="I13" s="2" t="s">
        <v>3</v>
      </c>
      <c r="J13" s="2" t="s">
        <v>2</v>
      </c>
      <c r="K13" s="2" t="s">
        <v>4</v>
      </c>
      <c r="L13" s="1"/>
      <c r="M13" s="1"/>
      <c r="N13" s="1"/>
      <c r="O13" s="1"/>
      <c r="P13" s="1"/>
      <c r="Q13" s="1"/>
      <c r="R13" s="1"/>
    </row>
    <row r="14" spans="1:18" ht="15.75" thickBot="1" x14ac:dyDescent="0.3">
      <c r="A14" s="16" t="s">
        <v>40</v>
      </c>
      <c r="B14" s="7">
        <v>4</v>
      </c>
      <c r="C14" s="7">
        <v>251</v>
      </c>
      <c r="D14" s="7">
        <v>4</v>
      </c>
      <c r="E14" s="7">
        <v>4</v>
      </c>
      <c r="F14" s="7">
        <v>251</v>
      </c>
      <c r="G14" s="7">
        <v>126</v>
      </c>
      <c r="H14" s="7">
        <v>4</v>
      </c>
      <c r="I14" s="7">
        <v>4</v>
      </c>
      <c r="J14" s="7">
        <v>4</v>
      </c>
      <c r="K14" s="7">
        <v>126</v>
      </c>
      <c r="L14" s="4">
        <f>SUM(B14:K14)</f>
        <v>778</v>
      </c>
      <c r="M14" s="5">
        <v>60</v>
      </c>
      <c r="N14" s="8">
        <f>L14*M14/1024</f>
        <v>45.5859375</v>
      </c>
      <c r="O14" s="11" t="s">
        <v>37</v>
      </c>
      <c r="Q14" s="1"/>
      <c r="R14" s="1"/>
    </row>
    <row r="15" spans="1:18" ht="15.75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6.5" thickBot="1" x14ac:dyDescent="0.3">
      <c r="A16" s="10" t="s">
        <v>13</v>
      </c>
      <c r="B16" s="9" t="s">
        <v>1</v>
      </c>
      <c r="C16" s="2" t="s">
        <v>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.75" thickBot="1" x14ac:dyDescent="0.3">
      <c r="A17" s="16" t="s">
        <v>40</v>
      </c>
      <c r="B17" s="7">
        <v>4</v>
      </c>
      <c r="C17" s="7">
        <v>251</v>
      </c>
      <c r="D17" s="4">
        <f>SUM(B17:C17)</f>
        <v>255</v>
      </c>
      <c r="E17" s="5">
        <v>10</v>
      </c>
      <c r="F17" s="8">
        <f>D17*E17/1024</f>
        <v>2.490234375</v>
      </c>
      <c r="G17" s="11" t="s">
        <v>33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.75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6.5" thickBot="1" x14ac:dyDescent="0.3">
      <c r="A19" s="10" t="s">
        <v>14</v>
      </c>
      <c r="B19" s="9" t="s">
        <v>1</v>
      </c>
      <c r="C19" s="2" t="s">
        <v>5</v>
      </c>
      <c r="D19" s="2" t="s">
        <v>3</v>
      </c>
      <c r="E19" s="2" t="s">
        <v>2</v>
      </c>
      <c r="F19" s="2" t="s">
        <v>2</v>
      </c>
      <c r="G19" s="2" t="s">
        <v>3</v>
      </c>
      <c r="H19" s="2" t="s">
        <v>2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.75" thickBot="1" x14ac:dyDescent="0.3">
      <c r="A20" s="16" t="s">
        <v>40</v>
      </c>
      <c r="B20" s="7">
        <v>4</v>
      </c>
      <c r="C20" s="7">
        <v>251</v>
      </c>
      <c r="D20" s="7">
        <v>4</v>
      </c>
      <c r="E20" s="7">
        <v>4</v>
      </c>
      <c r="F20" s="7">
        <v>4</v>
      </c>
      <c r="G20" s="7">
        <v>4</v>
      </c>
      <c r="H20" s="7">
        <v>4</v>
      </c>
      <c r="I20" s="4">
        <f>SUM(B20:H20)</f>
        <v>275</v>
      </c>
      <c r="J20" s="5">
        <v>40</v>
      </c>
      <c r="K20" s="8">
        <f>I20*J20/1024</f>
        <v>10.7421875</v>
      </c>
      <c r="L20" s="11" t="s">
        <v>34</v>
      </c>
      <c r="N20" s="1"/>
      <c r="O20" s="1"/>
      <c r="P20" s="1"/>
      <c r="Q20" s="1"/>
      <c r="R20" s="1"/>
    </row>
    <row r="21" spans="1:18" ht="15.75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6.5" thickBot="1" x14ac:dyDescent="0.3">
      <c r="A22" s="10" t="s">
        <v>15</v>
      </c>
      <c r="B22" s="9" t="s">
        <v>3</v>
      </c>
      <c r="C22" s="2" t="s">
        <v>5</v>
      </c>
      <c r="D22" s="2" t="s">
        <v>3</v>
      </c>
      <c r="E22" s="2" t="s">
        <v>2</v>
      </c>
      <c r="F22" s="2" t="s">
        <v>2</v>
      </c>
      <c r="G22" s="2" t="s">
        <v>3</v>
      </c>
      <c r="H22" s="2" t="s">
        <v>2</v>
      </c>
      <c r="I22" s="2" t="s">
        <v>1</v>
      </c>
      <c r="J22" s="2" t="s">
        <v>3</v>
      </c>
      <c r="K22" s="2" t="s">
        <v>2</v>
      </c>
      <c r="L22" s="2" t="s">
        <v>4</v>
      </c>
      <c r="M22" s="1"/>
      <c r="N22" s="1"/>
      <c r="O22" s="1"/>
      <c r="P22" s="1"/>
      <c r="Q22" s="1"/>
      <c r="R22" s="1"/>
    </row>
    <row r="23" spans="1:18" ht="15.75" thickBot="1" x14ac:dyDescent="0.3">
      <c r="A23" s="16" t="s">
        <v>40</v>
      </c>
      <c r="B23" s="7">
        <v>4</v>
      </c>
      <c r="C23" s="7">
        <v>251</v>
      </c>
      <c r="D23" s="7">
        <v>4</v>
      </c>
      <c r="E23" s="7">
        <v>4</v>
      </c>
      <c r="F23" s="7">
        <v>4</v>
      </c>
      <c r="G23" s="7">
        <v>4</v>
      </c>
      <c r="H23" s="7">
        <v>4</v>
      </c>
      <c r="I23" s="7">
        <v>4</v>
      </c>
      <c r="J23" s="7">
        <v>4</v>
      </c>
      <c r="K23" s="7">
        <v>4</v>
      </c>
      <c r="L23" s="7">
        <v>126</v>
      </c>
      <c r="M23" s="4">
        <f>SUM(B23:L23)</f>
        <v>413</v>
      </c>
      <c r="N23" s="5">
        <v>40</v>
      </c>
      <c r="O23" s="8">
        <f>M23*N23/1024</f>
        <v>16.1328125</v>
      </c>
      <c r="P23" s="11" t="s">
        <v>38</v>
      </c>
      <c r="R23" s="1"/>
    </row>
    <row r="24" spans="1:18" ht="15.75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6.5" thickBot="1" x14ac:dyDescent="0.3">
      <c r="A25" s="10" t="s">
        <v>16</v>
      </c>
      <c r="B25" s="9" t="s">
        <v>1</v>
      </c>
      <c r="C25" s="2" t="s">
        <v>3</v>
      </c>
      <c r="D25" s="2" t="s">
        <v>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.75" thickBot="1" x14ac:dyDescent="0.3">
      <c r="A26" s="16" t="s">
        <v>40</v>
      </c>
      <c r="B26" s="7">
        <v>4</v>
      </c>
      <c r="C26" s="7">
        <v>4</v>
      </c>
      <c r="D26" s="7">
        <v>4</v>
      </c>
      <c r="E26" s="4">
        <f>SUM(B26:D26)</f>
        <v>12</v>
      </c>
      <c r="F26" s="5">
        <v>80</v>
      </c>
      <c r="G26" s="8">
        <f>E26*F26/1024</f>
        <v>0.9375</v>
      </c>
      <c r="H26" s="11" t="s">
        <v>33</v>
      </c>
      <c r="J26" s="1"/>
      <c r="K26" s="1"/>
      <c r="L26" s="1"/>
      <c r="M26" s="1"/>
      <c r="N26" s="1"/>
      <c r="O26" s="1"/>
      <c r="P26" s="1"/>
      <c r="Q26" s="1"/>
      <c r="R26" s="1"/>
    </row>
    <row r="27" spans="1:18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6.5" thickBot="1" x14ac:dyDescent="0.3">
      <c r="A28" s="10" t="s">
        <v>17</v>
      </c>
      <c r="B28" s="9" t="s">
        <v>1</v>
      </c>
      <c r="C28" s="2" t="s">
        <v>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thickBot="1" x14ac:dyDescent="0.3">
      <c r="A29" s="16" t="s">
        <v>40</v>
      </c>
      <c r="B29" s="7">
        <v>4</v>
      </c>
      <c r="C29" s="7">
        <v>251</v>
      </c>
      <c r="D29" s="4">
        <f>SUM(B29:C29)</f>
        <v>255</v>
      </c>
      <c r="E29" s="5">
        <v>3</v>
      </c>
      <c r="F29" s="8">
        <f>D29*E29/1024</f>
        <v>0.7470703125</v>
      </c>
      <c r="G29" s="11" t="s">
        <v>33</v>
      </c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6.5" thickBot="1" x14ac:dyDescent="0.3">
      <c r="A31" s="10" t="s">
        <v>18</v>
      </c>
      <c r="B31" s="9" t="s">
        <v>1</v>
      </c>
      <c r="C31" s="2" t="s">
        <v>3</v>
      </c>
      <c r="D31" s="2" t="s">
        <v>3</v>
      </c>
      <c r="E31" s="2" t="s">
        <v>3</v>
      </c>
      <c r="F31" s="2" t="s">
        <v>2</v>
      </c>
      <c r="G31" s="2" t="s">
        <v>3</v>
      </c>
      <c r="H31" s="2" t="s">
        <v>3</v>
      </c>
      <c r="I31" s="2" t="s">
        <v>2</v>
      </c>
      <c r="J31" s="2" t="s">
        <v>3</v>
      </c>
      <c r="K31" s="2" t="s">
        <v>4</v>
      </c>
      <c r="L31" s="1"/>
      <c r="M31" s="1"/>
      <c r="N31" s="1"/>
      <c r="O31" s="1"/>
      <c r="P31" s="1"/>
      <c r="Q31" s="1"/>
      <c r="R31" s="1"/>
    </row>
    <row r="32" spans="1:18" ht="15.75" thickBot="1" x14ac:dyDescent="0.3">
      <c r="A32" s="16" t="s">
        <v>40</v>
      </c>
      <c r="B32" s="7">
        <v>4</v>
      </c>
      <c r="C32" s="7">
        <v>4</v>
      </c>
      <c r="D32" s="7">
        <v>4</v>
      </c>
      <c r="E32" s="7">
        <v>4</v>
      </c>
      <c r="F32" s="7">
        <v>4</v>
      </c>
      <c r="G32" s="7">
        <v>4</v>
      </c>
      <c r="H32" s="7">
        <v>4</v>
      </c>
      <c r="I32" s="7">
        <v>4</v>
      </c>
      <c r="J32" s="7">
        <v>4</v>
      </c>
      <c r="K32" s="7">
        <v>126</v>
      </c>
      <c r="L32" s="4">
        <f>SUM(B32:K32)</f>
        <v>162</v>
      </c>
      <c r="M32" s="5">
        <v>23040</v>
      </c>
      <c r="N32" s="8">
        <f>L32*M32/1024</f>
        <v>3645</v>
      </c>
      <c r="O32" s="11" t="s">
        <v>39</v>
      </c>
      <c r="Q32" s="1"/>
      <c r="R32" s="1"/>
    </row>
    <row r="33" spans="1:18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6.5" thickBot="1" x14ac:dyDescent="0.3">
      <c r="A34" s="10" t="s">
        <v>19</v>
      </c>
      <c r="B34" s="9" t="s">
        <v>1</v>
      </c>
      <c r="C34" s="2" t="s">
        <v>5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5.75" thickBot="1" x14ac:dyDescent="0.3">
      <c r="A35" s="16" t="s">
        <v>40</v>
      </c>
      <c r="B35" s="7">
        <v>4</v>
      </c>
      <c r="C35" s="7">
        <v>251</v>
      </c>
      <c r="D35" s="4">
        <f>SUM(B35:C35)</f>
        <v>255</v>
      </c>
      <c r="E35" s="5">
        <v>5</v>
      </c>
      <c r="F35" s="8">
        <f>D35*E35/1024</f>
        <v>1.2451171875</v>
      </c>
      <c r="G35" s="11" t="s">
        <v>33</v>
      </c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.75" thickBot="1" x14ac:dyDescent="0.3">
      <c r="A36" s="1"/>
      <c r="B36" s="1"/>
      <c r="C36" s="1"/>
      <c r="D36" s="1"/>
      <c r="E36" s="1"/>
      <c r="F36" s="1"/>
      <c r="G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6.5" thickBot="1" x14ac:dyDescent="0.3">
      <c r="A37" s="10" t="s">
        <v>20</v>
      </c>
      <c r="B37" s="9" t="s">
        <v>1</v>
      </c>
      <c r="C37" s="2" t="s">
        <v>5</v>
      </c>
      <c r="D37" s="1"/>
      <c r="E37" s="1"/>
      <c r="F37" s="1"/>
      <c r="G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5.75" thickBot="1" x14ac:dyDescent="0.3">
      <c r="A38" s="16" t="s">
        <v>40</v>
      </c>
      <c r="B38" s="7">
        <v>4</v>
      </c>
      <c r="C38" s="7">
        <v>251</v>
      </c>
      <c r="D38" s="4">
        <f>SUM(B38:C38)</f>
        <v>255</v>
      </c>
      <c r="E38" s="5">
        <v>6</v>
      </c>
      <c r="F38" s="8">
        <f>D38*E38/1024</f>
        <v>1.494140625</v>
      </c>
      <c r="G38" s="11" t="s">
        <v>33</v>
      </c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.75" thickBot="1" x14ac:dyDescent="0.3">
      <c r="A39" s="1"/>
      <c r="B39" s="1"/>
      <c r="C39" s="1"/>
      <c r="D39" s="1"/>
      <c r="E39" s="6"/>
      <c r="F39" s="1"/>
      <c r="G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6.5" thickBot="1" x14ac:dyDescent="0.3">
      <c r="A40" s="10" t="s">
        <v>21</v>
      </c>
      <c r="B40" s="9" t="s">
        <v>1</v>
      </c>
      <c r="C40" s="2" t="s">
        <v>5</v>
      </c>
      <c r="D40" s="1"/>
      <c r="E40" s="1"/>
      <c r="F40" s="1"/>
      <c r="G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.75" thickBot="1" x14ac:dyDescent="0.3">
      <c r="A41" s="16" t="s">
        <v>40</v>
      </c>
      <c r="B41" s="7">
        <v>4</v>
      </c>
      <c r="C41" s="7">
        <v>251</v>
      </c>
      <c r="D41" s="4">
        <f>SUM(B41:C41)</f>
        <v>255</v>
      </c>
      <c r="E41" s="5">
        <v>5</v>
      </c>
      <c r="F41" s="8">
        <f>D41*E41/1024</f>
        <v>1.2451171875</v>
      </c>
      <c r="G41" s="11" t="s">
        <v>33</v>
      </c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.75" thickBot="1" x14ac:dyDescent="0.3">
      <c r="A42" s="1"/>
      <c r="B42" s="1"/>
      <c r="C42" s="1"/>
      <c r="D42" s="1"/>
      <c r="E42" s="1"/>
      <c r="F42" s="1"/>
      <c r="G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6.5" thickBot="1" x14ac:dyDescent="0.3">
      <c r="A43" s="10" t="s">
        <v>22</v>
      </c>
      <c r="B43" s="9" t="s">
        <v>1</v>
      </c>
      <c r="C43" s="2" t="s">
        <v>5</v>
      </c>
      <c r="D43" s="1"/>
      <c r="E43" s="1"/>
      <c r="F43" s="1"/>
      <c r="G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.75" thickBot="1" x14ac:dyDescent="0.3">
      <c r="A44" s="16" t="s">
        <v>40</v>
      </c>
      <c r="B44" s="7">
        <v>4</v>
      </c>
      <c r="C44" s="7">
        <v>251</v>
      </c>
      <c r="D44" s="4">
        <f>SUM(B44:C44)</f>
        <v>255</v>
      </c>
      <c r="E44" s="5">
        <v>4</v>
      </c>
      <c r="F44" s="8">
        <f>D44*E44/1024</f>
        <v>0.99609375</v>
      </c>
      <c r="G44" s="11" t="s">
        <v>33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6.5" thickBot="1" x14ac:dyDescent="0.3">
      <c r="A46" s="10" t="s">
        <v>23</v>
      </c>
      <c r="B46" s="9" t="s">
        <v>1</v>
      </c>
      <c r="C46" s="2" t="s">
        <v>5</v>
      </c>
      <c r="D46" s="2" t="s">
        <v>3</v>
      </c>
      <c r="E46" s="2" t="s">
        <v>3</v>
      </c>
      <c r="F46" s="2" t="s">
        <v>9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.75" thickBot="1" x14ac:dyDescent="0.3">
      <c r="A47" s="16" t="s">
        <v>40</v>
      </c>
      <c r="B47" s="7">
        <v>4</v>
      </c>
      <c r="C47" s="7">
        <v>251</v>
      </c>
      <c r="D47" s="7">
        <v>4</v>
      </c>
      <c r="E47" s="7">
        <v>4</v>
      </c>
      <c r="F47" s="7">
        <v>8</v>
      </c>
      <c r="G47" s="4">
        <f>SUM(B47:F47)</f>
        <v>271</v>
      </c>
      <c r="H47" s="5">
        <v>20</v>
      </c>
      <c r="I47" s="8">
        <f>G47*H47/1024</f>
        <v>5.29296875</v>
      </c>
      <c r="J47" s="11" t="s">
        <v>33</v>
      </c>
      <c r="L47" s="1"/>
      <c r="M47" s="1"/>
      <c r="N47" s="1"/>
      <c r="O47" s="1"/>
      <c r="P47" s="1"/>
      <c r="Q47" s="1"/>
      <c r="R47" s="1"/>
    </row>
    <row r="48" spans="1:18" ht="15.75" thickBot="1" x14ac:dyDescent="0.3">
      <c r="A48" s="1"/>
      <c r="B48" s="1"/>
      <c r="C48" s="1"/>
      <c r="D48" s="1"/>
      <c r="E48" s="1"/>
      <c r="F48" s="1"/>
      <c r="G48" s="1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6.5" thickBot="1" x14ac:dyDescent="0.3">
      <c r="A49" s="10" t="s">
        <v>24</v>
      </c>
      <c r="B49" s="9" t="s">
        <v>1</v>
      </c>
      <c r="C49" s="2" t="s">
        <v>5</v>
      </c>
      <c r="D49" s="2" t="s">
        <v>3</v>
      </c>
      <c r="E49" s="2" t="s">
        <v>3</v>
      </c>
      <c r="F49" s="2" t="s">
        <v>3</v>
      </c>
      <c r="G49" s="2" t="s">
        <v>25</v>
      </c>
      <c r="H49" s="2" t="s">
        <v>5</v>
      </c>
      <c r="I49" s="2" t="s">
        <v>5</v>
      </c>
      <c r="J49" s="1"/>
      <c r="K49" s="1"/>
      <c r="L49" s="1"/>
      <c r="M49" s="1"/>
      <c r="N49" s="1"/>
      <c r="O49" s="1"/>
      <c r="P49" s="1"/>
      <c r="Q49" s="1"/>
      <c r="R49" s="1"/>
    </row>
    <row r="50" spans="1:18" ht="15.75" thickBot="1" x14ac:dyDescent="0.3">
      <c r="A50" s="16" t="s">
        <v>40</v>
      </c>
      <c r="B50" s="7">
        <v>4</v>
      </c>
      <c r="C50" s="7">
        <v>251</v>
      </c>
      <c r="D50" s="7">
        <v>4</v>
      </c>
      <c r="E50" s="7">
        <v>4</v>
      </c>
      <c r="F50" s="7">
        <v>4</v>
      </c>
      <c r="G50" s="7">
        <v>7</v>
      </c>
      <c r="H50" s="7">
        <v>251</v>
      </c>
      <c r="I50" s="7">
        <v>251</v>
      </c>
      <c r="J50" s="4">
        <f>SUM(B50:I50)</f>
        <v>776</v>
      </c>
      <c r="K50" s="5">
        <v>20</v>
      </c>
      <c r="L50" s="8">
        <f>J50*K50/1024</f>
        <v>15.15625</v>
      </c>
      <c r="M50" s="11" t="s">
        <v>34</v>
      </c>
      <c r="O50" s="1"/>
      <c r="P50" s="1"/>
      <c r="Q50" s="1"/>
      <c r="R50" s="1"/>
    </row>
    <row r="51" spans="1:18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6.5" thickBot="1" x14ac:dyDescent="0.3">
      <c r="A52" s="10" t="s">
        <v>26</v>
      </c>
      <c r="B52" s="9" t="s">
        <v>1</v>
      </c>
      <c r="C52" s="2" t="s">
        <v>5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.75" thickBot="1" x14ac:dyDescent="0.3">
      <c r="A53" s="16" t="s">
        <v>40</v>
      </c>
      <c r="B53" s="7">
        <v>4</v>
      </c>
      <c r="C53" s="7">
        <v>251</v>
      </c>
      <c r="D53" s="4">
        <f>SUM(B53:C53)</f>
        <v>255</v>
      </c>
      <c r="E53" s="5">
        <v>2</v>
      </c>
      <c r="F53" s="8">
        <f>D53*E53/1024</f>
        <v>0.498046875</v>
      </c>
      <c r="G53" s="11" t="s">
        <v>33</v>
      </c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6.5" thickBot="1" x14ac:dyDescent="0.3">
      <c r="A55" s="10" t="s">
        <v>27</v>
      </c>
      <c r="B55" s="9" t="s">
        <v>1</v>
      </c>
      <c r="C55" s="2" t="s">
        <v>6</v>
      </c>
      <c r="D55" s="2" t="s">
        <v>6</v>
      </c>
      <c r="E55" s="2" t="s">
        <v>6</v>
      </c>
      <c r="F55" s="2" t="s">
        <v>6</v>
      </c>
      <c r="G55" s="2" t="s">
        <v>6</v>
      </c>
      <c r="H55" s="2" t="s">
        <v>3</v>
      </c>
      <c r="I55" s="2" t="s">
        <v>3</v>
      </c>
      <c r="J55" s="1"/>
      <c r="K55" s="1"/>
      <c r="L55" s="1"/>
      <c r="M55" s="1"/>
      <c r="N55" s="1"/>
      <c r="O55" s="1"/>
      <c r="P55" s="1"/>
      <c r="Q55" s="1"/>
      <c r="R55" s="1"/>
    </row>
    <row r="56" spans="1:18" ht="15.75" thickBot="1" x14ac:dyDescent="0.3">
      <c r="A56" s="16" t="s">
        <v>40</v>
      </c>
      <c r="B56" s="7">
        <v>4</v>
      </c>
      <c r="C56" s="7">
        <v>101</v>
      </c>
      <c r="D56" s="7">
        <v>101</v>
      </c>
      <c r="E56" s="7">
        <v>101</v>
      </c>
      <c r="F56" s="7">
        <v>101</v>
      </c>
      <c r="G56" s="7">
        <v>101</v>
      </c>
      <c r="H56" s="7">
        <v>4</v>
      </c>
      <c r="I56" s="7">
        <v>4</v>
      </c>
      <c r="J56" s="4">
        <f>SUM(B56:I56)</f>
        <v>517</v>
      </c>
      <c r="K56" s="5">
        <v>101</v>
      </c>
      <c r="L56" s="8">
        <f>J56*K56/1024</f>
        <v>50.9931640625</v>
      </c>
      <c r="M56" s="11" t="s">
        <v>32</v>
      </c>
      <c r="O56" s="1"/>
      <c r="P56" s="1"/>
      <c r="Q56" s="1"/>
      <c r="R56" s="1"/>
    </row>
    <row r="57" spans="1:18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6.5" thickBot="1" x14ac:dyDescent="0.3">
      <c r="A58" s="10" t="s">
        <v>28</v>
      </c>
      <c r="B58" s="9" t="s">
        <v>3</v>
      </c>
      <c r="C58" s="2" t="s">
        <v>6</v>
      </c>
      <c r="D58" s="2" t="s">
        <v>6</v>
      </c>
      <c r="E58" s="2" t="s">
        <v>6</v>
      </c>
      <c r="F58" s="2" t="s">
        <v>6</v>
      </c>
      <c r="G58" s="2" t="s">
        <v>6</v>
      </c>
      <c r="H58" s="2" t="s">
        <v>3</v>
      </c>
      <c r="I58" s="2" t="s">
        <v>3</v>
      </c>
      <c r="J58" s="2" t="s">
        <v>1</v>
      </c>
      <c r="K58" s="2" t="s">
        <v>3</v>
      </c>
      <c r="L58" s="2" t="s">
        <v>2</v>
      </c>
      <c r="M58" s="2" t="s">
        <v>4</v>
      </c>
      <c r="N58" s="1"/>
      <c r="O58" s="1"/>
      <c r="P58" s="1"/>
      <c r="Q58" s="1"/>
      <c r="R58" s="1"/>
    </row>
    <row r="59" spans="1:18" ht="15.75" thickBot="1" x14ac:dyDescent="0.3">
      <c r="A59" s="16" t="s">
        <v>40</v>
      </c>
      <c r="B59" s="7">
        <v>4</v>
      </c>
      <c r="C59" s="7">
        <v>101</v>
      </c>
      <c r="D59" s="7">
        <v>101</v>
      </c>
      <c r="E59" s="7">
        <v>101</v>
      </c>
      <c r="F59" s="7">
        <v>101</v>
      </c>
      <c r="G59" s="7">
        <v>101</v>
      </c>
      <c r="H59" s="7">
        <v>4</v>
      </c>
      <c r="I59" s="7">
        <v>4</v>
      </c>
      <c r="J59" s="7">
        <v>4</v>
      </c>
      <c r="K59" s="7">
        <v>4</v>
      </c>
      <c r="L59" s="7">
        <v>4</v>
      </c>
      <c r="M59" s="7">
        <v>126</v>
      </c>
      <c r="N59" s="4">
        <f>SUM(B59:M59)</f>
        <v>655</v>
      </c>
      <c r="O59" s="5">
        <v>72</v>
      </c>
      <c r="P59" s="8">
        <f>N59*O59/1024</f>
        <v>46.0546875</v>
      </c>
      <c r="Q59" s="11" t="s">
        <v>31</v>
      </c>
    </row>
    <row r="60" spans="1:18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6.5" thickBot="1" x14ac:dyDescent="0.3">
      <c r="A61" s="15" t="s">
        <v>41</v>
      </c>
      <c r="B61" s="9" t="s">
        <v>1</v>
      </c>
      <c r="C61" s="2" t="s">
        <v>4</v>
      </c>
      <c r="D61" s="2" t="s">
        <v>42</v>
      </c>
      <c r="E61" s="2" t="s">
        <v>43</v>
      </c>
      <c r="F61" s="2" t="s">
        <v>7</v>
      </c>
      <c r="G61" s="2" t="s">
        <v>2</v>
      </c>
      <c r="H61" s="1"/>
      <c r="I61" s="5">
        <v>10000</v>
      </c>
      <c r="J61" s="8">
        <f>H62*I61/1024</f>
        <v>2871.09375</v>
      </c>
      <c r="K61" s="11">
        <v>2224</v>
      </c>
      <c r="L61" t="s">
        <v>61</v>
      </c>
      <c r="M61" s="1">
        <f>J61-K61</f>
        <v>647.09375</v>
      </c>
      <c r="N61" s="1"/>
      <c r="O61" s="1"/>
      <c r="P61" s="1"/>
      <c r="Q61" s="1"/>
      <c r="R61" s="1"/>
    </row>
    <row r="62" spans="1:18" ht="15.75" thickBot="1" x14ac:dyDescent="0.3">
      <c r="A62" s="14" t="s">
        <v>40</v>
      </c>
      <c r="B62" s="7">
        <v>4</v>
      </c>
      <c r="C62" s="7">
        <v>126</v>
      </c>
      <c r="D62" s="7">
        <v>8</v>
      </c>
      <c r="E62" s="7">
        <v>151</v>
      </c>
      <c r="F62" s="7">
        <v>1</v>
      </c>
      <c r="G62" s="7">
        <v>4</v>
      </c>
      <c r="H62" s="4">
        <f>SUM(B62:G62)</f>
        <v>294</v>
      </c>
      <c r="I62" s="5">
        <v>100000</v>
      </c>
      <c r="J62" s="8">
        <f>H62*I62/1024</f>
        <v>28710.9375</v>
      </c>
      <c r="K62" s="11">
        <f>22*1024</f>
        <v>22528</v>
      </c>
      <c r="L62" t="s">
        <v>61</v>
      </c>
      <c r="M62" s="1">
        <f>J62-K62</f>
        <v>6182.9375</v>
      </c>
      <c r="N62" s="1"/>
      <c r="O62" s="1"/>
      <c r="P62" s="1"/>
      <c r="Q62" s="1"/>
      <c r="R62" s="1"/>
    </row>
    <row r="63" spans="1:18" ht="15.75" thickBot="1" x14ac:dyDescent="0.3">
      <c r="A63" s="1"/>
      <c r="B63" s="1"/>
      <c r="C63" s="1"/>
      <c r="D63" s="1"/>
      <c r="E63" s="1"/>
      <c r="F63" s="1"/>
      <c r="G63" s="1"/>
      <c r="H63" s="1"/>
      <c r="I63" s="5">
        <v>1000000</v>
      </c>
      <c r="J63" s="8">
        <f>H62*I63/1024</f>
        <v>287109.375</v>
      </c>
      <c r="K63" s="11">
        <f>217*1024</f>
        <v>222208</v>
      </c>
      <c r="L63" t="s">
        <v>61</v>
      </c>
      <c r="M63" s="1">
        <f>J63-K63</f>
        <v>64901.375</v>
      </c>
      <c r="N63" s="1"/>
      <c r="O63" s="1"/>
      <c r="P63" s="1"/>
      <c r="Q63" s="1"/>
      <c r="R63" s="1"/>
    </row>
    <row r="64" spans="1:18" ht="15.75" thickBot="1" x14ac:dyDescent="0.3">
      <c r="A64" s="1"/>
      <c r="B64" s="1"/>
      <c r="C64" s="1"/>
      <c r="D64" s="1"/>
      <c r="E64" s="1"/>
      <c r="F64" s="1"/>
      <c r="G64" s="1"/>
      <c r="H64" s="1"/>
      <c r="I64" s="5">
        <v>10000000</v>
      </c>
      <c r="J64" s="8">
        <f>H62*I64/1024</f>
        <v>2871093.75</v>
      </c>
      <c r="K64" s="11">
        <f>2168*1024</f>
        <v>2220032</v>
      </c>
      <c r="L64" t="s">
        <v>61</v>
      </c>
      <c r="M64" s="1">
        <f>J64-K64</f>
        <v>651061.75</v>
      </c>
      <c r="N64" s="1"/>
      <c r="O64" s="1"/>
      <c r="P64" s="1"/>
      <c r="Q64" s="1"/>
      <c r="R64" s="1"/>
    </row>
    <row r="65" spans="1:18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.75" thickBot="1" x14ac:dyDescent="0.3">
      <c r="A66" s="12" t="s">
        <v>29</v>
      </c>
      <c r="B66" s="17">
        <f>SUM(P59,L56,F53,L50,I47,F44,F41,F38,F35,N32,F29,G26,O23,K20,F17,N14,J11,F8,G5,P2)/1024</f>
        <v>10.495450973510742</v>
      </c>
      <c r="C66" s="11" t="s">
        <v>30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.75" thickBot="1" x14ac:dyDescent="0.3">
      <c r="A67" s="1"/>
      <c r="B67" s="1"/>
      <c r="C67" s="1"/>
      <c r="D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25">
      <c r="A68" s="29" t="s">
        <v>44</v>
      </c>
      <c r="B68" s="27" t="s">
        <v>65</v>
      </c>
      <c r="C68" s="28"/>
      <c r="D68" s="28"/>
      <c r="F68" s="24">
        <v>365</v>
      </c>
      <c r="G68" s="24">
        <v>3</v>
      </c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.75" thickBot="1" x14ac:dyDescent="0.3">
      <c r="A69" s="30"/>
      <c r="B69" s="26" t="s">
        <v>64</v>
      </c>
      <c r="C69" s="14" t="s">
        <v>66</v>
      </c>
      <c r="D69" s="14" t="s">
        <v>67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.75" thickBot="1" x14ac:dyDescent="0.3">
      <c r="A70" s="16" t="s">
        <v>45</v>
      </c>
      <c r="B70" s="13">
        <v>10</v>
      </c>
      <c r="C70" s="13">
        <f>B70*F$68</f>
        <v>3650</v>
      </c>
      <c r="D70" s="13">
        <f>C70*G$68</f>
        <v>10950</v>
      </c>
      <c r="E70" s="4">
        <f>H11</f>
        <v>640</v>
      </c>
      <c r="F70" s="5">
        <f>D70+I11</f>
        <v>11121</v>
      </c>
      <c r="G70" s="8">
        <f t="shared" ref="G70:G79" si="0">E70*F70/1024</f>
        <v>6950.625</v>
      </c>
      <c r="H70" s="21" t="s">
        <v>61</v>
      </c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.75" thickBot="1" x14ac:dyDescent="0.3">
      <c r="A71" s="14" t="s">
        <v>46</v>
      </c>
      <c r="B71" s="13" t="s">
        <v>59</v>
      </c>
      <c r="C71" s="13" t="s">
        <v>59</v>
      </c>
      <c r="D71" s="13">
        <f>D70</f>
        <v>10950</v>
      </c>
      <c r="E71" s="4">
        <f>E5</f>
        <v>16</v>
      </c>
      <c r="F71" s="5">
        <f>D71+F5</f>
        <v>11121</v>
      </c>
      <c r="G71" s="8">
        <f t="shared" si="0"/>
        <v>173.765625</v>
      </c>
      <c r="H71" s="21" t="s">
        <v>61</v>
      </c>
      <c r="I71" s="1"/>
      <c r="J71" s="1"/>
      <c r="K71" s="1"/>
      <c r="L71" s="1"/>
      <c r="M71" s="1"/>
    </row>
    <row r="72" spans="1:18" ht="15.75" thickBot="1" x14ac:dyDescent="0.3">
      <c r="A72" s="18" t="s">
        <v>47</v>
      </c>
      <c r="B72" s="13">
        <v>45</v>
      </c>
      <c r="C72" s="13">
        <f t="shared" ref="C72:C83" si="1">B72*F$68</f>
        <v>16425</v>
      </c>
      <c r="D72" s="13">
        <f t="shared" ref="D72:D83" si="2">C72*G$68</f>
        <v>49275</v>
      </c>
      <c r="E72" s="4">
        <f>N2</f>
        <v>630</v>
      </c>
      <c r="F72" s="5">
        <f>D72+O2</f>
        <v>60315</v>
      </c>
      <c r="G72" s="8">
        <f t="shared" si="0"/>
        <v>37107.861328125</v>
      </c>
      <c r="H72" s="21" t="s">
        <v>61</v>
      </c>
      <c r="I72" s="1"/>
      <c r="J72" s="1"/>
      <c r="K72" s="1"/>
      <c r="L72" s="1"/>
      <c r="M72" s="1"/>
    </row>
    <row r="73" spans="1:18" ht="15.75" thickBot="1" x14ac:dyDescent="0.3">
      <c r="A73" s="18" t="s">
        <v>48</v>
      </c>
      <c r="B73" s="13">
        <v>0.25</v>
      </c>
      <c r="C73" s="13">
        <f t="shared" si="1"/>
        <v>91.25</v>
      </c>
      <c r="D73" s="13">
        <f t="shared" si="2"/>
        <v>273.75</v>
      </c>
      <c r="E73" s="4">
        <f>L14</f>
        <v>778</v>
      </c>
      <c r="F73" s="5">
        <f>D73+M14</f>
        <v>333.75</v>
      </c>
      <c r="G73" s="8">
        <f t="shared" si="0"/>
        <v>253.57177734375</v>
      </c>
      <c r="H73" s="21" t="s">
        <v>61</v>
      </c>
      <c r="I73" s="1"/>
      <c r="J73" s="1"/>
      <c r="K73" s="1"/>
      <c r="L73" s="1"/>
      <c r="M73" s="1"/>
    </row>
    <row r="74" spans="1:18" ht="15.75" thickBot="1" x14ac:dyDescent="0.3">
      <c r="A74" s="18" t="s">
        <v>49</v>
      </c>
      <c r="B74" s="13">
        <v>0.01</v>
      </c>
      <c r="C74" s="13">
        <f t="shared" si="1"/>
        <v>3.65</v>
      </c>
      <c r="D74" s="13">
        <f t="shared" si="2"/>
        <v>10.95</v>
      </c>
      <c r="E74" s="4">
        <f>D17</f>
        <v>255</v>
      </c>
      <c r="F74" s="5">
        <f>D74+E17</f>
        <v>20.95</v>
      </c>
      <c r="G74" s="8">
        <f t="shared" si="0"/>
        <v>5.217041015625</v>
      </c>
      <c r="H74" s="21" t="s">
        <v>61</v>
      </c>
      <c r="I74" s="1"/>
      <c r="J74" s="1"/>
      <c r="K74" s="1"/>
      <c r="L74" s="1"/>
      <c r="M74" s="1"/>
    </row>
    <row r="75" spans="1:18" ht="15.75" thickBot="1" x14ac:dyDescent="0.3">
      <c r="A75" s="18" t="s">
        <v>50</v>
      </c>
      <c r="B75" s="13">
        <v>20</v>
      </c>
      <c r="C75" s="13">
        <f t="shared" si="1"/>
        <v>7300</v>
      </c>
      <c r="D75" s="13">
        <f t="shared" si="2"/>
        <v>21900</v>
      </c>
      <c r="E75" s="4">
        <f>I20</f>
        <v>275</v>
      </c>
      <c r="F75" s="5">
        <f>D75+J20</f>
        <v>21940</v>
      </c>
      <c r="G75" s="8">
        <f t="shared" si="0"/>
        <v>5892.08984375</v>
      </c>
      <c r="H75" s="21" t="s">
        <v>61</v>
      </c>
      <c r="I75" s="1"/>
      <c r="J75" s="1"/>
      <c r="K75" s="1"/>
      <c r="L75" s="1"/>
      <c r="M75" s="1"/>
    </row>
    <row r="76" spans="1:18" ht="15.75" thickBot="1" x14ac:dyDescent="0.3">
      <c r="A76" s="18" t="s">
        <v>51</v>
      </c>
      <c r="B76" s="13">
        <v>2</v>
      </c>
      <c r="C76" s="13">
        <f t="shared" si="1"/>
        <v>730</v>
      </c>
      <c r="D76" s="13">
        <f t="shared" si="2"/>
        <v>2190</v>
      </c>
      <c r="E76" s="4">
        <f>M23</f>
        <v>413</v>
      </c>
      <c r="F76" s="5">
        <f>D76+N23</f>
        <v>2230</v>
      </c>
      <c r="G76" s="8">
        <f t="shared" si="0"/>
        <v>899.404296875</v>
      </c>
      <c r="H76" s="21" t="s">
        <v>61</v>
      </c>
      <c r="I76" s="1"/>
      <c r="J76" s="1"/>
      <c r="K76" s="1"/>
      <c r="L76" s="1"/>
      <c r="M76" s="1"/>
    </row>
    <row r="77" spans="1:18" ht="15.75" thickBot="1" x14ac:dyDescent="0.3">
      <c r="A77" s="18" t="s">
        <v>52</v>
      </c>
      <c r="B77" s="13">
        <v>65</v>
      </c>
      <c r="C77" s="13">
        <f t="shared" si="1"/>
        <v>23725</v>
      </c>
      <c r="D77" s="13">
        <f t="shared" si="2"/>
        <v>71175</v>
      </c>
      <c r="E77" s="4">
        <f>E26</f>
        <v>12</v>
      </c>
      <c r="F77" s="5">
        <f>D77+F26</f>
        <v>71255</v>
      </c>
      <c r="G77" s="8">
        <f t="shared" si="0"/>
        <v>835.01953125</v>
      </c>
      <c r="H77" s="21" t="s">
        <v>61</v>
      </c>
      <c r="I77" s="1"/>
      <c r="J77" s="1"/>
      <c r="K77" s="1"/>
      <c r="L77" s="1"/>
      <c r="M77" s="1"/>
    </row>
    <row r="78" spans="1:18" ht="15.75" thickBot="1" x14ac:dyDescent="0.3">
      <c r="A78" s="18" t="s">
        <v>53</v>
      </c>
      <c r="B78" s="13">
        <v>30</v>
      </c>
      <c r="C78" s="13">
        <f t="shared" si="1"/>
        <v>10950</v>
      </c>
      <c r="D78" s="13">
        <f t="shared" si="2"/>
        <v>32850</v>
      </c>
      <c r="E78" s="4">
        <f>L32</f>
        <v>162</v>
      </c>
      <c r="F78" s="5">
        <f>D78+M32</f>
        <v>55890</v>
      </c>
      <c r="G78" s="8">
        <f t="shared" si="0"/>
        <v>8841.97265625</v>
      </c>
      <c r="H78" s="21" t="s">
        <v>61</v>
      </c>
      <c r="I78" s="1"/>
      <c r="J78" s="1"/>
      <c r="K78" s="1"/>
      <c r="L78" s="1"/>
      <c r="M78" s="1"/>
    </row>
    <row r="79" spans="1:18" ht="15.75" thickBot="1" x14ac:dyDescent="0.3">
      <c r="A79" s="18" t="s">
        <v>54</v>
      </c>
      <c r="B79" s="13">
        <v>8.0000000000000002E-3</v>
      </c>
      <c r="C79" s="13">
        <f t="shared" si="1"/>
        <v>2.92</v>
      </c>
      <c r="D79" s="13">
        <f t="shared" si="2"/>
        <v>8.76</v>
      </c>
      <c r="E79" s="4">
        <f>D35</f>
        <v>255</v>
      </c>
      <c r="F79" s="5">
        <f>D79+E35</f>
        <v>13.76</v>
      </c>
      <c r="G79" s="8">
        <f t="shared" si="0"/>
        <v>3.4265624999999997</v>
      </c>
      <c r="H79" s="21" t="s">
        <v>61</v>
      </c>
      <c r="I79" s="1"/>
      <c r="J79" s="1"/>
      <c r="K79" s="1"/>
      <c r="L79" s="1"/>
      <c r="M79" s="1"/>
    </row>
    <row r="80" spans="1:18" ht="15.75" thickBot="1" x14ac:dyDescent="0.3">
      <c r="A80" s="18" t="s">
        <v>55</v>
      </c>
      <c r="B80" s="13">
        <v>0.02</v>
      </c>
      <c r="C80" s="13">
        <f t="shared" si="1"/>
        <v>7.3</v>
      </c>
      <c r="D80" s="13">
        <f t="shared" si="2"/>
        <v>21.9</v>
      </c>
      <c r="E80" s="4">
        <f>G47</f>
        <v>271</v>
      </c>
      <c r="F80" s="5">
        <f>D80+H47</f>
        <v>41.9</v>
      </c>
      <c r="G80" s="8">
        <f t="shared" ref="G80" si="3">E80*F80/1024</f>
        <v>11.08876953125</v>
      </c>
      <c r="H80" s="21" t="s">
        <v>61</v>
      </c>
      <c r="I80" s="1"/>
      <c r="J80" s="1"/>
      <c r="K80" s="1"/>
      <c r="L80" s="1"/>
      <c r="M80" s="1"/>
    </row>
    <row r="81" spans="1:13" ht="15.75" thickBot="1" x14ac:dyDescent="0.3">
      <c r="A81" s="18" t="s">
        <v>56</v>
      </c>
      <c r="B81" s="13">
        <v>18</v>
      </c>
      <c r="C81" s="13">
        <f t="shared" si="1"/>
        <v>6570</v>
      </c>
      <c r="D81" s="13">
        <f t="shared" si="2"/>
        <v>19710</v>
      </c>
      <c r="E81" s="4">
        <f>J50</f>
        <v>776</v>
      </c>
      <c r="F81" s="5">
        <f>D81+K50</f>
        <v>19730</v>
      </c>
      <c r="G81" s="8">
        <f>E81*F81/1024</f>
        <v>14951.640625</v>
      </c>
      <c r="H81" s="21" t="s">
        <v>61</v>
      </c>
      <c r="I81" s="1"/>
      <c r="J81" s="1"/>
      <c r="K81" s="1"/>
      <c r="L81" s="1"/>
      <c r="M81" s="1"/>
    </row>
    <row r="82" spans="1:13" ht="15.75" thickBot="1" x14ac:dyDescent="0.3">
      <c r="A82" s="18" t="s">
        <v>57</v>
      </c>
      <c r="B82" s="13">
        <v>0.1</v>
      </c>
      <c r="C82" s="13">
        <f t="shared" si="1"/>
        <v>36.5</v>
      </c>
      <c r="D82" s="13">
        <f t="shared" si="2"/>
        <v>109.5</v>
      </c>
      <c r="E82" s="4">
        <f>J56</f>
        <v>517</v>
      </c>
      <c r="F82" s="5">
        <f>D82+K56</f>
        <v>210.5</v>
      </c>
      <c r="G82" s="8">
        <f>E82*F82/1024</f>
        <v>106.27783203125</v>
      </c>
      <c r="H82" s="21" t="s">
        <v>61</v>
      </c>
      <c r="I82" s="1"/>
      <c r="J82" s="1"/>
      <c r="K82" s="1"/>
      <c r="L82" s="1"/>
      <c r="M82" s="1"/>
    </row>
    <row r="83" spans="1:13" ht="15.75" thickBot="1" x14ac:dyDescent="0.3">
      <c r="A83" s="25" t="s">
        <v>58</v>
      </c>
      <c r="B83" s="19">
        <v>2.5000000000000001E-2</v>
      </c>
      <c r="C83" s="13">
        <f t="shared" si="1"/>
        <v>9.125</v>
      </c>
      <c r="D83" s="13">
        <f t="shared" si="2"/>
        <v>27.375</v>
      </c>
      <c r="E83" s="4">
        <f>N59</f>
        <v>655</v>
      </c>
      <c r="F83" s="5">
        <f>D83+O59</f>
        <v>99.375</v>
      </c>
      <c r="G83" s="8">
        <f>E83*F83/1024</f>
        <v>63.5650634765625</v>
      </c>
      <c r="H83" s="21" t="s">
        <v>61</v>
      </c>
    </row>
    <row r="84" spans="1:13" ht="15.75" thickBot="1" x14ac:dyDescent="0.3">
      <c r="A84" s="12" t="s">
        <v>60</v>
      </c>
      <c r="B84" s="20">
        <f>SUM(G70:G83,F53,F44,F41,F38,F29,F8)/1024</f>
        <v>74.317873549461353</v>
      </c>
      <c r="C84" t="s">
        <v>63</v>
      </c>
    </row>
    <row r="85" spans="1:13" ht="15.75" thickBot="1" x14ac:dyDescent="0.3">
      <c r="A85" s="22" t="s">
        <v>62</v>
      </c>
      <c r="B85" s="23">
        <f>B84-B66</f>
        <v>63.822422575950611</v>
      </c>
      <c r="C85" t="s">
        <v>63</v>
      </c>
    </row>
  </sheetData>
  <mergeCells count="2">
    <mergeCell ref="B68:D68"/>
    <mergeCell ref="A68:A69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2019-12-12T08:32:04Z</dcterms:modified>
</cp:coreProperties>
</file>