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JAN 2017" sheetId="1" r:id="rId1"/>
  </sheets>
  <definedNames>
    <definedName name="_xlnm.Print_Area" localSheetId="0">'JAN 2017'!$A$1:$AC$93</definedName>
    <definedName name="_xlnm.Print_Titles" localSheetId="0">'JAN 2017'!$1:$5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87" i="1" l="1"/>
  <c r="Q87" i="1"/>
  <c r="O87" i="1"/>
  <c r="N87" i="1"/>
  <c r="J87" i="1"/>
  <c r="K87" i="1" s="1"/>
  <c r="I87" i="1"/>
  <c r="E87" i="1"/>
  <c r="F87" i="1" s="1"/>
  <c r="AC87" i="1" s="1"/>
  <c r="AB86" i="1"/>
  <c r="Q86" i="1"/>
  <c r="O86" i="1"/>
  <c r="N86" i="1"/>
  <c r="J86" i="1"/>
  <c r="K86" i="1" s="1"/>
  <c r="I86" i="1"/>
  <c r="E86" i="1"/>
  <c r="F86" i="1" s="1"/>
  <c r="AB85" i="1"/>
  <c r="Q85" i="1"/>
  <c r="O85" i="1"/>
  <c r="N85" i="1"/>
  <c r="K85" i="1"/>
  <c r="J85" i="1"/>
  <c r="I85" i="1"/>
  <c r="E85" i="1"/>
  <c r="F85" i="1" s="1"/>
  <c r="AC85" i="1" s="1"/>
  <c r="AB84" i="1"/>
  <c r="Q84" i="1"/>
  <c r="O84" i="1"/>
  <c r="N84" i="1"/>
  <c r="K84" i="1"/>
  <c r="J84" i="1"/>
  <c r="I84" i="1"/>
  <c r="E84" i="1"/>
  <c r="F84" i="1" s="1"/>
  <c r="AC84" i="1" s="1"/>
  <c r="AB83" i="1"/>
  <c r="S83" i="1"/>
  <c r="Q83" i="1"/>
  <c r="O83" i="1"/>
  <c r="N83" i="1"/>
  <c r="J83" i="1"/>
  <c r="K83" i="1" s="1"/>
  <c r="I83" i="1"/>
  <c r="F83" i="1"/>
  <c r="AC83" i="1" s="1"/>
  <c r="E83" i="1"/>
  <c r="AB82" i="1"/>
  <c r="S82" i="1"/>
  <c r="Q82" i="1"/>
  <c r="O82" i="1"/>
  <c r="N82" i="1"/>
  <c r="J82" i="1"/>
  <c r="K82" i="1" s="1"/>
  <c r="I82" i="1"/>
  <c r="E82" i="1"/>
  <c r="F82" i="1" s="1"/>
  <c r="AB81" i="1"/>
  <c r="Q81" i="1"/>
  <c r="O81" i="1"/>
  <c r="N81" i="1"/>
  <c r="J81" i="1"/>
  <c r="K81" i="1" s="1"/>
  <c r="I81" i="1"/>
  <c r="E81" i="1"/>
  <c r="F81" i="1" s="1"/>
  <c r="AB80" i="1"/>
  <c r="Q80" i="1"/>
  <c r="O80" i="1"/>
  <c r="N80" i="1"/>
  <c r="J80" i="1"/>
  <c r="K80" i="1" s="1"/>
  <c r="I80" i="1"/>
  <c r="E80" i="1"/>
  <c r="F80" i="1" s="1"/>
  <c r="AB79" i="1"/>
  <c r="Q79" i="1"/>
  <c r="O79" i="1"/>
  <c r="N79" i="1"/>
  <c r="J79" i="1"/>
  <c r="K79" i="1" s="1"/>
  <c r="I79" i="1"/>
  <c r="E79" i="1"/>
  <c r="F79" i="1" s="1"/>
  <c r="AB78" i="1"/>
  <c r="Q78" i="1"/>
  <c r="O78" i="1"/>
  <c r="N78" i="1"/>
  <c r="J78" i="1"/>
  <c r="K78" i="1" s="1"/>
  <c r="I78" i="1"/>
  <c r="E78" i="1"/>
  <c r="F78" i="1" s="1"/>
  <c r="AB77" i="1"/>
  <c r="Q77" i="1"/>
  <c r="O77" i="1"/>
  <c r="N77" i="1"/>
  <c r="J77" i="1"/>
  <c r="K77" i="1" s="1"/>
  <c r="I77" i="1"/>
  <c r="E77" i="1"/>
  <c r="F77" i="1" s="1"/>
  <c r="AB76" i="1"/>
  <c r="Q76" i="1"/>
  <c r="O76" i="1"/>
  <c r="N76" i="1"/>
  <c r="J76" i="1"/>
  <c r="K76" i="1" s="1"/>
  <c r="I76" i="1"/>
  <c r="E76" i="1"/>
  <c r="F76" i="1" s="1"/>
  <c r="AB75" i="1"/>
  <c r="Q75" i="1"/>
  <c r="O75" i="1"/>
  <c r="N75" i="1"/>
  <c r="J75" i="1"/>
  <c r="K75" i="1" s="1"/>
  <c r="I75" i="1"/>
  <c r="E75" i="1"/>
  <c r="F75" i="1" s="1"/>
  <c r="AB74" i="1"/>
  <c r="Q74" i="1"/>
  <c r="O74" i="1"/>
  <c r="N74" i="1"/>
  <c r="J74" i="1"/>
  <c r="K74" i="1" s="1"/>
  <c r="I74" i="1"/>
  <c r="E74" i="1"/>
  <c r="F74" i="1" s="1"/>
  <c r="AB73" i="1"/>
  <c r="Q73" i="1"/>
  <c r="O73" i="1"/>
  <c r="N73" i="1"/>
  <c r="J73" i="1"/>
  <c r="K73" i="1" s="1"/>
  <c r="I73" i="1"/>
  <c r="E73" i="1"/>
  <c r="F73" i="1" s="1"/>
  <c r="AB72" i="1"/>
  <c r="Q72" i="1"/>
  <c r="O72" i="1"/>
  <c r="N72" i="1"/>
  <c r="J72" i="1"/>
  <c r="K72" i="1" s="1"/>
  <c r="I72" i="1"/>
  <c r="E72" i="1"/>
  <c r="F72" i="1" s="1"/>
  <c r="AB71" i="1"/>
  <c r="Q71" i="1"/>
  <c r="O71" i="1"/>
  <c r="N71" i="1"/>
  <c r="J71" i="1"/>
  <c r="K71" i="1" s="1"/>
  <c r="I71" i="1"/>
  <c r="E71" i="1"/>
  <c r="F71" i="1" s="1"/>
  <c r="AB70" i="1"/>
  <c r="Q70" i="1"/>
  <c r="O70" i="1"/>
  <c r="N70" i="1"/>
  <c r="J70" i="1"/>
  <c r="K70" i="1" s="1"/>
  <c r="I70" i="1"/>
  <c r="E70" i="1"/>
  <c r="F70" i="1" s="1"/>
  <c r="AB69" i="1"/>
  <c r="Q69" i="1"/>
  <c r="O69" i="1"/>
  <c r="N69" i="1"/>
  <c r="K69" i="1"/>
  <c r="J69" i="1"/>
  <c r="I69" i="1"/>
  <c r="E69" i="1"/>
  <c r="F69" i="1" s="1"/>
  <c r="AC69" i="1" s="1"/>
  <c r="AB68" i="1"/>
  <c r="Q68" i="1"/>
  <c r="O68" i="1"/>
  <c r="N68" i="1"/>
  <c r="K68" i="1"/>
  <c r="J68" i="1"/>
  <c r="I68" i="1"/>
  <c r="E68" i="1"/>
  <c r="F68" i="1" s="1"/>
  <c r="AC68" i="1" s="1"/>
  <c r="AB67" i="1"/>
  <c r="Q67" i="1"/>
  <c r="O67" i="1"/>
  <c r="N67" i="1"/>
  <c r="K67" i="1"/>
  <c r="J67" i="1"/>
  <c r="I67" i="1"/>
  <c r="E67" i="1"/>
  <c r="F67" i="1" s="1"/>
  <c r="AC67" i="1" s="1"/>
  <c r="AB66" i="1"/>
  <c r="Q66" i="1"/>
  <c r="O66" i="1"/>
  <c r="N66" i="1"/>
  <c r="K66" i="1"/>
  <c r="J66" i="1"/>
  <c r="I66" i="1"/>
  <c r="E66" i="1"/>
  <c r="F66" i="1" s="1"/>
  <c r="AC66" i="1" s="1"/>
  <c r="AB65" i="1"/>
  <c r="S65" i="1"/>
  <c r="Q65" i="1"/>
  <c r="O65" i="1"/>
  <c r="N65" i="1"/>
  <c r="J65" i="1"/>
  <c r="K65" i="1" s="1"/>
  <c r="I65" i="1"/>
  <c r="F65" i="1"/>
  <c r="AC65" i="1" s="1"/>
  <c r="E65" i="1"/>
  <c r="AB64" i="1"/>
  <c r="Q64" i="1"/>
  <c r="O64" i="1"/>
  <c r="N64" i="1"/>
  <c r="J64" i="1"/>
  <c r="K64" i="1" s="1"/>
  <c r="I64" i="1"/>
  <c r="F64" i="1"/>
  <c r="AC64" i="1" s="1"/>
  <c r="E64" i="1"/>
  <c r="AB63" i="1"/>
  <c r="S63" i="1"/>
  <c r="Q63" i="1"/>
  <c r="O63" i="1"/>
  <c r="N63" i="1"/>
  <c r="J63" i="1"/>
  <c r="K63" i="1" s="1"/>
  <c r="I63" i="1"/>
  <c r="E63" i="1"/>
  <c r="F63" i="1" s="1"/>
  <c r="AB62" i="1"/>
  <c r="S62" i="1"/>
  <c r="Q62" i="1"/>
  <c r="O62" i="1"/>
  <c r="N62" i="1"/>
  <c r="J62" i="1"/>
  <c r="K62" i="1" s="1"/>
  <c r="I62" i="1"/>
  <c r="F62" i="1"/>
  <c r="E62" i="1"/>
  <c r="AB61" i="1"/>
  <c r="Q61" i="1"/>
  <c r="O61" i="1"/>
  <c r="N61" i="1"/>
  <c r="J61" i="1"/>
  <c r="K61" i="1" s="1"/>
  <c r="I61" i="1"/>
  <c r="F61" i="1"/>
  <c r="E61" i="1"/>
  <c r="AB60" i="1"/>
  <c r="Q60" i="1"/>
  <c r="O60" i="1"/>
  <c r="N60" i="1"/>
  <c r="J60" i="1"/>
  <c r="K60" i="1" s="1"/>
  <c r="I60" i="1"/>
  <c r="F60" i="1"/>
  <c r="E60" i="1"/>
  <c r="AB59" i="1"/>
  <c r="Q59" i="1"/>
  <c r="O59" i="1"/>
  <c r="N59" i="1"/>
  <c r="J59" i="1"/>
  <c r="K59" i="1" s="1"/>
  <c r="I59" i="1"/>
  <c r="F59" i="1"/>
  <c r="E59" i="1"/>
  <c r="AB58" i="1"/>
  <c r="Q58" i="1"/>
  <c r="O58" i="1"/>
  <c r="N58" i="1"/>
  <c r="J58" i="1"/>
  <c r="K58" i="1" s="1"/>
  <c r="I58" i="1"/>
  <c r="F58" i="1"/>
  <c r="E58" i="1"/>
  <c r="AB57" i="1"/>
  <c r="Q57" i="1"/>
  <c r="O57" i="1"/>
  <c r="N57" i="1"/>
  <c r="J57" i="1"/>
  <c r="K57" i="1" s="1"/>
  <c r="I57" i="1"/>
  <c r="F57" i="1"/>
  <c r="E57" i="1"/>
  <c r="AB56" i="1"/>
  <c r="Q56" i="1"/>
  <c r="O56" i="1"/>
  <c r="N56" i="1"/>
  <c r="J56" i="1"/>
  <c r="K56" i="1" s="1"/>
  <c r="I56" i="1"/>
  <c r="F56" i="1"/>
  <c r="E56" i="1"/>
  <c r="AB55" i="1"/>
  <c r="Q55" i="1"/>
  <c r="O55" i="1"/>
  <c r="N55" i="1"/>
  <c r="J55" i="1"/>
  <c r="K55" i="1" s="1"/>
  <c r="I55" i="1"/>
  <c r="F55" i="1"/>
  <c r="E55" i="1"/>
  <c r="AB54" i="1"/>
  <c r="Q54" i="1"/>
  <c r="O54" i="1"/>
  <c r="N54" i="1"/>
  <c r="J54" i="1"/>
  <c r="K54" i="1" s="1"/>
  <c r="I54" i="1"/>
  <c r="F54" i="1"/>
  <c r="E54" i="1"/>
  <c r="AB53" i="1"/>
  <c r="Q53" i="1"/>
  <c r="O53" i="1"/>
  <c r="N53" i="1"/>
  <c r="J53" i="1"/>
  <c r="K53" i="1" s="1"/>
  <c r="I53" i="1"/>
  <c r="F53" i="1"/>
  <c r="E53" i="1"/>
  <c r="AB52" i="1"/>
  <c r="Q52" i="1"/>
  <c r="O52" i="1"/>
  <c r="N52" i="1"/>
  <c r="J52" i="1"/>
  <c r="K52" i="1" s="1"/>
  <c r="I52" i="1"/>
  <c r="F52" i="1"/>
  <c r="E52" i="1"/>
  <c r="AB51" i="1"/>
  <c r="Q51" i="1"/>
  <c r="O51" i="1"/>
  <c r="N51" i="1"/>
  <c r="J51" i="1"/>
  <c r="K51" i="1" s="1"/>
  <c r="I51" i="1"/>
  <c r="F51" i="1"/>
  <c r="E51" i="1"/>
  <c r="AB50" i="1"/>
  <c r="Q50" i="1"/>
  <c r="O50" i="1"/>
  <c r="N50" i="1"/>
  <c r="J50" i="1"/>
  <c r="K50" i="1" s="1"/>
  <c r="I50" i="1"/>
  <c r="F50" i="1"/>
  <c r="E50" i="1"/>
  <c r="AB49" i="1"/>
  <c r="Q49" i="1"/>
  <c r="O49" i="1"/>
  <c r="N49" i="1"/>
  <c r="J49" i="1"/>
  <c r="K49" i="1" s="1"/>
  <c r="I49" i="1"/>
  <c r="F49" i="1"/>
  <c r="E49" i="1"/>
  <c r="AB48" i="1"/>
  <c r="Q48" i="1"/>
  <c r="O48" i="1"/>
  <c r="N48" i="1"/>
  <c r="J48" i="1"/>
  <c r="K48" i="1" s="1"/>
  <c r="I48" i="1"/>
  <c r="F48" i="1"/>
  <c r="E48" i="1"/>
  <c r="AB47" i="1"/>
  <c r="Q47" i="1"/>
  <c r="O47" i="1"/>
  <c r="N47" i="1"/>
  <c r="J47" i="1"/>
  <c r="K47" i="1" s="1"/>
  <c r="I47" i="1"/>
  <c r="F47" i="1"/>
  <c r="E47" i="1"/>
  <c r="AB46" i="1"/>
  <c r="Q46" i="1"/>
  <c r="O46" i="1"/>
  <c r="N46" i="1"/>
  <c r="J46" i="1"/>
  <c r="K46" i="1" s="1"/>
  <c r="I46" i="1"/>
  <c r="F46" i="1"/>
  <c r="E46" i="1"/>
  <c r="AB45" i="1"/>
  <c r="Q45" i="1"/>
  <c r="O45" i="1"/>
  <c r="N45" i="1"/>
  <c r="J45" i="1"/>
  <c r="K45" i="1" s="1"/>
  <c r="I45" i="1"/>
  <c r="E45" i="1"/>
  <c r="F45" i="1" s="1"/>
  <c r="AB44" i="1"/>
  <c r="Q44" i="1"/>
  <c r="O44" i="1"/>
  <c r="N44" i="1"/>
  <c r="J44" i="1"/>
  <c r="K44" i="1" s="1"/>
  <c r="I44" i="1"/>
  <c r="E44" i="1"/>
  <c r="F44" i="1" s="1"/>
  <c r="AB43" i="1"/>
  <c r="Q43" i="1"/>
  <c r="O43" i="1"/>
  <c r="N43" i="1"/>
  <c r="J43" i="1"/>
  <c r="K43" i="1" s="1"/>
  <c r="I43" i="1"/>
  <c r="E43" i="1"/>
  <c r="F43" i="1" s="1"/>
  <c r="AB42" i="1"/>
  <c r="Q42" i="1"/>
  <c r="O42" i="1"/>
  <c r="N42" i="1"/>
  <c r="K42" i="1"/>
  <c r="J42" i="1"/>
  <c r="I42" i="1"/>
  <c r="E42" i="1"/>
  <c r="F42" i="1" s="1"/>
  <c r="AC42" i="1" s="1"/>
  <c r="AB41" i="1"/>
  <c r="Q41" i="1"/>
  <c r="O41" i="1"/>
  <c r="N41" i="1"/>
  <c r="J41" i="1"/>
  <c r="K41" i="1" s="1"/>
  <c r="I41" i="1"/>
  <c r="E41" i="1"/>
  <c r="F41" i="1" s="1"/>
  <c r="AB40" i="1"/>
  <c r="Q40" i="1"/>
  <c r="O40" i="1"/>
  <c r="N40" i="1"/>
  <c r="J40" i="1"/>
  <c r="K40" i="1" s="1"/>
  <c r="I40" i="1"/>
  <c r="F40" i="1"/>
  <c r="E40" i="1"/>
  <c r="AB39" i="1"/>
  <c r="Q39" i="1"/>
  <c r="O39" i="1"/>
  <c r="N39" i="1"/>
  <c r="K39" i="1"/>
  <c r="J39" i="1"/>
  <c r="I39" i="1"/>
  <c r="E39" i="1"/>
  <c r="F39" i="1" s="1"/>
  <c r="AB38" i="1"/>
  <c r="Q38" i="1"/>
  <c r="O38" i="1"/>
  <c r="N38" i="1"/>
  <c r="K38" i="1"/>
  <c r="J38" i="1"/>
  <c r="I38" i="1"/>
  <c r="E38" i="1"/>
  <c r="F38" i="1" s="1"/>
  <c r="AB37" i="1"/>
  <c r="Q37" i="1"/>
  <c r="O37" i="1"/>
  <c r="N37" i="1"/>
  <c r="K37" i="1"/>
  <c r="J37" i="1"/>
  <c r="I37" i="1"/>
  <c r="E37" i="1"/>
  <c r="F37" i="1" s="1"/>
  <c r="AB36" i="1"/>
  <c r="Q36" i="1"/>
  <c r="O36" i="1"/>
  <c r="N36" i="1"/>
  <c r="K36" i="1"/>
  <c r="J36" i="1"/>
  <c r="I36" i="1"/>
  <c r="E36" i="1"/>
  <c r="F36" i="1" s="1"/>
  <c r="AB35" i="1"/>
  <c r="Q35" i="1"/>
  <c r="O35" i="1"/>
  <c r="N35" i="1"/>
  <c r="K35" i="1"/>
  <c r="J35" i="1"/>
  <c r="I35" i="1"/>
  <c r="E35" i="1"/>
  <c r="F35" i="1" s="1"/>
  <c r="AB34" i="1"/>
  <c r="Q34" i="1"/>
  <c r="O34" i="1"/>
  <c r="N34" i="1"/>
  <c r="K34" i="1"/>
  <c r="J34" i="1"/>
  <c r="I34" i="1"/>
  <c r="E34" i="1"/>
  <c r="F34" i="1" s="1"/>
  <c r="AB33" i="1"/>
  <c r="Q33" i="1"/>
  <c r="O33" i="1"/>
  <c r="N33" i="1"/>
  <c r="K33" i="1"/>
  <c r="J33" i="1"/>
  <c r="I33" i="1"/>
  <c r="E33" i="1"/>
  <c r="F33" i="1" s="1"/>
  <c r="AB32" i="1"/>
  <c r="Q32" i="1"/>
  <c r="O32" i="1"/>
  <c r="N32" i="1"/>
  <c r="K32" i="1"/>
  <c r="J32" i="1"/>
  <c r="I32" i="1"/>
  <c r="E32" i="1"/>
  <c r="F32" i="1" s="1"/>
  <c r="AB31" i="1"/>
  <c r="Q31" i="1"/>
  <c r="O31" i="1"/>
  <c r="N31" i="1"/>
  <c r="K31" i="1"/>
  <c r="J31" i="1"/>
  <c r="I31" i="1"/>
  <c r="E31" i="1"/>
  <c r="F31" i="1" s="1"/>
  <c r="AB30" i="1"/>
  <c r="Q30" i="1"/>
  <c r="O30" i="1"/>
  <c r="N30" i="1"/>
  <c r="K30" i="1"/>
  <c r="J30" i="1"/>
  <c r="I30" i="1"/>
  <c r="E30" i="1"/>
  <c r="F30" i="1" s="1"/>
  <c r="AB29" i="1"/>
  <c r="Q29" i="1"/>
  <c r="O29" i="1"/>
  <c r="N29" i="1"/>
  <c r="K29" i="1"/>
  <c r="J29" i="1"/>
  <c r="I29" i="1"/>
  <c r="E29" i="1"/>
  <c r="F29" i="1" s="1"/>
  <c r="AB28" i="1"/>
  <c r="Q28" i="1"/>
  <c r="O28" i="1"/>
  <c r="N28" i="1"/>
  <c r="K28" i="1"/>
  <c r="J28" i="1"/>
  <c r="I28" i="1"/>
  <c r="E28" i="1"/>
  <c r="F28" i="1" s="1"/>
  <c r="AB27" i="1"/>
  <c r="Q27" i="1"/>
  <c r="O27" i="1"/>
  <c r="N27" i="1"/>
  <c r="K27" i="1"/>
  <c r="J27" i="1"/>
  <c r="I27" i="1"/>
  <c r="E27" i="1"/>
  <c r="F27" i="1" s="1"/>
  <c r="AB26" i="1"/>
  <c r="Q26" i="1"/>
  <c r="O26" i="1"/>
  <c r="N26" i="1"/>
  <c r="K26" i="1"/>
  <c r="J26" i="1"/>
  <c r="I26" i="1"/>
  <c r="E26" i="1"/>
  <c r="F26" i="1" s="1"/>
  <c r="AB25" i="1"/>
  <c r="Q25" i="1"/>
  <c r="O25" i="1"/>
  <c r="N25" i="1"/>
  <c r="K25" i="1"/>
  <c r="J25" i="1"/>
  <c r="I25" i="1"/>
  <c r="E25" i="1"/>
  <c r="F25" i="1" s="1"/>
  <c r="AB24" i="1"/>
  <c r="Q24" i="1"/>
  <c r="O24" i="1"/>
  <c r="N24" i="1"/>
  <c r="K24" i="1"/>
  <c r="J24" i="1"/>
  <c r="I24" i="1"/>
  <c r="E24" i="1"/>
  <c r="F24" i="1" s="1"/>
  <c r="AB23" i="1"/>
  <c r="Q23" i="1"/>
  <c r="O23" i="1"/>
  <c r="N23" i="1"/>
  <c r="K23" i="1"/>
  <c r="J23" i="1"/>
  <c r="I23" i="1"/>
  <c r="E23" i="1"/>
  <c r="F23" i="1" s="1"/>
  <c r="AB22" i="1"/>
  <c r="Q22" i="1"/>
  <c r="O22" i="1"/>
  <c r="N22" i="1"/>
  <c r="K22" i="1"/>
  <c r="J22" i="1"/>
  <c r="I22" i="1"/>
  <c r="E22" i="1"/>
  <c r="F22" i="1" s="1"/>
  <c r="AB21" i="1"/>
  <c r="Q21" i="1"/>
  <c r="O21" i="1"/>
  <c r="N21" i="1"/>
  <c r="K21" i="1"/>
  <c r="J21" i="1"/>
  <c r="I21" i="1"/>
  <c r="E21" i="1"/>
  <c r="F21" i="1" s="1"/>
  <c r="AB20" i="1"/>
  <c r="Q20" i="1"/>
  <c r="O20" i="1"/>
  <c r="N20" i="1"/>
  <c r="K20" i="1"/>
  <c r="J20" i="1"/>
  <c r="I20" i="1"/>
  <c r="E20" i="1"/>
  <c r="F20" i="1" s="1"/>
  <c r="AB19" i="1"/>
  <c r="Q19" i="1"/>
  <c r="O19" i="1"/>
  <c r="N19" i="1"/>
  <c r="K19" i="1"/>
  <c r="J19" i="1"/>
  <c r="I19" i="1"/>
  <c r="E19" i="1"/>
  <c r="F19" i="1" s="1"/>
  <c r="AB18" i="1"/>
  <c r="Q18" i="1"/>
  <c r="O18" i="1"/>
  <c r="N18" i="1"/>
  <c r="K18" i="1"/>
  <c r="J18" i="1"/>
  <c r="I18" i="1"/>
  <c r="E18" i="1"/>
  <c r="F18" i="1" s="1"/>
  <c r="AB17" i="1"/>
  <c r="Q17" i="1"/>
  <c r="O17" i="1"/>
  <c r="N17" i="1"/>
  <c r="K17" i="1"/>
  <c r="J17" i="1"/>
  <c r="I17" i="1"/>
  <c r="E17" i="1"/>
  <c r="F17" i="1" s="1"/>
  <c r="AB16" i="1"/>
  <c r="Q16" i="1"/>
  <c r="O16" i="1"/>
  <c r="N16" i="1"/>
  <c r="K16" i="1"/>
  <c r="J16" i="1"/>
  <c r="I16" i="1"/>
  <c r="E16" i="1"/>
  <c r="F16" i="1" s="1"/>
  <c r="AB15" i="1"/>
  <c r="Q15" i="1"/>
  <c r="O15" i="1"/>
  <c r="N15" i="1"/>
  <c r="K15" i="1"/>
  <c r="J15" i="1"/>
  <c r="I15" i="1"/>
  <c r="E15" i="1"/>
  <c r="F15" i="1" s="1"/>
  <c r="AB14" i="1"/>
  <c r="Q14" i="1"/>
  <c r="O14" i="1"/>
  <c r="N14" i="1"/>
  <c r="K14" i="1"/>
  <c r="J14" i="1"/>
  <c r="I14" i="1"/>
  <c r="E14" i="1"/>
  <c r="F14" i="1" s="1"/>
  <c r="AB13" i="1"/>
  <c r="Q13" i="1"/>
  <c r="O13" i="1"/>
  <c r="N13" i="1"/>
  <c r="K13" i="1"/>
  <c r="J13" i="1"/>
  <c r="I13" i="1"/>
  <c r="E13" i="1"/>
  <c r="F13" i="1" s="1"/>
  <c r="AB12" i="1"/>
  <c r="Q12" i="1"/>
  <c r="O12" i="1"/>
  <c r="N12" i="1"/>
  <c r="K12" i="1"/>
  <c r="J12" i="1"/>
  <c r="I12" i="1"/>
  <c r="E12" i="1"/>
  <c r="F12" i="1" s="1"/>
  <c r="AB11" i="1"/>
  <c r="Q11" i="1"/>
  <c r="O11" i="1"/>
  <c r="N11" i="1"/>
  <c r="K11" i="1"/>
  <c r="J11" i="1"/>
  <c r="I11" i="1"/>
  <c r="E11" i="1"/>
  <c r="F11" i="1" s="1"/>
  <c r="AB10" i="1"/>
  <c r="Q10" i="1"/>
  <c r="O10" i="1"/>
  <c r="N10" i="1"/>
  <c r="K10" i="1"/>
  <c r="J10" i="1"/>
  <c r="I10" i="1"/>
  <c r="E10" i="1"/>
  <c r="F10" i="1" s="1"/>
  <c r="AB9" i="1"/>
  <c r="Q9" i="1"/>
  <c r="O9" i="1"/>
  <c r="N9" i="1"/>
  <c r="K9" i="1"/>
  <c r="J9" i="1"/>
  <c r="I9" i="1"/>
  <c r="E9" i="1"/>
  <c r="F9" i="1" s="1"/>
  <c r="AB8" i="1"/>
  <c r="Q8" i="1"/>
  <c r="O8" i="1"/>
  <c r="N8" i="1"/>
  <c r="K8" i="1"/>
  <c r="J8" i="1"/>
  <c r="I8" i="1"/>
  <c r="E8" i="1"/>
  <c r="F8" i="1" s="1"/>
  <c r="AB7" i="1"/>
  <c r="Q7" i="1"/>
  <c r="O7" i="1"/>
  <c r="N7" i="1"/>
  <c r="K7" i="1"/>
  <c r="J7" i="1"/>
  <c r="I7" i="1"/>
  <c r="E7" i="1"/>
  <c r="F7" i="1" s="1"/>
  <c r="AB6" i="1"/>
  <c r="Q6" i="1"/>
  <c r="O6" i="1"/>
  <c r="N6" i="1"/>
  <c r="K6" i="1"/>
  <c r="J6" i="1"/>
  <c r="I6" i="1"/>
  <c r="E6" i="1"/>
  <c r="F6" i="1" s="1"/>
  <c r="AC7" i="1" l="1"/>
  <c r="AC11" i="1"/>
  <c r="AC15" i="1"/>
  <c r="AC17" i="1"/>
  <c r="AC20" i="1"/>
  <c r="AC24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8" i="1"/>
  <c r="AC10" i="1"/>
  <c r="AC13" i="1"/>
  <c r="AC18" i="1"/>
  <c r="AC22" i="1"/>
  <c r="AC25" i="1"/>
  <c r="AC40" i="1"/>
  <c r="AC41" i="1"/>
  <c r="AC63" i="1"/>
  <c r="AC86" i="1"/>
  <c r="AC6" i="1"/>
  <c r="AC9" i="1"/>
  <c r="AC12" i="1"/>
  <c r="AC14" i="1"/>
  <c r="AC16" i="1"/>
  <c r="AC19" i="1"/>
  <c r="AC21" i="1"/>
  <c r="AC23" i="1"/>
  <c r="AC43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46" i="1"/>
  <c r="AC48" i="1"/>
  <c r="AC51" i="1"/>
  <c r="AC53" i="1"/>
  <c r="AC55" i="1"/>
  <c r="AC59" i="1"/>
  <c r="AC45" i="1"/>
  <c r="AC47" i="1"/>
  <c r="AC49" i="1"/>
  <c r="AC50" i="1"/>
  <c r="AC52" i="1"/>
  <c r="AC54" i="1"/>
  <c r="AC56" i="1"/>
  <c r="AC57" i="1"/>
  <c r="AC58" i="1"/>
  <c r="AC60" i="1"/>
  <c r="AC61" i="1"/>
  <c r="AC62" i="1"/>
  <c r="AC44" i="1"/>
</calcChain>
</file>

<file path=xl/sharedStrings.xml><?xml version="1.0" encoding="utf-8"?>
<sst xmlns="http://schemas.openxmlformats.org/spreadsheetml/2006/main" count="121" uniqueCount="121">
  <si>
    <t>Kerry Express (Thailand) Limited</t>
  </si>
  <si>
    <t>Commission FC_  Jan '  2017</t>
  </si>
  <si>
    <t>SHOP</t>
  </si>
  <si>
    <t>KERRY</t>
  </si>
  <si>
    <t xml:space="preserve">Discount </t>
  </si>
  <si>
    <t>COD</t>
  </si>
  <si>
    <t>Insurance</t>
  </si>
  <si>
    <t>SAMEDAY</t>
  </si>
  <si>
    <t xml:space="preserve">หักค่า Management </t>
  </si>
  <si>
    <t xml:space="preserve">หัก Service Fee- IT </t>
  </si>
  <si>
    <t>หัก Service Fee- Supply</t>
  </si>
  <si>
    <t>หักสาธารณูปโภค</t>
  </si>
  <si>
    <t>จำนวนยอดการสั่งซื้อกล่อง วันที่ 1-23   เดือนธันวาคม  2559</t>
  </si>
  <si>
    <t xml:space="preserve">Total Commission </t>
  </si>
  <si>
    <t>BOXES</t>
  </si>
  <si>
    <t>Total REVENUE</t>
  </si>
  <si>
    <t>ค่าขายกล่อง</t>
  </si>
  <si>
    <t>เฉพาะค่าขนส่ง</t>
  </si>
  <si>
    <t>% ค่าขนส่ง</t>
  </si>
  <si>
    <t>REVENUE</t>
  </si>
  <si>
    <t>FC ได้รับ15%</t>
  </si>
  <si>
    <t>ยอด COD AMOUNT</t>
  </si>
  <si>
    <t>1%ของมูลค่าสินค้า</t>
  </si>
  <si>
    <t>ค่า  COD  Surcharge</t>
  </si>
  <si>
    <t>ค่า INS  Surcharge</t>
  </si>
  <si>
    <t xml:space="preserve">       30% (Shop FC)</t>
  </si>
  <si>
    <t>70% (KERRY)</t>
  </si>
  <si>
    <t>ค่า SD AMOUNT</t>
  </si>
  <si>
    <t>30% ค่า SD Surcharge</t>
  </si>
  <si>
    <t>BOX MINI</t>
  </si>
  <si>
    <t>BOX S</t>
  </si>
  <si>
    <t>BOX S+</t>
  </si>
  <si>
    <t>BOX M</t>
  </si>
  <si>
    <t>BOX M+</t>
  </si>
  <si>
    <t>BOX L</t>
  </si>
  <si>
    <t>รวมค่ากล่อง</t>
  </si>
  <si>
    <t>BYAI</t>
  </si>
  <si>
    <t>RSIT</t>
  </si>
  <si>
    <t>KKAW</t>
  </si>
  <si>
    <t>MTNG</t>
  </si>
  <si>
    <t>MAHA</t>
  </si>
  <si>
    <t>PKED</t>
  </si>
  <si>
    <t>SCON</t>
  </si>
  <si>
    <t>BKAE</t>
  </si>
  <si>
    <t>BBUA</t>
  </si>
  <si>
    <t>HPPY</t>
  </si>
  <si>
    <t>TNON</t>
  </si>
  <si>
    <t>SMAI</t>
  </si>
  <si>
    <t>BBON</t>
  </si>
  <si>
    <t>TSIT</t>
  </si>
  <si>
    <t>SUKS</t>
  </si>
  <si>
    <t>DONM</t>
  </si>
  <si>
    <t>NAWA</t>
  </si>
  <si>
    <t>LKAB</t>
  </si>
  <si>
    <t>ONUT</t>
  </si>
  <si>
    <t>SMUT</t>
  </si>
  <si>
    <t>TEPA</t>
  </si>
  <si>
    <t>BPEE</t>
  </si>
  <si>
    <t>NAIN</t>
  </si>
  <si>
    <t>TUPM</t>
  </si>
  <si>
    <t>TNPT</t>
  </si>
  <si>
    <t>BANA</t>
  </si>
  <si>
    <t>TTAI</t>
  </si>
  <si>
    <t>NKAM</t>
  </si>
  <si>
    <t>PANT</t>
  </si>
  <si>
    <t>KBAN</t>
  </si>
  <si>
    <t>SAMK</t>
  </si>
  <si>
    <t>EKKA</t>
  </si>
  <si>
    <t>TAIT</t>
  </si>
  <si>
    <t>NMIN</t>
  </si>
  <si>
    <t>TPLU</t>
  </si>
  <si>
    <t>PINK</t>
  </si>
  <si>
    <t>RAMA2</t>
  </si>
  <si>
    <t>BSTO</t>
  </si>
  <si>
    <t>PTNK</t>
  </si>
  <si>
    <t>MPTN</t>
  </si>
  <si>
    <t>NJOK</t>
  </si>
  <si>
    <t>CHC4</t>
  </si>
  <si>
    <t>SLYA</t>
  </si>
  <si>
    <t>TKRU</t>
  </si>
  <si>
    <t>BKEN</t>
  </si>
  <si>
    <t>MINB</t>
  </si>
  <si>
    <t>TYA3</t>
  </si>
  <si>
    <t>BROM</t>
  </si>
  <si>
    <t>NLCH</t>
  </si>
  <si>
    <t>KVIL</t>
  </si>
  <si>
    <t>LPDU</t>
  </si>
  <si>
    <t>PS43</t>
  </si>
  <si>
    <t>TAC4</t>
  </si>
  <si>
    <t>BSAE</t>
  </si>
  <si>
    <t>LAMB</t>
  </si>
  <si>
    <t>SNOI</t>
  </si>
  <si>
    <t>CWNA</t>
  </si>
  <si>
    <t>SAP2</t>
  </si>
  <si>
    <t>SNBN</t>
  </si>
  <si>
    <t>SNDA</t>
  </si>
  <si>
    <t>LKAE</t>
  </si>
  <si>
    <t>SUAS</t>
  </si>
  <si>
    <t>LUK2</t>
  </si>
  <si>
    <t>ROMK</t>
  </si>
  <si>
    <t>BANB</t>
  </si>
  <si>
    <t>KSWA</t>
  </si>
  <si>
    <t>MCCS</t>
  </si>
  <si>
    <t>PBSK</t>
  </si>
  <si>
    <t>PYSL</t>
  </si>
  <si>
    <t>AMTA</t>
  </si>
  <si>
    <t>TYA6</t>
  </si>
  <si>
    <t>BAPU</t>
  </si>
  <si>
    <t>NKCS</t>
  </si>
  <si>
    <t>POKW</t>
  </si>
  <si>
    <t>PTYA</t>
  </si>
  <si>
    <t>BWIN</t>
  </si>
  <si>
    <t>MNKP</t>
  </si>
  <si>
    <t>ONTC</t>
  </si>
  <si>
    <t>PNAM</t>
  </si>
  <si>
    <t>PYSC</t>
  </si>
  <si>
    <t>PWET</t>
  </si>
  <si>
    <t>BTEC</t>
  </si>
  <si>
    <t>สูตร  Total Commission  ดังนี้ค่ะ</t>
  </si>
  <si>
    <t xml:space="preserve">***หมายเหตุ เดือนธันวาคมได้มีบวก Vat 7% เพิ่ม ในค่า Management Fee  และค่าสาธารณูปโภคค่ะ </t>
  </si>
  <si>
    <r>
      <t>ค่าขนส่ง</t>
    </r>
    <r>
      <rPr>
        <b/>
        <sz val="20"/>
        <color indexed="10"/>
        <rFont val="Tahoma"/>
        <family val="2"/>
      </rPr>
      <t xml:space="preserve"> XX %</t>
    </r>
    <r>
      <rPr>
        <b/>
        <sz val="20"/>
        <rFont val="Tahoma"/>
        <family val="2"/>
      </rPr>
      <t xml:space="preserve">  +  ยอด DHL 15 %   +  ค่า COD  Amount  1 %   + Sameday 30%+ Dropoff-  ค่า COD  Surcharge 3 % - INS (70%) -   ค่า Management   -  ค่าService fee-Supply  -  ค่าService fee-IT  -  ค่าซื้อกล่อง ค่าสาธารณูปโภค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</si>
</sst>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3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i/>
      <sz val="20"/>
      <name val="Tahoma"/>
      <family val="2"/>
    </font>
    <font>
      <b/>
      <i/>
      <u val="singleAccounting"/>
      <sz val="16"/>
      <name val="Tahoma"/>
      <family val="2"/>
    </font>
    <font>
      <b/>
      <i/>
      <u val="singleAccounting"/>
      <sz val="14"/>
      <name val="Tahoma"/>
      <family val="2"/>
    </font>
    <font>
      <b/>
      <i/>
      <sz val="18"/>
      <name val="Tahoma"/>
      <family val="2"/>
    </font>
    <font>
      <b/>
      <i/>
      <sz val="16"/>
      <name val="Tahoma"/>
      <family val="2"/>
    </font>
    <font>
      <b/>
      <sz val="16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2"/>
      <name val="Tahoma"/>
      <family val="2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6"/>
      <name val="Tahoma"/>
      <family val="2"/>
    </font>
    <font>
      <sz val="16"/>
      <color theme="1"/>
      <name val="Calibri"/>
      <family val="2"/>
      <charset val="222"/>
      <scheme val="minor"/>
    </font>
    <font>
      <sz val="16"/>
      <name val="Tahoma"/>
      <family val="2"/>
      <charset val="222"/>
    </font>
    <font>
      <sz val="10"/>
      <name val="Tahoma"/>
      <family val="2"/>
    </font>
    <font>
      <sz val="10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  <charset val="222"/>
    </font>
    <font>
      <sz val="16"/>
      <color rgb="FFFF0000"/>
      <name val="Tahoma"/>
      <family val="2"/>
    </font>
    <font>
      <sz val="16"/>
      <color rgb="FFFF0000"/>
      <name val="Calibri"/>
      <family val="2"/>
      <charset val="222"/>
      <scheme val="minor"/>
    </font>
    <font>
      <sz val="16"/>
      <color rgb="FFFF0000"/>
      <name val="Tahoma"/>
      <family val="2"/>
      <charset val="222"/>
    </font>
    <font>
      <sz val="24"/>
      <name val="Tahoma"/>
      <family val="2"/>
    </font>
    <font>
      <b/>
      <sz val="16"/>
      <color theme="1"/>
      <name val="Calibri"/>
      <family val="2"/>
      <scheme val="minor"/>
    </font>
    <font>
      <b/>
      <sz val="20"/>
      <name val="Tahoma"/>
      <family val="2"/>
    </font>
    <font>
      <sz val="20"/>
      <name val="Tahoma"/>
      <family val="2"/>
    </font>
    <font>
      <b/>
      <sz val="20"/>
      <color indexed="10"/>
      <name val="Tahoma"/>
      <family val="2"/>
    </font>
    <font>
      <sz val="18"/>
      <name val="Tahoma"/>
      <family val="2"/>
    </font>
    <font>
      <b/>
      <sz val="2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17">
    <xf numFmtId="0" fontId="0" fillId="0" borderId="0" xfId="0"/>
    <xf numFmtId="164" fontId="4" fillId="2" borderId="0" xfId="1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164" fontId="4" fillId="2" borderId="0" xfId="1" applyFont="1" applyFill="1" applyAlignment="1">
      <alignment horizontal="center"/>
    </xf>
    <xf numFmtId="165" fontId="4" fillId="2" borderId="0" xfId="1" applyNumberFormat="1" applyFont="1" applyFill="1" applyAlignment="1">
      <alignment horizontal="center"/>
    </xf>
    <xf numFmtId="164" fontId="5" fillId="2" borderId="0" xfId="1" applyFont="1" applyFill="1" applyAlignment="1">
      <alignment horizontal="center" vertical="center"/>
    </xf>
    <xf numFmtId="164" fontId="6" fillId="2" borderId="0" xfId="1" applyFont="1" applyFill="1" applyBorder="1" applyAlignment="1">
      <alignment horizontal="left" vertical="center"/>
    </xf>
    <xf numFmtId="164" fontId="7" fillId="2" borderId="0" xfId="1" applyFont="1" applyFill="1" applyBorder="1" applyAlignment="1">
      <alignment horizontal="left" vertical="center"/>
    </xf>
    <xf numFmtId="164" fontId="4" fillId="0" borderId="0" xfId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4" fontId="4" fillId="0" borderId="0" xfId="1" applyFont="1" applyFill="1" applyAlignment="1">
      <alignment horizontal="center"/>
    </xf>
    <xf numFmtId="165" fontId="8" fillId="3" borderId="0" xfId="1" applyNumberFormat="1" applyFont="1" applyFill="1" applyAlignment="1">
      <alignment horizontal="center"/>
    </xf>
    <xf numFmtId="164" fontId="5" fillId="0" borderId="0" xfId="1" applyFont="1" applyFill="1" applyAlignment="1">
      <alignment horizontal="center" vertical="center"/>
    </xf>
    <xf numFmtId="164" fontId="10" fillId="0" borderId="0" xfId="1" applyFont="1" applyFill="1" applyAlignment="1">
      <alignment horizontal="center" vertical="center"/>
    </xf>
    <xf numFmtId="165" fontId="8" fillId="5" borderId="1" xfId="1" applyNumberFormat="1" applyFont="1" applyFill="1" applyBorder="1" applyAlignment="1">
      <alignment horizontal="center" vertical="center"/>
    </xf>
    <xf numFmtId="164" fontId="8" fillId="5" borderId="1" xfId="1" applyFont="1" applyFill="1" applyBorder="1" applyAlignment="1">
      <alignment horizontal="center" vertical="center" wrapText="1"/>
    </xf>
    <xf numFmtId="164" fontId="8" fillId="5" borderId="1" xfId="1" applyFont="1" applyFill="1" applyBorder="1" applyAlignment="1">
      <alignment horizontal="center" vertical="center"/>
    </xf>
    <xf numFmtId="164" fontId="8" fillId="6" borderId="1" xfId="1" applyFont="1" applyFill="1" applyBorder="1" applyAlignment="1">
      <alignment horizontal="center" vertical="center"/>
    </xf>
    <xf numFmtId="164" fontId="8" fillId="7" borderId="1" xfId="1" applyFont="1" applyFill="1" applyBorder="1" applyAlignment="1">
      <alignment horizontal="center" vertical="center"/>
    </xf>
    <xf numFmtId="164" fontId="11" fillId="6" borderId="1" xfId="1" applyFont="1" applyFill="1" applyBorder="1" applyAlignment="1">
      <alignment horizontal="center" vertical="center" wrapText="1"/>
    </xf>
    <xf numFmtId="164" fontId="11" fillId="8" borderId="1" xfId="1" applyFont="1" applyFill="1" applyBorder="1" applyAlignment="1">
      <alignment horizontal="center" vertical="center" wrapText="1"/>
    </xf>
    <xf numFmtId="165" fontId="11" fillId="6" borderId="1" xfId="1" applyNumberFormat="1" applyFont="1" applyFill="1" applyBorder="1" applyAlignment="1">
      <alignment horizontal="center" vertical="center" wrapText="1"/>
    </xf>
    <xf numFmtId="164" fontId="11" fillId="7" borderId="1" xfId="1" applyFont="1" applyFill="1" applyBorder="1" applyAlignment="1">
      <alignment horizontal="center" vertical="center" wrapText="1"/>
    </xf>
    <xf numFmtId="164" fontId="11" fillId="9" borderId="1" xfId="1" applyFont="1" applyFill="1" applyBorder="1" applyAlignment="1">
      <alignment horizontal="center" vertical="center" wrapText="1"/>
    </xf>
    <xf numFmtId="165" fontId="8" fillId="9" borderId="5" xfId="1" applyNumberFormat="1" applyFont="1" applyFill="1" applyBorder="1" applyAlignment="1">
      <alignment horizontal="center" wrapText="1"/>
    </xf>
    <xf numFmtId="164" fontId="8" fillId="10" borderId="5" xfId="1" applyFont="1" applyFill="1" applyBorder="1" applyAlignment="1">
      <alignment horizontal="center"/>
    </xf>
    <xf numFmtId="164" fontId="12" fillId="0" borderId="0" xfId="1" applyFont="1" applyFill="1" applyAlignment="1">
      <alignment horizontal="center" vertical="center"/>
    </xf>
    <xf numFmtId="164" fontId="13" fillId="4" borderId="1" xfId="1" applyFont="1" applyFill="1" applyBorder="1" applyAlignment="1">
      <alignment horizontal="center"/>
    </xf>
    <xf numFmtId="164" fontId="14" fillId="5" borderId="1" xfId="2" applyFont="1" applyFill="1" applyBorder="1" applyAlignment="1">
      <alignment horizontal="center"/>
    </xf>
    <xf numFmtId="164" fontId="15" fillId="5" borderId="1" xfId="1" applyFont="1" applyFill="1" applyBorder="1" applyAlignment="1">
      <alignment horizontal="center"/>
    </xf>
    <xf numFmtId="164" fontId="14" fillId="6" borderId="1" xfId="1" applyFont="1" applyFill="1" applyBorder="1" applyAlignment="1">
      <alignment horizontal="center"/>
    </xf>
    <xf numFmtId="164" fontId="15" fillId="6" borderId="1" xfId="1" applyFont="1" applyFill="1" applyBorder="1" applyAlignment="1">
      <alignment horizontal="center"/>
    </xf>
    <xf numFmtId="164" fontId="15" fillId="7" borderId="1" xfId="1" applyFont="1" applyFill="1" applyBorder="1" applyAlignment="1">
      <alignment horizontal="center"/>
    </xf>
    <xf numFmtId="164" fontId="15" fillId="8" borderId="1" xfId="1" applyFont="1" applyFill="1" applyBorder="1" applyAlignment="1">
      <alignment horizontal="center"/>
    </xf>
    <xf numFmtId="164" fontId="15" fillId="6" borderId="1" xfId="2" applyFont="1" applyFill="1" applyBorder="1" applyAlignment="1">
      <alignment horizontal="center"/>
    </xf>
    <xf numFmtId="164" fontId="14" fillId="7" borderId="1" xfId="2" applyNumberFormat="1" applyFont="1" applyFill="1" applyBorder="1" applyAlignment="1">
      <alignment horizontal="center"/>
    </xf>
    <xf numFmtId="164" fontId="15" fillId="9" borderId="1" xfId="1" applyFont="1" applyFill="1" applyBorder="1" applyAlignment="1">
      <alignment horizontal="center"/>
    </xf>
    <xf numFmtId="164" fontId="14" fillId="8" borderId="1" xfId="2" applyFont="1" applyFill="1" applyBorder="1" applyAlignment="1">
      <alignment horizontal="center"/>
    </xf>
    <xf numFmtId="164" fontId="14" fillId="9" borderId="1" xfId="1" applyFont="1" applyFill="1" applyBorder="1" applyAlignment="1">
      <alignment horizontal="center"/>
    </xf>
    <xf numFmtId="166" fontId="16" fillId="2" borderId="1" xfId="3" applyNumberFormat="1" applyFont="1" applyFill="1" applyBorder="1"/>
    <xf numFmtId="164" fontId="17" fillId="10" borderId="1" xfId="1" applyFont="1" applyFill="1" applyBorder="1" applyAlignment="1">
      <alignment horizontal="center"/>
    </xf>
    <xf numFmtId="164" fontId="8" fillId="3" borderId="1" xfId="1" applyFont="1" applyFill="1" applyBorder="1" applyAlignment="1">
      <alignment horizontal="center"/>
    </xf>
    <xf numFmtId="164" fontId="18" fillId="0" borderId="0" xfId="1" applyFont="1" applyFill="1" applyAlignment="1">
      <alignment horizontal="center" vertical="center"/>
    </xf>
    <xf numFmtId="164" fontId="15" fillId="5" borderId="1" xfId="2" applyNumberFormat="1" applyFont="1" applyFill="1" applyBorder="1" applyAlignment="1">
      <alignment horizontal="center"/>
    </xf>
    <xf numFmtId="164" fontId="14" fillId="8" borderId="1" xfId="1" applyFont="1" applyFill="1" applyBorder="1" applyAlignment="1">
      <alignment horizontal="center"/>
    </xf>
    <xf numFmtId="164" fontId="14" fillId="6" borderId="1" xfId="2" applyFont="1" applyFill="1" applyBorder="1" applyAlignment="1">
      <alignment horizontal="center"/>
    </xf>
    <xf numFmtId="164" fontId="14" fillId="7" borderId="1" xfId="1" applyFont="1" applyFill="1" applyBorder="1" applyAlignment="1">
      <alignment horizontal="center"/>
    </xf>
    <xf numFmtId="164" fontId="19" fillId="0" borderId="0" xfId="1" applyFont="1" applyFill="1" applyAlignment="1">
      <alignment horizontal="center" vertical="center"/>
    </xf>
    <xf numFmtId="164" fontId="14" fillId="5" borderId="1" xfId="1" applyFont="1" applyFill="1" applyBorder="1" applyAlignment="1">
      <alignment horizontal="center"/>
    </xf>
    <xf numFmtId="166" fontId="20" fillId="2" borderId="1" xfId="3" applyNumberFormat="1" applyFont="1" applyFill="1" applyBorder="1"/>
    <xf numFmtId="164" fontId="14" fillId="10" borderId="1" xfId="1" applyFont="1" applyFill="1" applyBorder="1" applyAlignment="1">
      <alignment horizontal="center"/>
    </xf>
    <xf numFmtId="164" fontId="14" fillId="5" borderId="1" xfId="2" applyNumberFormat="1" applyFont="1" applyFill="1" applyBorder="1" applyAlignment="1">
      <alignment horizontal="center"/>
    </xf>
    <xf numFmtId="164" fontId="14" fillId="7" borderId="1" xfId="2" applyFont="1" applyFill="1" applyBorder="1" applyAlignment="1">
      <alignment horizontal="center"/>
    </xf>
    <xf numFmtId="164" fontId="15" fillId="7" borderId="1" xfId="2" applyFont="1" applyFill="1" applyBorder="1" applyAlignment="1">
      <alignment horizontal="center"/>
    </xf>
    <xf numFmtId="0" fontId="16" fillId="11" borderId="0" xfId="0" applyNumberFormat="1" applyFont="1" applyFill="1"/>
    <xf numFmtId="165" fontId="21" fillId="2" borderId="1" xfId="1" applyNumberFormat="1" applyFont="1" applyFill="1" applyBorder="1" applyAlignment="1">
      <alignment horizontal="center"/>
    </xf>
    <xf numFmtId="164" fontId="22" fillId="8" borderId="1" xfId="1" applyFont="1" applyFill="1" applyBorder="1" applyAlignment="1">
      <alignment horizontal="center"/>
    </xf>
    <xf numFmtId="166" fontId="23" fillId="2" borderId="1" xfId="3" applyNumberFormat="1" applyFont="1" applyFill="1" applyBorder="1"/>
    <xf numFmtId="165" fontId="24" fillId="2" borderId="1" xfId="1" applyNumberFormat="1" applyFont="1" applyFill="1" applyBorder="1" applyAlignment="1">
      <alignment horizontal="center"/>
    </xf>
    <xf numFmtId="164" fontId="25" fillId="0" borderId="0" xfId="1" applyFont="1" applyFill="1" applyAlignment="1">
      <alignment horizontal="center" vertical="center"/>
    </xf>
    <xf numFmtId="164" fontId="15" fillId="7" borderId="1" xfId="4" applyFont="1" applyFill="1" applyBorder="1" applyAlignment="1">
      <alignment horizontal="center"/>
    </xf>
    <xf numFmtId="164" fontId="17" fillId="11" borderId="1" xfId="1" applyFont="1" applyFill="1" applyBorder="1" applyAlignment="1">
      <alignment horizontal="center"/>
    </xf>
    <xf numFmtId="164" fontId="21" fillId="11" borderId="1" xfId="1" applyFont="1" applyFill="1" applyBorder="1" applyAlignment="1">
      <alignment horizontal="center"/>
    </xf>
    <xf numFmtId="164" fontId="18" fillId="4" borderId="0" xfId="1" applyFont="1" applyFill="1" applyAlignment="1">
      <alignment horizontal="center" vertical="center"/>
    </xf>
    <xf numFmtId="164" fontId="21" fillId="11" borderId="1" xfId="2" applyFont="1" applyFill="1" applyBorder="1" applyAlignment="1">
      <alignment horizontal="center"/>
    </xf>
    <xf numFmtId="164" fontId="26" fillId="4" borderId="1" xfId="1" applyFont="1" applyFill="1" applyBorder="1" applyAlignment="1">
      <alignment horizontal="center"/>
    </xf>
    <xf numFmtId="164" fontId="16" fillId="7" borderId="0" xfId="1" applyFont="1" applyFill="1"/>
    <xf numFmtId="0" fontId="26" fillId="4" borderId="1" xfId="0" applyFont="1" applyFill="1" applyBorder="1" applyAlignment="1">
      <alignment horizontal="center" wrapText="1"/>
    </xf>
    <xf numFmtId="164" fontId="14" fillId="5" borderId="5" xfId="2" applyFont="1" applyFill="1" applyBorder="1" applyAlignment="1">
      <alignment horizontal="center"/>
    </xf>
    <xf numFmtId="164" fontId="15" fillId="5" borderId="5" xfId="1" applyFont="1" applyFill="1" applyBorder="1" applyAlignment="1">
      <alignment horizontal="center"/>
    </xf>
    <xf numFmtId="164" fontId="14" fillId="6" borderId="5" xfId="1" applyFont="1" applyFill="1" applyBorder="1" applyAlignment="1">
      <alignment horizontal="center"/>
    </xf>
    <xf numFmtId="164" fontId="15" fillId="6" borderId="5" xfId="1" applyFont="1" applyFill="1" applyBorder="1" applyAlignment="1">
      <alignment horizontal="center"/>
    </xf>
    <xf numFmtId="164" fontId="15" fillId="7" borderId="5" xfId="1" applyFont="1" applyFill="1" applyBorder="1" applyAlignment="1">
      <alignment horizontal="center"/>
    </xf>
    <xf numFmtId="164" fontId="15" fillId="8" borderId="5" xfId="1" applyFont="1" applyFill="1" applyBorder="1" applyAlignment="1">
      <alignment horizontal="center"/>
    </xf>
    <xf numFmtId="164" fontId="15" fillId="6" borderId="5" xfId="2" applyFont="1" applyFill="1" applyBorder="1" applyAlignment="1">
      <alignment horizontal="center"/>
    </xf>
    <xf numFmtId="164" fontId="15" fillId="9" borderId="5" xfId="1" applyFont="1" applyFill="1" applyBorder="1" applyAlignment="1">
      <alignment horizontal="center"/>
    </xf>
    <xf numFmtId="164" fontId="17" fillId="11" borderId="5" xfId="1" applyFont="1" applyFill="1" applyBorder="1" applyAlignment="1">
      <alignment horizontal="center"/>
    </xf>
    <xf numFmtId="164" fontId="14" fillId="9" borderId="5" xfId="1" applyFont="1" applyFill="1" applyBorder="1" applyAlignment="1">
      <alignment horizontal="center"/>
    </xf>
    <xf numFmtId="166" fontId="16" fillId="2" borderId="5" xfId="3" applyNumberFormat="1" applyFont="1" applyFill="1" applyBorder="1"/>
    <xf numFmtId="165" fontId="21" fillId="2" borderId="5" xfId="1" applyNumberFormat="1" applyFont="1" applyFill="1" applyBorder="1" applyAlignment="1">
      <alignment horizontal="center"/>
    </xf>
    <xf numFmtId="164" fontId="17" fillId="10" borderId="5" xfId="1" applyFont="1" applyFill="1" applyBorder="1" applyAlignment="1">
      <alignment horizontal="center"/>
    </xf>
    <xf numFmtId="164" fontId="8" fillId="3" borderId="5" xfId="1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 wrapText="1"/>
    </xf>
    <xf numFmtId="164" fontId="28" fillId="12" borderId="0" xfId="1" applyFont="1" applyFill="1" applyAlignment="1">
      <alignment horizontal="center" wrapText="1"/>
    </xf>
    <xf numFmtId="164" fontId="28" fillId="2" borderId="0" xfId="1" applyFont="1" applyFill="1" applyAlignment="1">
      <alignment horizontal="center" wrapText="1"/>
    </xf>
    <xf numFmtId="164" fontId="15" fillId="2" borderId="0" xfId="1" applyFont="1" applyFill="1" applyBorder="1" applyAlignment="1">
      <alignment horizontal="center"/>
    </xf>
    <xf numFmtId="164" fontId="28" fillId="0" borderId="0" xfId="1" applyFont="1" applyFill="1" applyAlignment="1">
      <alignment horizontal="center" vertical="center"/>
    </xf>
    <xf numFmtId="165" fontId="28" fillId="2" borderId="0" xfId="1" applyNumberFormat="1" applyFont="1" applyFill="1" applyAlignment="1">
      <alignment horizontal="center"/>
    </xf>
    <xf numFmtId="164" fontId="28" fillId="2" borderId="0" xfId="1" applyFont="1" applyFill="1" applyAlignment="1">
      <alignment horizontal="center"/>
    </xf>
    <xf numFmtId="164" fontId="30" fillId="2" borderId="0" xfId="1" applyFont="1" applyFill="1" applyAlignment="1">
      <alignment horizontal="center" vertical="center"/>
    </xf>
    <xf numFmtId="165" fontId="18" fillId="2" borderId="0" xfId="1" applyNumberFormat="1" applyFont="1" applyFill="1" applyAlignment="1">
      <alignment horizontal="center" vertical="center"/>
    </xf>
    <xf numFmtId="164" fontId="18" fillId="2" borderId="0" xfId="1" applyFont="1" applyFill="1" applyAlignment="1">
      <alignment horizontal="center" vertical="center"/>
    </xf>
    <xf numFmtId="164" fontId="18" fillId="2" borderId="0" xfId="1" applyFont="1" applyFill="1" applyAlignment="1">
      <alignment horizontal="center"/>
    </xf>
    <xf numFmtId="165" fontId="18" fillId="2" borderId="0" xfId="1" applyNumberFormat="1" applyFont="1" applyFill="1" applyAlignment="1">
      <alignment horizontal="center"/>
    </xf>
    <xf numFmtId="164" fontId="15" fillId="2" borderId="0" xfId="1" applyFont="1" applyFill="1" applyAlignment="1">
      <alignment horizontal="center"/>
    </xf>
    <xf numFmtId="164" fontId="30" fillId="0" borderId="0" xfId="1" applyFont="1" applyFill="1" applyAlignment="1">
      <alignment horizontal="center" vertical="center"/>
    </xf>
    <xf numFmtId="165" fontId="18" fillId="0" borderId="0" xfId="1" applyNumberFormat="1" applyFont="1" applyFill="1" applyAlignment="1">
      <alignment horizontal="center" vertical="center"/>
    </xf>
    <xf numFmtId="164" fontId="18" fillId="0" borderId="0" xfId="1" applyFont="1" applyFill="1" applyAlignment="1">
      <alignment horizontal="center"/>
    </xf>
    <xf numFmtId="165" fontId="18" fillId="0" borderId="0" xfId="1" applyNumberFormat="1" applyFont="1" applyFill="1" applyAlignment="1">
      <alignment horizontal="center"/>
    </xf>
    <xf numFmtId="164" fontId="15" fillId="0" borderId="0" xfId="1" applyFont="1" applyFill="1" applyAlignment="1">
      <alignment horizontal="center"/>
    </xf>
    <xf numFmtId="164" fontId="8" fillId="9" borderId="1" xfId="1" applyFont="1" applyFill="1" applyBorder="1" applyAlignment="1">
      <alignment horizontal="center" wrapText="1"/>
    </xf>
    <xf numFmtId="164" fontId="9" fillId="10" borderId="2" xfId="1" applyFont="1" applyFill="1" applyBorder="1" applyAlignment="1">
      <alignment horizontal="center"/>
    </xf>
    <xf numFmtId="164" fontId="9" fillId="10" borderId="3" xfId="1" applyFont="1" applyFill="1" applyBorder="1" applyAlignment="1">
      <alignment horizontal="center"/>
    </xf>
    <xf numFmtId="164" fontId="9" fillId="10" borderId="4" xfId="1" applyFont="1" applyFill="1" applyBorder="1" applyAlignment="1">
      <alignment horizontal="center"/>
    </xf>
    <xf numFmtId="164" fontId="8" fillId="3" borderId="1" xfId="1" applyFont="1" applyFill="1" applyBorder="1" applyAlignment="1">
      <alignment horizontal="center" vertical="center" wrapText="1"/>
    </xf>
    <xf numFmtId="164" fontId="27" fillId="12" borderId="0" xfId="1" applyFont="1" applyFill="1" applyAlignment="1">
      <alignment horizontal="center" vertical="center"/>
    </xf>
    <xf numFmtId="164" fontId="31" fillId="2" borderId="0" xfId="1" applyFont="1" applyFill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64" fontId="8" fillId="8" borderId="1" xfId="1" applyFont="1" applyFill="1" applyBorder="1" applyAlignment="1">
      <alignment horizontal="center" vertical="center"/>
    </xf>
    <xf numFmtId="164" fontId="8" fillId="9" borderId="1" xfId="1" applyFont="1" applyFill="1" applyBorder="1" applyAlignment="1">
      <alignment horizontal="center" vertical="center" wrapText="1"/>
    </xf>
    <xf numFmtId="164" fontId="3" fillId="2" borderId="0" xfId="1" applyFont="1" applyFill="1" applyBorder="1" applyAlignment="1">
      <alignment horizontal="left" vertical="center"/>
    </xf>
    <xf numFmtId="164" fontId="7" fillId="0" borderId="0" xfId="1" applyFont="1" applyFill="1" applyAlignment="1">
      <alignment horizontal="left" vertical="center"/>
    </xf>
    <xf numFmtId="164" fontId="9" fillId="4" borderId="1" xfId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4" fontId="8" fillId="5" borderId="1" xfId="1" applyFont="1" applyFill="1" applyBorder="1" applyAlignment="1">
      <alignment horizontal="center" vertical="center"/>
    </xf>
    <xf numFmtId="164" fontId="8" fillId="6" borderId="1" xfId="1" applyFont="1" applyFill="1" applyBorder="1" applyAlignment="1">
      <alignment horizontal="center" vertical="center"/>
    </xf>
    <xf numFmtId="164" fontId="8" fillId="7" borderId="1" xfId="1" applyFont="1" applyFill="1" applyBorder="1" applyAlignment="1">
      <alignment horizontal="center" vertical="center"/>
    </xf>
  </cellXfs>
  <cellStyles count="5">
    <cellStyle name="Comma" xfId="1" builtinId="3"/>
    <cellStyle name="Comma 2 2 2" xfId="2"/>
    <cellStyle name="Comma 4" xfId="3"/>
    <cellStyle name="Comma 5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337"/>
  <sheetViews>
    <sheetView tabSelected="1" zoomScale="41" zoomScaleNormal="4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N100" sqref="N100"/>
    </sheetView>
  </sheetViews>
  <sheetFormatPr defaultColWidth="21.7109375" defaultRowHeight="22.5"/>
  <cols>
    <col min="1" max="1" width="20" style="95" customWidth="1"/>
    <col min="2" max="2" width="26.28515625" style="96" customWidth="1"/>
    <col min="3" max="3" width="24.140625" style="42" customWidth="1"/>
    <col min="4" max="6" width="23.42578125" style="42" customWidth="1"/>
    <col min="7" max="7" width="23.42578125" style="42" hidden="1" customWidth="1"/>
    <col min="8" max="10" width="23.42578125" style="42" customWidth="1"/>
    <col min="11" max="11" width="23.42578125" style="96" customWidth="1"/>
    <col min="12" max="17" width="23.42578125" style="42" customWidth="1"/>
    <col min="18" max="18" width="29.5703125" style="42" customWidth="1"/>
    <col min="19" max="19" width="28.28515625" style="42" customWidth="1"/>
    <col min="20" max="20" width="22" style="97" customWidth="1"/>
    <col min="21" max="21" width="24.28515625" style="97" customWidth="1"/>
    <col min="22" max="22" width="15.7109375" style="98" customWidth="1"/>
    <col min="23" max="23" width="12.140625" style="98" customWidth="1"/>
    <col min="24" max="24" width="13.28515625" style="98" customWidth="1"/>
    <col min="25" max="25" width="11.42578125" style="98" customWidth="1"/>
    <col min="26" max="26" width="14" style="98" customWidth="1"/>
    <col min="27" max="27" width="10.5703125" style="98" customWidth="1"/>
    <col min="28" max="28" width="19" style="99" customWidth="1"/>
    <col min="29" max="29" width="27.5703125" style="97" customWidth="1"/>
    <col min="30" max="30" width="21.7109375" style="42"/>
    <col min="31" max="31" width="25.7109375" style="42" customWidth="1"/>
    <col min="32" max="16384" width="21.7109375" style="42"/>
  </cols>
  <sheetData>
    <row r="1" spans="1:29" s="5" customFormat="1" ht="28.5" customHeight="1">
      <c r="A1" s="110" t="s">
        <v>0</v>
      </c>
      <c r="B1" s="110"/>
      <c r="C1" s="110"/>
      <c r="D1" s="110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3"/>
      <c r="U1" s="3"/>
      <c r="V1" s="4"/>
      <c r="W1" s="4"/>
      <c r="X1" s="4"/>
      <c r="Y1" s="4"/>
      <c r="Z1" s="4"/>
      <c r="AA1" s="4"/>
      <c r="AB1" s="3"/>
      <c r="AC1" s="3"/>
    </row>
    <row r="2" spans="1:29" s="5" customFormat="1" ht="28.5" customHeight="1">
      <c r="A2" s="6" t="s">
        <v>1</v>
      </c>
      <c r="B2" s="7"/>
      <c r="C2" s="7"/>
      <c r="D2" s="7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3"/>
      <c r="U2" s="3"/>
      <c r="V2" s="4"/>
      <c r="W2" s="4"/>
      <c r="X2" s="4"/>
      <c r="Y2" s="4"/>
      <c r="Z2" s="4"/>
      <c r="AA2" s="4"/>
      <c r="AB2" s="3"/>
      <c r="AC2" s="3"/>
    </row>
    <row r="3" spans="1:29" s="12" customFormat="1" ht="53.25" hidden="1" customHeight="1">
      <c r="A3" s="111"/>
      <c r="B3" s="111"/>
      <c r="C3" s="111"/>
      <c r="D3" s="111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8"/>
      <c r="T3" s="10"/>
      <c r="U3" s="10"/>
      <c r="V3" s="11">
        <v>4</v>
      </c>
      <c r="W3" s="11">
        <v>8</v>
      </c>
      <c r="X3" s="11">
        <v>11</v>
      </c>
      <c r="Y3" s="11">
        <v>16</v>
      </c>
      <c r="Z3" s="11">
        <v>21</v>
      </c>
      <c r="AA3" s="11">
        <v>25</v>
      </c>
      <c r="AB3" s="10"/>
      <c r="AC3" s="10"/>
    </row>
    <row r="4" spans="1:29" s="13" customFormat="1" ht="36" customHeight="1">
      <c r="A4" s="112" t="s">
        <v>2</v>
      </c>
      <c r="B4" s="114" t="s">
        <v>3</v>
      </c>
      <c r="C4" s="114"/>
      <c r="D4" s="114"/>
      <c r="E4" s="114"/>
      <c r="F4" s="114"/>
      <c r="G4" s="115" t="s">
        <v>4</v>
      </c>
      <c r="H4" s="116"/>
      <c r="I4" s="116"/>
      <c r="J4" s="107" t="s">
        <v>5</v>
      </c>
      <c r="K4" s="107"/>
      <c r="L4" s="107"/>
      <c r="M4" s="108" t="s">
        <v>6</v>
      </c>
      <c r="N4" s="108"/>
      <c r="O4" s="108"/>
      <c r="P4" s="108" t="s">
        <v>7</v>
      </c>
      <c r="Q4" s="108"/>
      <c r="R4" s="109" t="s">
        <v>8</v>
      </c>
      <c r="S4" s="109" t="s">
        <v>9</v>
      </c>
      <c r="T4" s="100" t="s">
        <v>10</v>
      </c>
      <c r="U4" s="100" t="s">
        <v>11</v>
      </c>
      <c r="V4" s="101" t="s">
        <v>12</v>
      </c>
      <c r="W4" s="102"/>
      <c r="X4" s="102"/>
      <c r="Y4" s="102"/>
      <c r="Z4" s="102"/>
      <c r="AA4" s="102"/>
      <c r="AB4" s="103"/>
      <c r="AC4" s="104" t="s">
        <v>13</v>
      </c>
    </row>
    <row r="5" spans="1:29" s="26" customFormat="1" ht="43.5" customHeight="1">
      <c r="A5" s="113"/>
      <c r="B5" s="14" t="s">
        <v>14</v>
      </c>
      <c r="C5" s="15" t="s">
        <v>15</v>
      </c>
      <c r="D5" s="16" t="s">
        <v>16</v>
      </c>
      <c r="E5" s="16" t="s">
        <v>17</v>
      </c>
      <c r="F5" s="17" t="s">
        <v>18</v>
      </c>
      <c r="G5" s="115"/>
      <c r="H5" s="18" t="s">
        <v>19</v>
      </c>
      <c r="I5" s="19" t="s">
        <v>20</v>
      </c>
      <c r="J5" s="20" t="s">
        <v>21</v>
      </c>
      <c r="K5" s="21" t="s">
        <v>22</v>
      </c>
      <c r="L5" s="22" t="s">
        <v>23</v>
      </c>
      <c r="M5" s="20" t="s">
        <v>24</v>
      </c>
      <c r="N5" s="19" t="s">
        <v>25</v>
      </c>
      <c r="O5" s="23" t="s">
        <v>26</v>
      </c>
      <c r="P5" s="20" t="s">
        <v>27</v>
      </c>
      <c r="Q5" s="19" t="s">
        <v>28</v>
      </c>
      <c r="R5" s="109"/>
      <c r="S5" s="109"/>
      <c r="T5" s="100"/>
      <c r="U5" s="100"/>
      <c r="V5" s="24" t="s">
        <v>29</v>
      </c>
      <c r="W5" s="24" t="s">
        <v>30</v>
      </c>
      <c r="X5" s="24" t="s">
        <v>31</v>
      </c>
      <c r="Y5" s="24" t="s">
        <v>32</v>
      </c>
      <c r="Z5" s="24" t="s">
        <v>33</v>
      </c>
      <c r="AA5" s="24" t="s">
        <v>34</v>
      </c>
      <c r="AB5" s="25" t="s">
        <v>35</v>
      </c>
      <c r="AC5" s="104"/>
    </row>
    <row r="6" spans="1:29" ht="45" hidden="1" customHeight="1">
      <c r="A6" s="27" t="s">
        <v>36</v>
      </c>
      <c r="B6" s="28"/>
      <c r="C6" s="28"/>
      <c r="D6" s="28"/>
      <c r="E6" s="29">
        <f t="shared" ref="E6:E69" si="0">C6-D6-L6-M6</f>
        <v>0</v>
      </c>
      <c r="F6" s="30">
        <f t="shared" ref="F6:F12" si="1">E6*28%</f>
        <v>0</v>
      </c>
      <c r="G6" s="31"/>
      <c r="H6" s="32">
        <v>4333.5</v>
      </c>
      <c r="I6" s="31">
        <f t="shared" ref="I6:I69" si="2">H6*15%</f>
        <v>650.02499999999998</v>
      </c>
      <c r="J6" s="33">
        <f t="shared" ref="J6:J69" si="3">L6*100/3</f>
        <v>0</v>
      </c>
      <c r="K6" s="34">
        <f t="shared" ref="K6:K69" si="4">J6*1%</f>
        <v>0</v>
      </c>
      <c r="L6" s="35"/>
      <c r="M6" s="33"/>
      <c r="N6" s="31">
        <f t="shared" ref="N6:N69" si="5">M6*30/100</f>
        <v>0</v>
      </c>
      <c r="O6" s="36">
        <f>M6*70/100</f>
        <v>0</v>
      </c>
      <c r="P6" s="37"/>
      <c r="Q6" s="34">
        <f t="shared" ref="Q6:Q69" si="6">P6*30%</f>
        <v>0</v>
      </c>
      <c r="R6" s="38">
        <v>5350</v>
      </c>
      <c r="S6" s="36"/>
      <c r="T6" s="36">
        <v>800</v>
      </c>
      <c r="U6" s="36"/>
      <c r="V6" s="39">
        <v>700</v>
      </c>
      <c r="W6" s="39">
        <v>700</v>
      </c>
      <c r="X6" s="39">
        <v>340</v>
      </c>
      <c r="Y6" s="39">
        <v>300</v>
      </c>
      <c r="Z6" s="39">
        <v>140</v>
      </c>
      <c r="AA6" s="39">
        <v>280</v>
      </c>
      <c r="AB6" s="40">
        <f t="shared" ref="AB6:AB69" si="7">(V6*$V$3)+(W6*$W$3)+(X6*$X$3)+(Y6*$Y$3)+(Z6*$Z$3)+(AA6*$AA$3)</f>
        <v>26880</v>
      </c>
      <c r="AC6" s="41">
        <f t="shared" ref="AC6:AC69" si="8">F6+I6+K6+Q6-L6-O6-R6-S6-T6-U6-AB6</f>
        <v>-32379.974999999999</v>
      </c>
    </row>
    <row r="7" spans="1:29" ht="45" hidden="1" customHeight="1">
      <c r="A7" s="27" t="s">
        <v>37</v>
      </c>
      <c r="B7" s="43"/>
      <c r="C7" s="29"/>
      <c r="D7" s="29"/>
      <c r="E7" s="29">
        <f t="shared" si="0"/>
        <v>0</v>
      </c>
      <c r="F7" s="30">
        <f t="shared" si="1"/>
        <v>0</v>
      </c>
      <c r="G7" s="31"/>
      <c r="H7" s="32"/>
      <c r="I7" s="31">
        <f t="shared" si="2"/>
        <v>0</v>
      </c>
      <c r="J7" s="33">
        <f>L7*100/3</f>
        <v>0</v>
      </c>
      <c r="K7" s="34">
        <f t="shared" si="4"/>
        <v>0</v>
      </c>
      <c r="L7" s="32"/>
      <c r="M7" s="33"/>
      <c r="N7" s="31">
        <f t="shared" si="5"/>
        <v>0</v>
      </c>
      <c r="O7" s="36">
        <f>M7*70/100</f>
        <v>0</v>
      </c>
      <c r="P7" s="44"/>
      <c r="Q7" s="45">
        <f t="shared" si="6"/>
        <v>0</v>
      </c>
      <c r="R7" s="38">
        <v>5350</v>
      </c>
      <c r="S7" s="36"/>
      <c r="T7" s="36">
        <v>600</v>
      </c>
      <c r="U7" s="36"/>
      <c r="V7" s="39">
        <v>1000</v>
      </c>
      <c r="W7" s="39">
        <v>100</v>
      </c>
      <c r="X7" s="39">
        <v>80</v>
      </c>
      <c r="Y7" s="39">
        <v>180</v>
      </c>
      <c r="Z7" s="39">
        <v>200</v>
      </c>
      <c r="AA7" s="39">
        <v>100</v>
      </c>
      <c r="AB7" s="40">
        <f t="shared" si="7"/>
        <v>15260</v>
      </c>
      <c r="AC7" s="41">
        <f t="shared" si="8"/>
        <v>-21210</v>
      </c>
    </row>
    <row r="8" spans="1:29" ht="45" hidden="1" customHeight="1">
      <c r="A8" s="27" t="s">
        <v>38</v>
      </c>
      <c r="B8" s="28"/>
      <c r="C8" s="28"/>
      <c r="D8" s="28"/>
      <c r="E8" s="29">
        <f t="shared" si="0"/>
        <v>0</v>
      </c>
      <c r="F8" s="30">
        <f t="shared" si="1"/>
        <v>0</v>
      </c>
      <c r="G8" s="31"/>
      <c r="H8" s="32"/>
      <c r="I8" s="31">
        <f t="shared" si="2"/>
        <v>0</v>
      </c>
      <c r="J8" s="33">
        <f t="shared" si="3"/>
        <v>0</v>
      </c>
      <c r="K8" s="34">
        <f t="shared" si="4"/>
        <v>0</v>
      </c>
      <c r="L8" s="35"/>
      <c r="M8" s="37"/>
      <c r="N8" s="31">
        <f t="shared" si="5"/>
        <v>0</v>
      </c>
      <c r="O8" s="36">
        <f t="shared" ref="O8:O71" si="9">M8*70/100</f>
        <v>0</v>
      </c>
      <c r="P8" s="37"/>
      <c r="Q8" s="34">
        <f t="shared" si="6"/>
        <v>0</v>
      </c>
      <c r="R8" s="38">
        <v>5350</v>
      </c>
      <c r="S8" s="36"/>
      <c r="T8" s="36">
        <v>400</v>
      </c>
      <c r="U8" s="36"/>
      <c r="V8" s="39">
        <v>400</v>
      </c>
      <c r="W8" s="39">
        <v>400</v>
      </c>
      <c r="X8" s="39">
        <v>280</v>
      </c>
      <c r="Y8" s="39">
        <v>280</v>
      </c>
      <c r="Z8" s="39">
        <v>260</v>
      </c>
      <c r="AA8" s="39">
        <v>280</v>
      </c>
      <c r="AB8" s="40">
        <f t="shared" si="7"/>
        <v>24820</v>
      </c>
      <c r="AC8" s="41">
        <f t="shared" si="8"/>
        <v>-30570</v>
      </c>
    </row>
    <row r="9" spans="1:29" ht="41.25" hidden="1" customHeight="1">
      <c r="A9" s="27" t="s">
        <v>39</v>
      </c>
      <c r="B9" s="28"/>
      <c r="C9" s="28"/>
      <c r="D9" s="28"/>
      <c r="E9" s="29">
        <f t="shared" si="0"/>
        <v>0</v>
      </c>
      <c r="F9" s="30">
        <f t="shared" si="1"/>
        <v>0</v>
      </c>
      <c r="G9" s="31"/>
      <c r="H9" s="32">
        <v>6206</v>
      </c>
      <c r="I9" s="31">
        <f t="shared" si="2"/>
        <v>930.9</v>
      </c>
      <c r="J9" s="33">
        <f t="shared" si="3"/>
        <v>0</v>
      </c>
      <c r="K9" s="34">
        <f t="shared" si="4"/>
        <v>0</v>
      </c>
      <c r="L9" s="35"/>
      <c r="M9" s="37"/>
      <c r="N9" s="31">
        <f t="shared" si="5"/>
        <v>0</v>
      </c>
      <c r="O9" s="36">
        <f t="shared" si="9"/>
        <v>0</v>
      </c>
      <c r="P9" s="37"/>
      <c r="Q9" s="34">
        <f t="shared" si="6"/>
        <v>0</v>
      </c>
      <c r="R9" s="38">
        <v>5350</v>
      </c>
      <c r="S9" s="36"/>
      <c r="T9" s="36">
        <v>0</v>
      </c>
      <c r="U9" s="36"/>
      <c r="V9" s="39">
        <v>360</v>
      </c>
      <c r="W9" s="39">
        <v>460</v>
      </c>
      <c r="X9" s="39">
        <v>340</v>
      </c>
      <c r="Y9" s="39">
        <v>200</v>
      </c>
      <c r="Z9" s="39">
        <v>140</v>
      </c>
      <c r="AA9" s="39">
        <v>180</v>
      </c>
      <c r="AB9" s="40">
        <f t="shared" si="7"/>
        <v>19500</v>
      </c>
      <c r="AC9" s="41">
        <f t="shared" si="8"/>
        <v>-23919.1</v>
      </c>
    </row>
    <row r="10" spans="1:29" s="47" customFormat="1" ht="45" hidden="1" customHeight="1">
      <c r="A10" s="27" t="s">
        <v>40</v>
      </c>
      <c r="B10" s="28"/>
      <c r="C10" s="28"/>
      <c r="D10" s="28"/>
      <c r="E10" s="29">
        <f t="shared" si="0"/>
        <v>0</v>
      </c>
      <c r="F10" s="30">
        <f t="shared" si="1"/>
        <v>0</v>
      </c>
      <c r="G10" s="31"/>
      <c r="H10" s="46">
        <v>10914</v>
      </c>
      <c r="I10" s="31">
        <f t="shared" si="2"/>
        <v>1637.1</v>
      </c>
      <c r="J10" s="33">
        <f t="shared" si="3"/>
        <v>0</v>
      </c>
      <c r="K10" s="34">
        <f t="shared" si="4"/>
        <v>0</v>
      </c>
      <c r="L10" s="35"/>
      <c r="M10" s="33"/>
      <c r="N10" s="31">
        <f t="shared" si="5"/>
        <v>0</v>
      </c>
      <c r="O10" s="36">
        <f t="shared" si="9"/>
        <v>0</v>
      </c>
      <c r="P10" s="33"/>
      <c r="Q10" s="45">
        <f t="shared" si="6"/>
        <v>0</v>
      </c>
      <c r="R10" s="38">
        <v>5350</v>
      </c>
      <c r="S10" s="38">
        <v>38787.5</v>
      </c>
      <c r="T10" s="36">
        <v>0</v>
      </c>
      <c r="U10" s="38"/>
      <c r="V10" s="39">
        <v>1760</v>
      </c>
      <c r="W10" s="39">
        <v>1020</v>
      </c>
      <c r="X10" s="39">
        <v>900</v>
      </c>
      <c r="Y10" s="39">
        <v>720</v>
      </c>
      <c r="Z10" s="39">
        <v>420</v>
      </c>
      <c r="AA10" s="39">
        <v>440</v>
      </c>
      <c r="AB10" s="40">
        <f t="shared" si="7"/>
        <v>56440</v>
      </c>
      <c r="AC10" s="41">
        <f t="shared" si="8"/>
        <v>-98940.4</v>
      </c>
    </row>
    <row r="11" spans="1:29" s="47" customFormat="1" ht="42" hidden="1" customHeight="1">
      <c r="A11" s="27" t="s">
        <v>41</v>
      </c>
      <c r="B11" s="28"/>
      <c r="C11" s="28"/>
      <c r="D11" s="28"/>
      <c r="E11" s="48">
        <f t="shared" si="0"/>
        <v>0</v>
      </c>
      <c r="F11" s="30">
        <f t="shared" si="1"/>
        <v>0</v>
      </c>
      <c r="G11" s="30"/>
      <c r="H11" s="46">
        <v>909.5</v>
      </c>
      <c r="I11" s="30">
        <f>H11*15%</f>
        <v>136.42499999999998</v>
      </c>
      <c r="J11" s="44">
        <f t="shared" si="3"/>
        <v>0</v>
      </c>
      <c r="K11" s="45">
        <f t="shared" si="4"/>
        <v>0</v>
      </c>
      <c r="L11" s="35"/>
      <c r="M11" s="37"/>
      <c r="N11" s="30">
        <f t="shared" si="5"/>
        <v>0</v>
      </c>
      <c r="O11" s="38">
        <f t="shared" si="9"/>
        <v>0</v>
      </c>
      <c r="P11" s="37"/>
      <c r="Q11" s="34">
        <f t="shared" si="6"/>
        <v>0</v>
      </c>
      <c r="R11" s="38">
        <v>5350</v>
      </c>
      <c r="S11" s="38"/>
      <c r="T11" s="38">
        <v>0</v>
      </c>
      <c r="U11" s="38"/>
      <c r="V11" s="49">
        <v>400</v>
      </c>
      <c r="W11" s="49">
        <v>400</v>
      </c>
      <c r="X11" s="49">
        <v>120</v>
      </c>
      <c r="Y11" s="49">
        <v>100</v>
      </c>
      <c r="Z11" s="49">
        <v>60</v>
      </c>
      <c r="AA11" s="49">
        <v>100</v>
      </c>
      <c r="AB11" s="50">
        <f t="shared" si="7"/>
        <v>11480</v>
      </c>
      <c r="AC11" s="41">
        <f t="shared" si="8"/>
        <v>-16693.575000000001</v>
      </c>
    </row>
    <row r="12" spans="1:29" s="47" customFormat="1" ht="45" hidden="1" customHeight="1">
      <c r="A12" s="27" t="s">
        <v>42</v>
      </c>
      <c r="B12" s="28"/>
      <c r="C12" s="28"/>
      <c r="D12" s="28"/>
      <c r="E12" s="29">
        <f t="shared" si="0"/>
        <v>0</v>
      </c>
      <c r="F12" s="30">
        <f t="shared" si="1"/>
        <v>0</v>
      </c>
      <c r="G12" s="31"/>
      <c r="H12" s="46">
        <v>17604</v>
      </c>
      <c r="I12" s="31">
        <f>H12*15%</f>
        <v>2640.6</v>
      </c>
      <c r="J12" s="33">
        <f t="shared" si="3"/>
        <v>0</v>
      </c>
      <c r="K12" s="34">
        <f t="shared" si="4"/>
        <v>0</v>
      </c>
      <c r="L12" s="35"/>
      <c r="M12" s="37"/>
      <c r="N12" s="31">
        <f t="shared" si="5"/>
        <v>0</v>
      </c>
      <c r="O12" s="36">
        <f t="shared" si="9"/>
        <v>0</v>
      </c>
      <c r="P12" s="37"/>
      <c r="Q12" s="45">
        <f t="shared" si="6"/>
        <v>0</v>
      </c>
      <c r="R12" s="38">
        <v>5350</v>
      </c>
      <c r="S12" s="38"/>
      <c r="T12" s="36">
        <v>6950</v>
      </c>
      <c r="U12" s="38"/>
      <c r="V12" s="39">
        <v>500</v>
      </c>
      <c r="W12" s="39">
        <v>300</v>
      </c>
      <c r="X12" s="39">
        <v>700</v>
      </c>
      <c r="Y12" s="39">
        <v>200</v>
      </c>
      <c r="Z12" s="39">
        <v>300</v>
      </c>
      <c r="AA12" s="39">
        <v>300</v>
      </c>
      <c r="AB12" s="40">
        <f t="shared" si="7"/>
        <v>29100</v>
      </c>
      <c r="AC12" s="41">
        <f t="shared" si="8"/>
        <v>-38759.4</v>
      </c>
    </row>
    <row r="13" spans="1:29" s="47" customFormat="1" ht="45" hidden="1" customHeight="1">
      <c r="A13" s="27" t="s">
        <v>43</v>
      </c>
      <c r="B13" s="51"/>
      <c r="C13" s="48"/>
      <c r="D13" s="29"/>
      <c r="E13" s="29">
        <f t="shared" si="0"/>
        <v>0</v>
      </c>
      <c r="F13" s="30">
        <f>E13*30%</f>
        <v>0</v>
      </c>
      <c r="G13" s="31"/>
      <c r="H13" s="46">
        <v>8132</v>
      </c>
      <c r="I13" s="31">
        <f t="shared" si="2"/>
        <v>1219.8</v>
      </c>
      <c r="J13" s="33">
        <f t="shared" si="3"/>
        <v>0</v>
      </c>
      <c r="K13" s="34">
        <f t="shared" si="4"/>
        <v>0</v>
      </c>
      <c r="L13" s="32"/>
      <c r="M13" s="33"/>
      <c r="N13" s="31">
        <f t="shared" si="5"/>
        <v>0</v>
      </c>
      <c r="O13" s="36">
        <f t="shared" si="9"/>
        <v>0</v>
      </c>
      <c r="P13" s="33"/>
      <c r="Q13" s="34">
        <f t="shared" si="6"/>
        <v>0</v>
      </c>
      <c r="R13" s="38">
        <v>5350</v>
      </c>
      <c r="S13" s="36"/>
      <c r="T13" s="36">
        <v>0</v>
      </c>
      <c r="U13" s="36"/>
      <c r="V13" s="39">
        <v>400</v>
      </c>
      <c r="W13" s="39">
        <v>400</v>
      </c>
      <c r="X13" s="39">
        <v>380</v>
      </c>
      <c r="Y13" s="39">
        <v>320</v>
      </c>
      <c r="Z13" s="39">
        <v>140</v>
      </c>
      <c r="AA13" s="39">
        <v>100</v>
      </c>
      <c r="AB13" s="40">
        <f t="shared" si="7"/>
        <v>19540</v>
      </c>
      <c r="AC13" s="41">
        <f t="shared" si="8"/>
        <v>-23670.2</v>
      </c>
    </row>
    <row r="14" spans="1:29" s="47" customFormat="1" ht="45" hidden="1" customHeight="1">
      <c r="A14" s="27" t="s">
        <v>44</v>
      </c>
      <c r="B14" s="51"/>
      <c r="C14" s="48"/>
      <c r="D14" s="29"/>
      <c r="E14" s="29">
        <f t="shared" si="0"/>
        <v>0</v>
      </c>
      <c r="F14" s="30">
        <f>E14*30%</f>
        <v>0</v>
      </c>
      <c r="G14" s="31"/>
      <c r="H14" s="46">
        <v>0</v>
      </c>
      <c r="I14" s="31">
        <f t="shared" si="2"/>
        <v>0</v>
      </c>
      <c r="J14" s="33">
        <f t="shared" si="3"/>
        <v>0</v>
      </c>
      <c r="K14" s="34">
        <f t="shared" si="4"/>
        <v>0</v>
      </c>
      <c r="L14" s="52"/>
      <c r="M14" s="33"/>
      <c r="N14" s="31">
        <f t="shared" si="5"/>
        <v>0</v>
      </c>
      <c r="O14" s="36">
        <f t="shared" si="9"/>
        <v>0</v>
      </c>
      <c r="P14" s="33"/>
      <c r="Q14" s="45">
        <f t="shared" si="6"/>
        <v>0</v>
      </c>
      <c r="R14" s="38">
        <v>5350</v>
      </c>
      <c r="S14" s="38"/>
      <c r="T14" s="36">
        <v>600</v>
      </c>
      <c r="U14" s="38"/>
      <c r="V14" s="39"/>
      <c r="W14" s="39"/>
      <c r="X14" s="39"/>
      <c r="Y14" s="39"/>
      <c r="Z14" s="39"/>
      <c r="AA14" s="39"/>
      <c r="AB14" s="40">
        <f t="shared" si="7"/>
        <v>0</v>
      </c>
      <c r="AC14" s="41">
        <f t="shared" si="8"/>
        <v>-5950</v>
      </c>
    </row>
    <row r="15" spans="1:29" s="47" customFormat="1" ht="45" hidden="1" customHeight="1">
      <c r="A15" s="27" t="s">
        <v>45</v>
      </c>
      <c r="B15" s="51"/>
      <c r="C15" s="48"/>
      <c r="D15" s="29"/>
      <c r="E15" s="29">
        <f t="shared" si="0"/>
        <v>0</v>
      </c>
      <c r="F15" s="30">
        <f t="shared" ref="F15:F38" si="10">E15*30%</f>
        <v>0</v>
      </c>
      <c r="G15" s="31"/>
      <c r="H15" s="46">
        <v>4601</v>
      </c>
      <c r="I15" s="31">
        <f t="shared" si="2"/>
        <v>690.15</v>
      </c>
      <c r="J15" s="33">
        <f t="shared" si="3"/>
        <v>0</v>
      </c>
      <c r="K15" s="34">
        <f t="shared" si="4"/>
        <v>0</v>
      </c>
      <c r="L15" s="53"/>
      <c r="M15" s="33"/>
      <c r="N15" s="31">
        <f t="shared" si="5"/>
        <v>0</v>
      </c>
      <c r="O15" s="36">
        <f t="shared" si="9"/>
        <v>0</v>
      </c>
      <c r="P15" s="33"/>
      <c r="Q15" s="34">
        <f t="shared" si="6"/>
        <v>0</v>
      </c>
      <c r="R15" s="38">
        <v>5350</v>
      </c>
      <c r="S15" s="36"/>
      <c r="T15" s="36">
        <v>3200</v>
      </c>
      <c r="U15" s="36"/>
      <c r="V15" s="39">
        <v>1300</v>
      </c>
      <c r="W15" s="39">
        <v>800</v>
      </c>
      <c r="X15" s="39">
        <v>1000</v>
      </c>
      <c r="Y15" s="39">
        <v>400</v>
      </c>
      <c r="Z15" s="39">
        <v>1000</v>
      </c>
      <c r="AA15" s="39">
        <v>800</v>
      </c>
      <c r="AB15" s="40">
        <f t="shared" si="7"/>
        <v>70000</v>
      </c>
      <c r="AC15" s="41">
        <f t="shared" si="8"/>
        <v>-77859.850000000006</v>
      </c>
    </row>
    <row r="16" spans="1:29" s="47" customFormat="1" ht="45" hidden="1" customHeight="1">
      <c r="A16" s="27" t="s">
        <v>46</v>
      </c>
      <c r="B16" s="51"/>
      <c r="C16" s="48"/>
      <c r="D16" s="29"/>
      <c r="E16" s="29">
        <f t="shared" si="0"/>
        <v>0</v>
      </c>
      <c r="F16" s="30">
        <f t="shared" si="10"/>
        <v>0</v>
      </c>
      <c r="G16" s="31"/>
      <c r="H16" s="46">
        <v>1819</v>
      </c>
      <c r="I16" s="31">
        <f t="shared" si="2"/>
        <v>272.84999999999997</v>
      </c>
      <c r="J16" s="33">
        <f t="shared" si="3"/>
        <v>0</v>
      </c>
      <c r="K16" s="34">
        <f t="shared" si="4"/>
        <v>0</v>
      </c>
      <c r="L16" s="53"/>
      <c r="M16" s="33"/>
      <c r="N16" s="31">
        <f t="shared" si="5"/>
        <v>0</v>
      </c>
      <c r="O16" s="36">
        <f t="shared" si="9"/>
        <v>0</v>
      </c>
      <c r="P16" s="33"/>
      <c r="Q16" s="45">
        <f t="shared" si="6"/>
        <v>0</v>
      </c>
      <c r="R16" s="38">
        <v>5350</v>
      </c>
      <c r="S16" s="38"/>
      <c r="T16" s="36">
        <v>0</v>
      </c>
      <c r="U16" s="38"/>
      <c r="V16" s="39"/>
      <c r="W16" s="39"/>
      <c r="X16" s="39"/>
      <c r="Y16" s="39"/>
      <c r="Z16" s="39"/>
      <c r="AA16" s="39"/>
      <c r="AB16" s="40">
        <f t="shared" si="7"/>
        <v>0</v>
      </c>
      <c r="AC16" s="41">
        <f t="shared" si="8"/>
        <v>-5077.1499999999996</v>
      </c>
    </row>
    <row r="17" spans="1:31" s="47" customFormat="1" ht="45" hidden="1" customHeight="1">
      <c r="A17" s="27" t="s">
        <v>47</v>
      </c>
      <c r="B17" s="51"/>
      <c r="C17" s="48"/>
      <c r="D17" s="29"/>
      <c r="E17" s="29">
        <f t="shared" si="0"/>
        <v>0</v>
      </c>
      <c r="F17" s="30">
        <f>E17*30%</f>
        <v>0</v>
      </c>
      <c r="G17" s="31"/>
      <c r="H17" s="46">
        <v>2996</v>
      </c>
      <c r="I17" s="31">
        <f t="shared" si="2"/>
        <v>449.4</v>
      </c>
      <c r="J17" s="33">
        <f t="shared" si="3"/>
        <v>0</v>
      </c>
      <c r="K17" s="34">
        <f t="shared" si="4"/>
        <v>0</v>
      </c>
      <c r="L17" s="53"/>
      <c r="M17" s="33"/>
      <c r="N17" s="31">
        <f t="shared" si="5"/>
        <v>0</v>
      </c>
      <c r="O17" s="36">
        <f t="shared" si="9"/>
        <v>0</v>
      </c>
      <c r="P17" s="33"/>
      <c r="Q17" s="34">
        <f t="shared" si="6"/>
        <v>0</v>
      </c>
      <c r="R17" s="38">
        <v>5350</v>
      </c>
      <c r="S17" s="36"/>
      <c r="T17" s="36">
        <v>6200</v>
      </c>
      <c r="U17" s="36"/>
      <c r="V17" s="39">
        <v>700</v>
      </c>
      <c r="W17" s="39">
        <v>600</v>
      </c>
      <c r="X17" s="39">
        <v>200</v>
      </c>
      <c r="Y17" s="39">
        <v>300</v>
      </c>
      <c r="Z17" s="39">
        <v>200</v>
      </c>
      <c r="AA17" s="39">
        <v>100</v>
      </c>
      <c r="AB17" s="40">
        <f t="shared" si="7"/>
        <v>21300</v>
      </c>
      <c r="AC17" s="41">
        <f t="shared" si="8"/>
        <v>-32400.6</v>
      </c>
    </row>
    <row r="18" spans="1:31" s="47" customFormat="1" ht="45" hidden="1" customHeight="1">
      <c r="A18" s="27" t="s">
        <v>48</v>
      </c>
      <c r="B18" s="51"/>
      <c r="C18" s="48"/>
      <c r="D18" s="29"/>
      <c r="E18" s="29">
        <f t="shared" si="0"/>
        <v>0</v>
      </c>
      <c r="F18" s="30">
        <f t="shared" si="10"/>
        <v>0</v>
      </c>
      <c r="G18" s="31"/>
      <c r="H18" s="46"/>
      <c r="I18" s="31">
        <f t="shared" si="2"/>
        <v>0</v>
      </c>
      <c r="J18" s="33">
        <f t="shared" si="3"/>
        <v>0</v>
      </c>
      <c r="K18" s="34">
        <f t="shared" si="4"/>
        <v>0</v>
      </c>
      <c r="L18" s="32"/>
      <c r="M18" s="33"/>
      <c r="N18" s="31">
        <f t="shared" si="5"/>
        <v>0</v>
      </c>
      <c r="O18" s="36">
        <f t="shared" si="9"/>
        <v>0</v>
      </c>
      <c r="P18" s="33"/>
      <c r="Q18" s="45">
        <f t="shared" si="6"/>
        <v>0</v>
      </c>
      <c r="R18" s="38">
        <v>5350</v>
      </c>
      <c r="S18" s="38"/>
      <c r="T18" s="36">
        <v>0</v>
      </c>
      <c r="U18" s="38"/>
      <c r="V18" s="39">
        <v>800</v>
      </c>
      <c r="W18" s="39">
        <v>500</v>
      </c>
      <c r="X18" s="39">
        <v>400</v>
      </c>
      <c r="Y18" s="39">
        <v>400</v>
      </c>
      <c r="Z18" s="39">
        <v>340</v>
      </c>
      <c r="AA18" s="39">
        <v>240</v>
      </c>
      <c r="AB18" s="40">
        <f t="shared" si="7"/>
        <v>31140</v>
      </c>
      <c r="AC18" s="41">
        <f t="shared" si="8"/>
        <v>-36490</v>
      </c>
    </row>
    <row r="19" spans="1:31" ht="45" hidden="1" customHeight="1">
      <c r="A19" s="27" t="s">
        <v>49</v>
      </c>
      <c r="B19" s="43"/>
      <c r="C19" s="29"/>
      <c r="D19" s="29"/>
      <c r="E19" s="29">
        <f t="shared" si="0"/>
        <v>0</v>
      </c>
      <c r="F19" s="30">
        <f t="shared" si="10"/>
        <v>0</v>
      </c>
      <c r="G19" s="31"/>
      <c r="H19" s="32"/>
      <c r="I19" s="31">
        <f t="shared" si="2"/>
        <v>0</v>
      </c>
      <c r="J19" s="33">
        <f t="shared" si="3"/>
        <v>0</v>
      </c>
      <c r="K19" s="34">
        <f t="shared" si="4"/>
        <v>0</v>
      </c>
      <c r="L19" s="32"/>
      <c r="M19" s="33"/>
      <c r="N19" s="31">
        <f t="shared" si="5"/>
        <v>0</v>
      </c>
      <c r="O19" s="36">
        <f t="shared" si="9"/>
        <v>0</v>
      </c>
      <c r="P19" s="33"/>
      <c r="Q19" s="34">
        <f t="shared" si="6"/>
        <v>0</v>
      </c>
      <c r="R19" s="38">
        <v>5350</v>
      </c>
      <c r="S19" s="38"/>
      <c r="T19" s="36">
        <v>750</v>
      </c>
      <c r="U19" s="36"/>
      <c r="V19" s="39"/>
      <c r="W19" s="39"/>
      <c r="X19" s="39"/>
      <c r="Y19" s="39"/>
      <c r="Z19" s="39"/>
      <c r="AA19" s="39"/>
      <c r="AB19" s="40">
        <f t="shared" si="7"/>
        <v>0</v>
      </c>
      <c r="AC19" s="41">
        <f t="shared" si="8"/>
        <v>-6100</v>
      </c>
    </row>
    <row r="20" spans="1:31" ht="45" hidden="1" customHeight="1">
      <c r="A20" s="27" t="s">
        <v>50</v>
      </c>
      <c r="B20" s="43"/>
      <c r="C20" s="29"/>
      <c r="D20" s="29"/>
      <c r="E20" s="29">
        <f t="shared" si="0"/>
        <v>0</v>
      </c>
      <c r="F20" s="30">
        <f t="shared" si="10"/>
        <v>0</v>
      </c>
      <c r="G20" s="31"/>
      <c r="H20" s="32">
        <v>4066</v>
      </c>
      <c r="I20" s="31">
        <f t="shared" si="2"/>
        <v>609.9</v>
      </c>
      <c r="J20" s="33">
        <f t="shared" si="3"/>
        <v>0</v>
      </c>
      <c r="K20" s="34">
        <f t="shared" si="4"/>
        <v>0</v>
      </c>
      <c r="L20" s="32"/>
      <c r="M20" s="33"/>
      <c r="N20" s="31">
        <f t="shared" si="5"/>
        <v>0</v>
      </c>
      <c r="O20" s="36">
        <f t="shared" si="9"/>
        <v>0</v>
      </c>
      <c r="P20" s="33"/>
      <c r="Q20" s="45">
        <f t="shared" si="6"/>
        <v>0</v>
      </c>
      <c r="R20" s="38">
        <v>5350</v>
      </c>
      <c r="S20" s="38"/>
      <c r="T20" s="36">
        <v>1200</v>
      </c>
      <c r="U20" s="36"/>
      <c r="V20" s="39"/>
      <c r="W20" s="39"/>
      <c r="X20" s="39"/>
      <c r="Y20" s="39"/>
      <c r="Z20" s="39"/>
      <c r="AA20" s="39"/>
      <c r="AB20" s="40">
        <f t="shared" si="7"/>
        <v>0</v>
      </c>
      <c r="AC20" s="41">
        <f t="shared" si="8"/>
        <v>-5940.1</v>
      </c>
    </row>
    <row r="21" spans="1:31" ht="45" hidden="1" customHeight="1">
      <c r="A21" s="27" t="s">
        <v>51</v>
      </c>
      <c r="B21" s="43"/>
      <c r="C21" s="29"/>
      <c r="D21" s="29"/>
      <c r="E21" s="29">
        <f t="shared" si="0"/>
        <v>0</v>
      </c>
      <c r="F21" s="30">
        <f t="shared" si="10"/>
        <v>0</v>
      </c>
      <c r="G21" s="31"/>
      <c r="H21" s="32"/>
      <c r="I21" s="31">
        <f t="shared" si="2"/>
        <v>0</v>
      </c>
      <c r="J21" s="33">
        <f t="shared" si="3"/>
        <v>0</v>
      </c>
      <c r="K21" s="34">
        <f t="shared" si="4"/>
        <v>0</v>
      </c>
      <c r="L21" s="32"/>
      <c r="M21" s="33"/>
      <c r="N21" s="31">
        <f t="shared" si="5"/>
        <v>0</v>
      </c>
      <c r="O21" s="36">
        <f t="shared" si="9"/>
        <v>0</v>
      </c>
      <c r="P21" s="54"/>
      <c r="Q21" s="34">
        <f t="shared" si="6"/>
        <v>0</v>
      </c>
      <c r="R21" s="38">
        <v>5350</v>
      </c>
      <c r="S21" s="38"/>
      <c r="T21" s="36">
        <v>1100</v>
      </c>
      <c r="U21" s="36"/>
      <c r="V21" s="39"/>
      <c r="W21" s="39"/>
      <c r="X21" s="39"/>
      <c r="Y21" s="39"/>
      <c r="Z21" s="55"/>
      <c r="AA21" s="55"/>
      <c r="AB21" s="40">
        <f t="shared" si="7"/>
        <v>0</v>
      </c>
      <c r="AC21" s="41">
        <f t="shared" si="8"/>
        <v>-6450</v>
      </c>
    </row>
    <row r="22" spans="1:31" ht="45" hidden="1" customHeight="1">
      <c r="A22" s="27" t="s">
        <v>52</v>
      </c>
      <c r="B22" s="43"/>
      <c r="C22" s="29"/>
      <c r="D22" s="29"/>
      <c r="E22" s="29">
        <f t="shared" si="0"/>
        <v>0</v>
      </c>
      <c r="F22" s="30">
        <f>E22*30%</f>
        <v>0</v>
      </c>
      <c r="G22" s="31"/>
      <c r="H22" s="32">
        <v>1177</v>
      </c>
      <c r="I22" s="31">
        <f t="shared" si="2"/>
        <v>176.54999999999998</v>
      </c>
      <c r="J22" s="33">
        <f t="shared" si="3"/>
        <v>0</v>
      </c>
      <c r="K22" s="34">
        <f t="shared" si="4"/>
        <v>0</v>
      </c>
      <c r="L22" s="32"/>
      <c r="M22" s="33"/>
      <c r="N22" s="31">
        <f t="shared" si="5"/>
        <v>0</v>
      </c>
      <c r="O22" s="36">
        <f t="shared" si="9"/>
        <v>0</v>
      </c>
      <c r="P22" s="33"/>
      <c r="Q22" s="45">
        <f t="shared" si="6"/>
        <v>0</v>
      </c>
      <c r="R22" s="38">
        <v>5350</v>
      </c>
      <c r="S22" s="38"/>
      <c r="T22" s="36">
        <v>1350</v>
      </c>
      <c r="U22" s="36"/>
      <c r="V22" s="39">
        <v>600</v>
      </c>
      <c r="W22" s="39">
        <v>600</v>
      </c>
      <c r="X22" s="39">
        <v>400</v>
      </c>
      <c r="Y22" s="39">
        <v>200</v>
      </c>
      <c r="Z22" s="39">
        <v>100</v>
      </c>
      <c r="AA22" s="39">
        <v>200</v>
      </c>
      <c r="AB22" s="40">
        <f t="shared" si="7"/>
        <v>21900</v>
      </c>
      <c r="AC22" s="41">
        <f t="shared" si="8"/>
        <v>-28423.45</v>
      </c>
    </row>
    <row r="23" spans="1:31" ht="45" hidden="1" customHeight="1">
      <c r="A23" s="27" t="s">
        <v>53</v>
      </c>
      <c r="B23" s="43"/>
      <c r="C23" s="29"/>
      <c r="D23" s="29"/>
      <c r="E23" s="29">
        <f t="shared" si="0"/>
        <v>0</v>
      </c>
      <c r="F23" s="30">
        <f t="shared" si="10"/>
        <v>0</v>
      </c>
      <c r="G23" s="31"/>
      <c r="H23" s="32"/>
      <c r="I23" s="31">
        <f>H23*15%</f>
        <v>0</v>
      </c>
      <c r="J23" s="33">
        <f t="shared" si="3"/>
        <v>0</v>
      </c>
      <c r="K23" s="34">
        <f t="shared" si="4"/>
        <v>0</v>
      </c>
      <c r="L23" s="32"/>
      <c r="M23" s="33"/>
      <c r="N23" s="31">
        <f t="shared" si="5"/>
        <v>0</v>
      </c>
      <c r="O23" s="36">
        <f t="shared" si="9"/>
        <v>0</v>
      </c>
      <c r="P23" s="56"/>
      <c r="Q23" s="34">
        <f t="shared" si="6"/>
        <v>0</v>
      </c>
      <c r="R23" s="38">
        <v>5350</v>
      </c>
      <c r="S23" s="38"/>
      <c r="T23" s="36">
        <v>900</v>
      </c>
      <c r="U23" s="36"/>
      <c r="V23" s="57">
        <v>700</v>
      </c>
      <c r="W23" s="57">
        <v>500</v>
      </c>
      <c r="X23" s="57">
        <v>100</v>
      </c>
      <c r="Y23" s="57">
        <v>200</v>
      </c>
      <c r="Z23" s="57">
        <v>200</v>
      </c>
      <c r="AA23" s="58">
        <v>200</v>
      </c>
      <c r="AB23" s="40">
        <f t="shared" si="7"/>
        <v>20300</v>
      </c>
      <c r="AC23" s="41">
        <f t="shared" si="8"/>
        <v>-26550</v>
      </c>
      <c r="AE23" s="59"/>
    </row>
    <row r="24" spans="1:31" ht="45" hidden="1" customHeight="1">
      <c r="A24" s="27" t="s">
        <v>54</v>
      </c>
      <c r="B24" s="43"/>
      <c r="C24" s="29"/>
      <c r="D24" s="29"/>
      <c r="E24" s="29">
        <f t="shared" si="0"/>
        <v>0</v>
      </c>
      <c r="F24" s="30">
        <f t="shared" si="10"/>
        <v>0</v>
      </c>
      <c r="G24" s="31"/>
      <c r="H24" s="32">
        <v>10379</v>
      </c>
      <c r="I24" s="31">
        <f>H24*15%</f>
        <v>1556.85</v>
      </c>
      <c r="J24" s="33">
        <f t="shared" si="3"/>
        <v>0</v>
      </c>
      <c r="K24" s="34">
        <f t="shared" si="4"/>
        <v>0</v>
      </c>
      <c r="L24" s="32"/>
      <c r="M24" s="33"/>
      <c r="N24" s="31">
        <f t="shared" si="5"/>
        <v>0</v>
      </c>
      <c r="O24" s="36">
        <f t="shared" si="9"/>
        <v>0</v>
      </c>
      <c r="P24" s="33"/>
      <c r="Q24" s="45">
        <f t="shared" si="6"/>
        <v>0</v>
      </c>
      <c r="R24" s="38">
        <v>5350</v>
      </c>
      <c r="S24" s="38"/>
      <c r="T24" s="36">
        <v>800</v>
      </c>
      <c r="U24" s="36"/>
      <c r="V24" s="57">
        <v>1200</v>
      </c>
      <c r="W24" s="57">
        <v>740</v>
      </c>
      <c r="X24" s="57">
        <v>300</v>
      </c>
      <c r="Y24" s="57">
        <v>280</v>
      </c>
      <c r="Z24" s="57">
        <v>180</v>
      </c>
      <c r="AA24" s="57">
        <v>180</v>
      </c>
      <c r="AB24" s="40">
        <f t="shared" si="7"/>
        <v>26780</v>
      </c>
      <c r="AC24" s="41">
        <f t="shared" si="8"/>
        <v>-31373.15</v>
      </c>
    </row>
    <row r="25" spans="1:31" ht="45" hidden="1" customHeight="1">
      <c r="A25" s="27" t="s">
        <v>55</v>
      </c>
      <c r="B25" s="43"/>
      <c r="C25" s="29"/>
      <c r="D25" s="29"/>
      <c r="E25" s="29">
        <f t="shared" si="0"/>
        <v>0</v>
      </c>
      <c r="F25" s="30">
        <f t="shared" si="10"/>
        <v>0</v>
      </c>
      <c r="G25" s="31"/>
      <c r="H25" s="60"/>
      <c r="I25" s="31">
        <f t="shared" si="2"/>
        <v>0</v>
      </c>
      <c r="J25" s="33">
        <f t="shared" si="3"/>
        <v>0</v>
      </c>
      <c r="K25" s="34">
        <f t="shared" si="4"/>
        <v>0</v>
      </c>
      <c r="L25" s="32"/>
      <c r="M25" s="33"/>
      <c r="N25" s="31">
        <f t="shared" si="5"/>
        <v>0</v>
      </c>
      <c r="O25" s="36">
        <f t="shared" si="9"/>
        <v>0</v>
      </c>
      <c r="P25" s="54"/>
      <c r="Q25" s="34">
        <f t="shared" si="6"/>
        <v>0</v>
      </c>
      <c r="R25" s="38">
        <v>5350</v>
      </c>
      <c r="S25" s="38"/>
      <c r="T25" s="36">
        <v>2400</v>
      </c>
      <c r="U25" s="36"/>
      <c r="V25" s="39"/>
      <c r="W25" s="39"/>
      <c r="X25" s="39"/>
      <c r="Y25" s="39"/>
      <c r="Z25" s="39"/>
      <c r="AA25" s="39"/>
      <c r="AB25" s="40">
        <f t="shared" si="7"/>
        <v>0</v>
      </c>
      <c r="AC25" s="41">
        <f t="shared" si="8"/>
        <v>-7750</v>
      </c>
    </row>
    <row r="26" spans="1:31" ht="45" hidden="1" customHeight="1">
      <c r="A26" s="27" t="s">
        <v>56</v>
      </c>
      <c r="B26" s="43"/>
      <c r="C26" s="29"/>
      <c r="D26" s="29"/>
      <c r="E26" s="29">
        <f t="shared" si="0"/>
        <v>0</v>
      </c>
      <c r="F26" s="30">
        <f t="shared" si="10"/>
        <v>0</v>
      </c>
      <c r="G26" s="31"/>
      <c r="H26" s="32">
        <v>1819</v>
      </c>
      <c r="I26" s="31">
        <f t="shared" si="2"/>
        <v>272.84999999999997</v>
      </c>
      <c r="J26" s="33">
        <f t="shared" si="3"/>
        <v>0</v>
      </c>
      <c r="K26" s="34">
        <f t="shared" si="4"/>
        <v>0</v>
      </c>
      <c r="L26" s="32"/>
      <c r="M26" s="33"/>
      <c r="N26" s="31">
        <f t="shared" si="5"/>
        <v>0</v>
      </c>
      <c r="O26" s="36">
        <f t="shared" si="9"/>
        <v>0</v>
      </c>
      <c r="P26" s="61"/>
      <c r="Q26" s="45">
        <f t="shared" si="6"/>
        <v>0</v>
      </c>
      <c r="R26" s="38">
        <v>5350</v>
      </c>
      <c r="S26" s="38"/>
      <c r="T26" s="36">
        <v>4100</v>
      </c>
      <c r="U26" s="36"/>
      <c r="V26" s="39"/>
      <c r="W26" s="39"/>
      <c r="X26" s="39"/>
      <c r="Y26" s="39"/>
      <c r="Z26" s="39"/>
      <c r="AA26" s="39"/>
      <c r="AB26" s="40">
        <f t="shared" si="7"/>
        <v>0</v>
      </c>
      <c r="AC26" s="41">
        <f t="shared" si="8"/>
        <v>-9177.15</v>
      </c>
    </row>
    <row r="27" spans="1:31" ht="45" hidden="1" customHeight="1">
      <c r="A27" s="27" t="s">
        <v>57</v>
      </c>
      <c r="B27" s="43"/>
      <c r="C27" s="29"/>
      <c r="D27" s="29"/>
      <c r="E27" s="29">
        <f t="shared" si="0"/>
        <v>0</v>
      </c>
      <c r="F27" s="30">
        <f t="shared" si="10"/>
        <v>0</v>
      </c>
      <c r="G27" s="31"/>
      <c r="H27" s="32">
        <v>909.5</v>
      </c>
      <c r="I27" s="31">
        <f t="shared" si="2"/>
        <v>136.42499999999998</v>
      </c>
      <c r="J27" s="33">
        <f t="shared" si="3"/>
        <v>0</v>
      </c>
      <c r="K27" s="34">
        <f t="shared" si="4"/>
        <v>0</v>
      </c>
      <c r="L27" s="32"/>
      <c r="M27" s="33"/>
      <c r="N27" s="31">
        <f t="shared" si="5"/>
        <v>0</v>
      </c>
      <c r="O27" s="36">
        <f t="shared" si="9"/>
        <v>0</v>
      </c>
      <c r="P27" s="61"/>
      <c r="Q27" s="34">
        <f t="shared" si="6"/>
        <v>0</v>
      </c>
      <c r="R27" s="38">
        <v>5350</v>
      </c>
      <c r="S27" s="38"/>
      <c r="T27" s="36">
        <v>4350</v>
      </c>
      <c r="U27" s="36"/>
      <c r="V27" s="39">
        <v>800</v>
      </c>
      <c r="W27" s="39">
        <v>800</v>
      </c>
      <c r="X27" s="39">
        <v>300</v>
      </c>
      <c r="Y27" s="39">
        <v>140</v>
      </c>
      <c r="Z27" s="39">
        <v>100</v>
      </c>
      <c r="AA27" s="39">
        <v>120</v>
      </c>
      <c r="AB27" s="40">
        <f t="shared" si="7"/>
        <v>20240</v>
      </c>
      <c r="AC27" s="41">
        <f t="shared" si="8"/>
        <v>-29803.575000000001</v>
      </c>
    </row>
    <row r="28" spans="1:31" ht="45" hidden="1" customHeight="1">
      <c r="A28" s="27" t="s">
        <v>58</v>
      </c>
      <c r="B28" s="43"/>
      <c r="C28" s="29"/>
      <c r="D28" s="29"/>
      <c r="E28" s="29">
        <f t="shared" si="0"/>
        <v>0</v>
      </c>
      <c r="F28" s="30">
        <f t="shared" si="10"/>
        <v>0</v>
      </c>
      <c r="G28" s="31"/>
      <c r="H28" s="32">
        <v>7811</v>
      </c>
      <c r="I28" s="31">
        <f t="shared" si="2"/>
        <v>1171.6499999999999</v>
      </c>
      <c r="J28" s="33">
        <f t="shared" si="3"/>
        <v>0</v>
      </c>
      <c r="K28" s="34">
        <f t="shared" si="4"/>
        <v>0</v>
      </c>
      <c r="L28" s="32"/>
      <c r="M28" s="33"/>
      <c r="N28" s="31">
        <f t="shared" si="5"/>
        <v>0</v>
      </c>
      <c r="O28" s="36">
        <f t="shared" si="9"/>
        <v>0</v>
      </c>
      <c r="P28" s="61"/>
      <c r="Q28" s="45">
        <f t="shared" si="6"/>
        <v>0</v>
      </c>
      <c r="R28" s="38">
        <v>5350</v>
      </c>
      <c r="S28" s="38">
        <v>18725</v>
      </c>
      <c r="T28" s="36">
        <v>1400</v>
      </c>
      <c r="U28" s="36"/>
      <c r="V28" s="39">
        <v>500</v>
      </c>
      <c r="W28" s="39">
        <v>500</v>
      </c>
      <c r="X28" s="39">
        <v>260</v>
      </c>
      <c r="Y28" s="39">
        <v>200</v>
      </c>
      <c r="Z28" s="39">
        <v>160</v>
      </c>
      <c r="AA28" s="39">
        <v>140</v>
      </c>
      <c r="AB28" s="40">
        <f t="shared" si="7"/>
        <v>18920</v>
      </c>
      <c r="AC28" s="41">
        <f t="shared" si="8"/>
        <v>-43223.35</v>
      </c>
    </row>
    <row r="29" spans="1:31" ht="45" hidden="1" customHeight="1">
      <c r="A29" s="27" t="s">
        <v>59</v>
      </c>
      <c r="B29" s="43"/>
      <c r="C29" s="29"/>
      <c r="D29" s="29"/>
      <c r="E29" s="29">
        <f t="shared" si="0"/>
        <v>0</v>
      </c>
      <c r="F29" s="30">
        <f t="shared" si="10"/>
        <v>0</v>
      </c>
      <c r="G29" s="31"/>
      <c r="H29" s="32"/>
      <c r="I29" s="31">
        <f t="shared" si="2"/>
        <v>0</v>
      </c>
      <c r="J29" s="33">
        <f t="shared" si="3"/>
        <v>0</v>
      </c>
      <c r="K29" s="34">
        <f t="shared" si="4"/>
        <v>0</v>
      </c>
      <c r="L29" s="32"/>
      <c r="M29" s="33"/>
      <c r="N29" s="31">
        <f t="shared" si="5"/>
        <v>0</v>
      </c>
      <c r="O29" s="36">
        <f t="shared" si="9"/>
        <v>0</v>
      </c>
      <c r="P29" s="61"/>
      <c r="Q29" s="34">
        <f t="shared" si="6"/>
        <v>0</v>
      </c>
      <c r="R29" s="38">
        <v>5350</v>
      </c>
      <c r="S29" s="38"/>
      <c r="T29" s="36">
        <v>3150</v>
      </c>
      <c r="U29" s="36"/>
      <c r="V29" s="57"/>
      <c r="W29" s="57"/>
      <c r="X29" s="57"/>
      <c r="Y29" s="57"/>
      <c r="Z29" s="57"/>
      <c r="AA29" s="57"/>
      <c r="AB29" s="40">
        <f t="shared" si="7"/>
        <v>0</v>
      </c>
      <c r="AC29" s="41">
        <f t="shared" si="8"/>
        <v>-8500</v>
      </c>
    </row>
    <row r="30" spans="1:31" ht="45" hidden="1" customHeight="1">
      <c r="A30" s="27" t="s">
        <v>60</v>
      </c>
      <c r="B30" s="43"/>
      <c r="C30" s="29"/>
      <c r="D30" s="29"/>
      <c r="E30" s="29">
        <f t="shared" si="0"/>
        <v>0</v>
      </c>
      <c r="F30" s="30">
        <f t="shared" si="10"/>
        <v>0</v>
      </c>
      <c r="G30" s="31"/>
      <c r="H30" s="32">
        <v>2942</v>
      </c>
      <c r="I30" s="31">
        <f t="shared" si="2"/>
        <v>441.3</v>
      </c>
      <c r="J30" s="33">
        <f t="shared" si="3"/>
        <v>0</v>
      </c>
      <c r="K30" s="34">
        <f t="shared" si="4"/>
        <v>0</v>
      </c>
      <c r="L30" s="32"/>
      <c r="M30" s="33"/>
      <c r="N30" s="31">
        <f t="shared" si="5"/>
        <v>0</v>
      </c>
      <c r="O30" s="36">
        <f t="shared" si="9"/>
        <v>0</v>
      </c>
      <c r="P30" s="61"/>
      <c r="Q30" s="45">
        <f t="shared" si="6"/>
        <v>0</v>
      </c>
      <c r="R30" s="38">
        <v>5350</v>
      </c>
      <c r="S30" s="38"/>
      <c r="T30" s="36">
        <v>0</v>
      </c>
      <c r="U30" s="36"/>
      <c r="V30" s="39"/>
      <c r="W30" s="39"/>
      <c r="X30" s="39"/>
      <c r="Y30" s="39"/>
      <c r="Z30" s="55"/>
      <c r="AA30" s="39"/>
      <c r="AB30" s="40">
        <f t="shared" si="7"/>
        <v>0</v>
      </c>
      <c r="AC30" s="41">
        <f t="shared" si="8"/>
        <v>-4908.7</v>
      </c>
    </row>
    <row r="31" spans="1:31" ht="43.5" hidden="1" customHeight="1">
      <c r="A31" s="27" t="s">
        <v>61</v>
      </c>
      <c r="B31" s="43"/>
      <c r="C31" s="29"/>
      <c r="D31" s="29"/>
      <c r="E31" s="29">
        <f t="shared" si="0"/>
        <v>0</v>
      </c>
      <c r="F31" s="30">
        <f t="shared" si="10"/>
        <v>0</v>
      </c>
      <c r="G31" s="31"/>
      <c r="H31" s="32"/>
      <c r="I31" s="31">
        <f t="shared" si="2"/>
        <v>0</v>
      </c>
      <c r="J31" s="33">
        <f t="shared" si="3"/>
        <v>0</v>
      </c>
      <c r="K31" s="34">
        <f t="shared" si="4"/>
        <v>0</v>
      </c>
      <c r="L31" s="32"/>
      <c r="M31" s="33"/>
      <c r="N31" s="31">
        <f t="shared" si="5"/>
        <v>0</v>
      </c>
      <c r="O31" s="36">
        <f t="shared" si="9"/>
        <v>0</v>
      </c>
      <c r="P31" s="62"/>
      <c r="Q31" s="34">
        <f t="shared" si="6"/>
        <v>0</v>
      </c>
      <c r="R31" s="38">
        <v>5350</v>
      </c>
      <c r="S31" s="38"/>
      <c r="T31" s="36">
        <v>0</v>
      </c>
      <c r="U31" s="36"/>
      <c r="V31" s="57">
        <v>800</v>
      </c>
      <c r="W31" s="57">
        <v>300</v>
      </c>
      <c r="X31" s="57"/>
      <c r="Y31" s="57"/>
      <c r="Z31" s="57"/>
      <c r="AA31" s="57"/>
      <c r="AB31" s="40">
        <f t="shared" si="7"/>
        <v>5600</v>
      </c>
      <c r="AC31" s="41">
        <f t="shared" si="8"/>
        <v>-10950</v>
      </c>
    </row>
    <row r="32" spans="1:31" ht="45" hidden="1" customHeight="1">
      <c r="A32" s="27" t="s">
        <v>62</v>
      </c>
      <c r="B32" s="43"/>
      <c r="C32" s="29"/>
      <c r="D32" s="29"/>
      <c r="E32" s="29">
        <f t="shared" si="0"/>
        <v>0</v>
      </c>
      <c r="F32" s="30">
        <f t="shared" si="10"/>
        <v>0</v>
      </c>
      <c r="G32" s="31"/>
      <c r="H32" s="32">
        <v>2086.5</v>
      </c>
      <c r="I32" s="31">
        <f t="shared" si="2"/>
        <v>312.97499999999997</v>
      </c>
      <c r="J32" s="33">
        <f t="shared" si="3"/>
        <v>0</v>
      </c>
      <c r="K32" s="34">
        <f t="shared" si="4"/>
        <v>0</v>
      </c>
      <c r="L32" s="32"/>
      <c r="M32" s="33"/>
      <c r="N32" s="31">
        <f t="shared" si="5"/>
        <v>0</v>
      </c>
      <c r="O32" s="36">
        <f t="shared" si="9"/>
        <v>0</v>
      </c>
      <c r="P32" s="61"/>
      <c r="Q32" s="45">
        <f t="shared" si="6"/>
        <v>0</v>
      </c>
      <c r="R32" s="38">
        <v>5350</v>
      </c>
      <c r="S32" s="38"/>
      <c r="T32" s="36">
        <v>600</v>
      </c>
      <c r="U32" s="36"/>
      <c r="V32" s="39"/>
      <c r="W32" s="39"/>
      <c r="X32" s="39"/>
      <c r="Y32" s="39"/>
      <c r="Z32" s="39"/>
      <c r="AA32" s="39"/>
      <c r="AB32" s="40">
        <f t="shared" si="7"/>
        <v>0</v>
      </c>
      <c r="AC32" s="41">
        <f t="shared" si="8"/>
        <v>-5637.0249999999996</v>
      </c>
    </row>
    <row r="33" spans="1:29" s="63" customFormat="1" ht="57" hidden="1" customHeight="1">
      <c r="A33" s="27" t="s">
        <v>63</v>
      </c>
      <c r="B33" s="43"/>
      <c r="C33" s="29"/>
      <c r="D33" s="29"/>
      <c r="E33" s="29">
        <f t="shared" si="0"/>
        <v>0</v>
      </c>
      <c r="F33" s="30">
        <f>E33*30%</f>
        <v>0</v>
      </c>
      <c r="G33" s="31"/>
      <c r="H33" s="32">
        <v>4066</v>
      </c>
      <c r="I33" s="31">
        <f t="shared" si="2"/>
        <v>609.9</v>
      </c>
      <c r="J33" s="33">
        <f t="shared" si="3"/>
        <v>0</v>
      </c>
      <c r="K33" s="34">
        <f t="shared" si="4"/>
        <v>0</v>
      </c>
      <c r="L33" s="32"/>
      <c r="M33" s="33"/>
      <c r="N33" s="31">
        <f t="shared" si="5"/>
        <v>0</v>
      </c>
      <c r="O33" s="36">
        <f t="shared" si="9"/>
        <v>0</v>
      </c>
      <c r="P33" s="61"/>
      <c r="Q33" s="34">
        <f t="shared" si="6"/>
        <v>0</v>
      </c>
      <c r="R33" s="38">
        <v>5350</v>
      </c>
      <c r="S33" s="38"/>
      <c r="T33" s="36">
        <v>0</v>
      </c>
      <c r="U33" s="36"/>
      <c r="V33" s="39">
        <v>600</v>
      </c>
      <c r="W33" s="39">
        <v>600</v>
      </c>
      <c r="X33" s="39">
        <v>300</v>
      </c>
      <c r="Y33" s="39">
        <v>300</v>
      </c>
      <c r="Z33" s="39">
        <v>180</v>
      </c>
      <c r="AA33" s="39">
        <v>180</v>
      </c>
      <c r="AB33" s="40">
        <f t="shared" si="7"/>
        <v>23580</v>
      </c>
      <c r="AC33" s="41">
        <f t="shared" si="8"/>
        <v>-28320.1</v>
      </c>
    </row>
    <row r="34" spans="1:29" s="63" customFormat="1" ht="45" hidden="1" customHeight="1">
      <c r="A34" s="27" t="s">
        <v>64</v>
      </c>
      <c r="B34" s="43"/>
      <c r="C34" s="29"/>
      <c r="D34" s="29"/>
      <c r="E34" s="29">
        <f t="shared" si="0"/>
        <v>0</v>
      </c>
      <c r="F34" s="30">
        <f t="shared" si="10"/>
        <v>0</v>
      </c>
      <c r="G34" s="31"/>
      <c r="H34" s="32">
        <v>4761.5</v>
      </c>
      <c r="I34" s="31">
        <f t="shared" si="2"/>
        <v>714.22500000000002</v>
      </c>
      <c r="J34" s="33">
        <f t="shared" si="3"/>
        <v>0</v>
      </c>
      <c r="K34" s="34">
        <f t="shared" si="4"/>
        <v>0</v>
      </c>
      <c r="L34" s="32"/>
      <c r="M34" s="33"/>
      <c r="N34" s="31">
        <f t="shared" si="5"/>
        <v>0</v>
      </c>
      <c r="O34" s="36">
        <f t="shared" si="9"/>
        <v>0</v>
      </c>
      <c r="P34" s="61"/>
      <c r="Q34" s="45">
        <f t="shared" si="6"/>
        <v>0</v>
      </c>
      <c r="R34" s="38">
        <v>5350</v>
      </c>
      <c r="S34" s="38">
        <v>38787.5</v>
      </c>
      <c r="T34" s="36">
        <v>0</v>
      </c>
      <c r="U34" s="36"/>
      <c r="V34" s="39">
        <v>800</v>
      </c>
      <c r="W34" s="39">
        <v>100</v>
      </c>
      <c r="X34" s="39"/>
      <c r="Y34" s="39"/>
      <c r="Z34" s="39"/>
      <c r="AA34" s="39"/>
      <c r="AB34" s="40">
        <f t="shared" si="7"/>
        <v>4000</v>
      </c>
      <c r="AC34" s="41">
        <f t="shared" si="8"/>
        <v>-47423.275000000001</v>
      </c>
    </row>
    <row r="35" spans="1:29" s="63" customFormat="1" ht="45" hidden="1" customHeight="1">
      <c r="A35" s="27" t="s">
        <v>65</v>
      </c>
      <c r="B35" s="43"/>
      <c r="C35" s="29"/>
      <c r="D35" s="29"/>
      <c r="E35" s="29">
        <f t="shared" si="0"/>
        <v>0</v>
      </c>
      <c r="F35" s="30">
        <f t="shared" si="10"/>
        <v>0</v>
      </c>
      <c r="G35" s="31"/>
      <c r="H35" s="32"/>
      <c r="I35" s="31">
        <f t="shared" si="2"/>
        <v>0</v>
      </c>
      <c r="J35" s="33">
        <f t="shared" si="3"/>
        <v>0</v>
      </c>
      <c r="K35" s="34">
        <f t="shared" si="4"/>
        <v>0</v>
      </c>
      <c r="L35" s="32"/>
      <c r="M35" s="33"/>
      <c r="N35" s="31">
        <f t="shared" si="5"/>
        <v>0</v>
      </c>
      <c r="O35" s="36">
        <f t="shared" si="9"/>
        <v>0</v>
      </c>
      <c r="P35" s="61"/>
      <c r="Q35" s="34">
        <f t="shared" si="6"/>
        <v>0</v>
      </c>
      <c r="R35" s="38">
        <v>5350</v>
      </c>
      <c r="S35" s="38">
        <v>54837.5</v>
      </c>
      <c r="T35" s="36">
        <v>400</v>
      </c>
      <c r="U35" s="36"/>
      <c r="V35" s="39">
        <v>400</v>
      </c>
      <c r="W35" s="39">
        <v>400</v>
      </c>
      <c r="X35" s="39">
        <v>300</v>
      </c>
      <c r="Y35" s="39">
        <v>300</v>
      </c>
      <c r="Z35" s="39">
        <v>300</v>
      </c>
      <c r="AA35" s="39"/>
      <c r="AB35" s="40">
        <f t="shared" si="7"/>
        <v>19200</v>
      </c>
      <c r="AC35" s="41">
        <f t="shared" si="8"/>
        <v>-79787.5</v>
      </c>
    </row>
    <row r="36" spans="1:29" s="63" customFormat="1" ht="45" hidden="1" customHeight="1">
      <c r="A36" s="27" t="s">
        <v>66</v>
      </c>
      <c r="B36" s="43"/>
      <c r="C36" s="29"/>
      <c r="D36" s="29"/>
      <c r="E36" s="29">
        <f t="shared" si="0"/>
        <v>0</v>
      </c>
      <c r="F36" s="30">
        <f t="shared" si="10"/>
        <v>0</v>
      </c>
      <c r="G36" s="31"/>
      <c r="H36" s="32">
        <v>2033</v>
      </c>
      <c r="I36" s="31">
        <f t="shared" si="2"/>
        <v>304.95</v>
      </c>
      <c r="J36" s="33">
        <f t="shared" si="3"/>
        <v>0</v>
      </c>
      <c r="K36" s="34">
        <f t="shared" si="4"/>
        <v>0</v>
      </c>
      <c r="L36" s="32"/>
      <c r="M36" s="33"/>
      <c r="N36" s="31">
        <f t="shared" si="5"/>
        <v>0</v>
      </c>
      <c r="O36" s="36">
        <f t="shared" si="9"/>
        <v>0</v>
      </c>
      <c r="P36" s="61"/>
      <c r="Q36" s="45">
        <f t="shared" si="6"/>
        <v>0</v>
      </c>
      <c r="R36" s="38">
        <v>5350</v>
      </c>
      <c r="S36" s="38"/>
      <c r="T36" s="36">
        <v>0</v>
      </c>
      <c r="U36" s="36"/>
      <c r="V36" s="39"/>
      <c r="W36" s="39"/>
      <c r="X36" s="39"/>
      <c r="Y36" s="39"/>
      <c r="Z36" s="39"/>
      <c r="AA36" s="39"/>
      <c r="AB36" s="40">
        <f t="shared" si="7"/>
        <v>0</v>
      </c>
      <c r="AC36" s="41">
        <f t="shared" si="8"/>
        <v>-5045.05</v>
      </c>
    </row>
    <row r="37" spans="1:29" s="63" customFormat="1" ht="45" hidden="1" customHeight="1">
      <c r="A37" s="27" t="s">
        <v>67</v>
      </c>
      <c r="B37" s="43"/>
      <c r="C37" s="29"/>
      <c r="D37" s="29"/>
      <c r="E37" s="29">
        <f t="shared" si="0"/>
        <v>0</v>
      </c>
      <c r="F37" s="30">
        <f t="shared" si="10"/>
        <v>0</v>
      </c>
      <c r="G37" s="31"/>
      <c r="H37" s="32">
        <v>1765.5</v>
      </c>
      <c r="I37" s="31">
        <f t="shared" si="2"/>
        <v>264.82499999999999</v>
      </c>
      <c r="J37" s="33">
        <f t="shared" si="3"/>
        <v>0</v>
      </c>
      <c r="K37" s="34">
        <f t="shared" si="4"/>
        <v>0</v>
      </c>
      <c r="L37" s="32"/>
      <c r="M37" s="33"/>
      <c r="N37" s="31">
        <f t="shared" si="5"/>
        <v>0</v>
      </c>
      <c r="O37" s="36">
        <f t="shared" si="9"/>
        <v>0</v>
      </c>
      <c r="P37" s="61"/>
      <c r="Q37" s="34">
        <f t="shared" si="6"/>
        <v>0</v>
      </c>
      <c r="R37" s="38">
        <v>5350</v>
      </c>
      <c r="S37" s="38">
        <v>38787.5</v>
      </c>
      <c r="T37" s="36">
        <v>2700</v>
      </c>
      <c r="U37" s="36"/>
      <c r="V37" s="39">
        <v>600</v>
      </c>
      <c r="W37" s="39">
        <v>400</v>
      </c>
      <c r="X37" s="39">
        <v>400</v>
      </c>
      <c r="Y37" s="39">
        <v>400</v>
      </c>
      <c r="Z37" s="39">
        <v>300</v>
      </c>
      <c r="AA37" s="39">
        <v>400</v>
      </c>
      <c r="AB37" s="40">
        <f t="shared" si="7"/>
        <v>32700</v>
      </c>
      <c r="AC37" s="41">
        <f t="shared" si="8"/>
        <v>-79272.675000000003</v>
      </c>
    </row>
    <row r="38" spans="1:29" s="63" customFormat="1" ht="45" hidden="1" customHeight="1">
      <c r="A38" s="27" t="s">
        <v>68</v>
      </c>
      <c r="B38" s="43"/>
      <c r="C38" s="29"/>
      <c r="D38" s="29"/>
      <c r="E38" s="29">
        <f t="shared" si="0"/>
        <v>0</v>
      </c>
      <c r="F38" s="30">
        <f t="shared" si="10"/>
        <v>0</v>
      </c>
      <c r="G38" s="31"/>
      <c r="H38" s="32">
        <v>1177</v>
      </c>
      <c r="I38" s="31">
        <f t="shared" si="2"/>
        <v>176.54999999999998</v>
      </c>
      <c r="J38" s="33">
        <f t="shared" si="3"/>
        <v>0</v>
      </c>
      <c r="K38" s="34">
        <f t="shared" si="4"/>
        <v>0</v>
      </c>
      <c r="L38" s="32"/>
      <c r="M38" s="33"/>
      <c r="N38" s="31">
        <f t="shared" si="5"/>
        <v>0</v>
      </c>
      <c r="O38" s="36">
        <f t="shared" si="9"/>
        <v>0</v>
      </c>
      <c r="P38" s="61"/>
      <c r="Q38" s="45">
        <f t="shared" si="6"/>
        <v>0</v>
      </c>
      <c r="R38" s="38">
        <v>5350</v>
      </c>
      <c r="S38" s="38">
        <v>18725</v>
      </c>
      <c r="T38" s="36">
        <v>1350</v>
      </c>
      <c r="U38" s="36"/>
      <c r="V38" s="39"/>
      <c r="W38" s="39"/>
      <c r="X38" s="39"/>
      <c r="Y38" s="39"/>
      <c r="Z38" s="39"/>
      <c r="AA38" s="39"/>
      <c r="AB38" s="40">
        <f t="shared" si="7"/>
        <v>0</v>
      </c>
      <c r="AC38" s="41">
        <f t="shared" si="8"/>
        <v>-25248.45</v>
      </c>
    </row>
    <row r="39" spans="1:29" ht="50.25" hidden="1" customHeight="1">
      <c r="A39" s="27" t="s">
        <v>69</v>
      </c>
      <c r="B39" s="28"/>
      <c r="C39" s="28"/>
      <c r="D39" s="28"/>
      <c r="E39" s="29">
        <f t="shared" si="0"/>
        <v>0</v>
      </c>
      <c r="F39" s="31">
        <f>E39*28%</f>
        <v>0</v>
      </c>
      <c r="G39" s="31"/>
      <c r="H39" s="32"/>
      <c r="I39" s="31">
        <f t="shared" si="2"/>
        <v>0</v>
      </c>
      <c r="J39" s="33">
        <f t="shared" si="3"/>
        <v>0</v>
      </c>
      <c r="K39" s="34">
        <f t="shared" si="4"/>
        <v>0</v>
      </c>
      <c r="L39" s="35"/>
      <c r="M39" s="37"/>
      <c r="N39" s="31">
        <f t="shared" si="5"/>
        <v>0</v>
      </c>
      <c r="O39" s="36">
        <f t="shared" si="9"/>
        <v>0</v>
      </c>
      <c r="P39" s="64"/>
      <c r="Q39" s="34">
        <f t="shared" si="6"/>
        <v>0</v>
      </c>
      <c r="R39" s="38">
        <v>5350</v>
      </c>
      <c r="S39" s="38">
        <v>6955</v>
      </c>
      <c r="T39" s="36">
        <v>800</v>
      </c>
      <c r="U39" s="36"/>
      <c r="V39" s="39">
        <v>400</v>
      </c>
      <c r="W39" s="39">
        <v>400</v>
      </c>
      <c r="X39" s="39">
        <v>300</v>
      </c>
      <c r="Y39" s="39">
        <v>300</v>
      </c>
      <c r="Z39" s="39">
        <v>300</v>
      </c>
      <c r="AA39" s="39">
        <v>300</v>
      </c>
      <c r="AB39" s="40">
        <f t="shared" si="7"/>
        <v>26700</v>
      </c>
      <c r="AC39" s="41">
        <f t="shared" si="8"/>
        <v>-39805</v>
      </c>
    </row>
    <row r="40" spans="1:29" ht="50.25" hidden="1" customHeight="1">
      <c r="A40" s="27" t="s">
        <v>70</v>
      </c>
      <c r="B40" s="28"/>
      <c r="C40" s="28"/>
      <c r="D40" s="28"/>
      <c r="E40" s="29">
        <f t="shared" si="0"/>
        <v>0</v>
      </c>
      <c r="F40" s="31">
        <f>E40*28%</f>
        <v>0</v>
      </c>
      <c r="G40" s="31"/>
      <c r="H40" s="32"/>
      <c r="I40" s="31">
        <f t="shared" si="2"/>
        <v>0</v>
      </c>
      <c r="J40" s="33">
        <f t="shared" si="3"/>
        <v>0</v>
      </c>
      <c r="K40" s="34">
        <f t="shared" si="4"/>
        <v>0</v>
      </c>
      <c r="L40" s="35"/>
      <c r="M40" s="33"/>
      <c r="N40" s="31">
        <f t="shared" si="5"/>
        <v>0</v>
      </c>
      <c r="O40" s="36">
        <f t="shared" si="9"/>
        <v>0</v>
      </c>
      <c r="P40" s="64"/>
      <c r="Q40" s="45">
        <f t="shared" si="6"/>
        <v>0</v>
      </c>
      <c r="R40" s="38">
        <v>5350</v>
      </c>
      <c r="S40" s="38"/>
      <c r="T40" s="36">
        <v>1300</v>
      </c>
      <c r="U40" s="36"/>
      <c r="V40" s="39"/>
      <c r="W40" s="39"/>
      <c r="X40" s="39"/>
      <c r="Y40" s="39"/>
      <c r="Z40" s="39"/>
      <c r="AA40" s="39"/>
      <c r="AB40" s="40">
        <f t="shared" si="7"/>
        <v>0</v>
      </c>
      <c r="AC40" s="41">
        <f t="shared" si="8"/>
        <v>-6650</v>
      </c>
    </row>
    <row r="41" spans="1:29" ht="50.25" hidden="1" customHeight="1">
      <c r="A41" s="27" t="s">
        <v>71</v>
      </c>
      <c r="B41" s="28"/>
      <c r="C41" s="28"/>
      <c r="D41" s="28"/>
      <c r="E41" s="29">
        <f t="shared" si="0"/>
        <v>0</v>
      </c>
      <c r="F41" s="31">
        <f>E41*28%</f>
        <v>0</v>
      </c>
      <c r="G41" s="31"/>
      <c r="H41" s="32"/>
      <c r="I41" s="31">
        <f t="shared" si="2"/>
        <v>0</v>
      </c>
      <c r="J41" s="33">
        <f t="shared" si="3"/>
        <v>0</v>
      </c>
      <c r="K41" s="34">
        <f t="shared" si="4"/>
        <v>0</v>
      </c>
      <c r="L41" s="35"/>
      <c r="M41" s="44"/>
      <c r="N41" s="31">
        <f t="shared" si="5"/>
        <v>0</v>
      </c>
      <c r="O41" s="36">
        <f t="shared" si="9"/>
        <v>0</v>
      </c>
      <c r="P41" s="64"/>
      <c r="Q41" s="34">
        <f t="shared" si="6"/>
        <v>0</v>
      </c>
      <c r="R41" s="38">
        <v>5350</v>
      </c>
      <c r="S41" s="38">
        <v>6955</v>
      </c>
      <c r="T41" s="36">
        <v>0</v>
      </c>
      <c r="U41" s="36"/>
      <c r="V41" s="39"/>
      <c r="W41" s="39"/>
      <c r="X41" s="39"/>
      <c r="Y41" s="39"/>
      <c r="Z41" s="39"/>
      <c r="AA41" s="39"/>
      <c r="AB41" s="40">
        <f t="shared" si="7"/>
        <v>0</v>
      </c>
      <c r="AC41" s="41">
        <f t="shared" si="8"/>
        <v>-12305</v>
      </c>
    </row>
    <row r="42" spans="1:29" ht="50.25" hidden="1" customHeight="1">
      <c r="A42" s="27" t="s">
        <v>72</v>
      </c>
      <c r="B42" s="28"/>
      <c r="C42" s="28"/>
      <c r="D42" s="28"/>
      <c r="E42" s="29">
        <f t="shared" si="0"/>
        <v>0</v>
      </c>
      <c r="F42" s="31">
        <f>E42*28%</f>
        <v>0</v>
      </c>
      <c r="G42" s="31"/>
      <c r="H42" s="32"/>
      <c r="I42" s="31">
        <f t="shared" si="2"/>
        <v>0</v>
      </c>
      <c r="J42" s="33">
        <f t="shared" si="3"/>
        <v>0</v>
      </c>
      <c r="K42" s="34">
        <f t="shared" si="4"/>
        <v>0</v>
      </c>
      <c r="L42" s="35"/>
      <c r="M42" s="37"/>
      <c r="N42" s="31">
        <f t="shared" si="5"/>
        <v>0</v>
      </c>
      <c r="O42" s="36">
        <f t="shared" si="9"/>
        <v>0</v>
      </c>
      <c r="P42" s="64"/>
      <c r="Q42" s="45">
        <f t="shared" si="6"/>
        <v>0</v>
      </c>
      <c r="R42" s="38">
        <v>5350</v>
      </c>
      <c r="S42" s="38"/>
      <c r="T42" s="36">
        <v>3300</v>
      </c>
      <c r="U42" s="36"/>
      <c r="V42" s="39">
        <v>500</v>
      </c>
      <c r="W42" s="39">
        <v>500</v>
      </c>
      <c r="X42" s="39">
        <v>200</v>
      </c>
      <c r="Y42" s="39">
        <v>200</v>
      </c>
      <c r="Z42" s="39">
        <v>200</v>
      </c>
      <c r="AA42" s="39">
        <v>300</v>
      </c>
      <c r="AB42" s="40">
        <f t="shared" si="7"/>
        <v>23100</v>
      </c>
      <c r="AC42" s="41">
        <f t="shared" si="8"/>
        <v>-31750</v>
      </c>
    </row>
    <row r="43" spans="1:29" s="63" customFormat="1" ht="50.25" hidden="1" customHeight="1">
      <c r="A43" s="65" t="s">
        <v>73</v>
      </c>
      <c r="B43" s="28"/>
      <c r="C43" s="28"/>
      <c r="D43" s="29"/>
      <c r="E43" s="29">
        <f t="shared" si="0"/>
        <v>0</v>
      </c>
      <c r="F43" s="31">
        <f>E43*30%</f>
        <v>0</v>
      </c>
      <c r="G43" s="31"/>
      <c r="H43" s="32">
        <v>909.5</v>
      </c>
      <c r="I43" s="31">
        <f t="shared" si="2"/>
        <v>136.42499999999998</v>
      </c>
      <c r="J43" s="33">
        <f t="shared" si="3"/>
        <v>0</v>
      </c>
      <c r="K43" s="34">
        <f t="shared" si="4"/>
        <v>0</v>
      </c>
      <c r="L43" s="32"/>
      <c r="M43" s="33"/>
      <c r="N43" s="31">
        <f t="shared" si="5"/>
        <v>0</v>
      </c>
      <c r="O43" s="36">
        <f t="shared" si="9"/>
        <v>0</v>
      </c>
      <c r="P43" s="61"/>
      <c r="Q43" s="34">
        <f t="shared" si="6"/>
        <v>0</v>
      </c>
      <c r="R43" s="38">
        <v>5350</v>
      </c>
      <c r="S43" s="38"/>
      <c r="T43" s="36">
        <v>300</v>
      </c>
      <c r="U43" s="36"/>
      <c r="V43" s="39">
        <v>900</v>
      </c>
      <c r="W43" s="39">
        <v>900</v>
      </c>
      <c r="X43" s="39">
        <v>600</v>
      </c>
      <c r="Y43" s="39">
        <v>400</v>
      </c>
      <c r="Z43" s="39">
        <v>100</v>
      </c>
      <c r="AA43" s="39">
        <v>100</v>
      </c>
      <c r="AB43" s="40">
        <f t="shared" si="7"/>
        <v>28400</v>
      </c>
      <c r="AC43" s="41">
        <f t="shared" si="8"/>
        <v>-33913.574999999997</v>
      </c>
    </row>
    <row r="44" spans="1:29" s="63" customFormat="1" ht="50.25" hidden="1" customHeight="1">
      <c r="A44" s="65" t="s">
        <v>74</v>
      </c>
      <c r="B44" s="28"/>
      <c r="C44" s="28"/>
      <c r="D44" s="29"/>
      <c r="E44" s="29">
        <f t="shared" si="0"/>
        <v>0</v>
      </c>
      <c r="F44" s="31">
        <f>E44*30%</f>
        <v>0</v>
      </c>
      <c r="G44" s="31"/>
      <c r="H44" s="32">
        <v>2942.5</v>
      </c>
      <c r="I44" s="31">
        <f t="shared" si="2"/>
        <v>441.375</v>
      </c>
      <c r="J44" s="33">
        <f t="shared" si="3"/>
        <v>0</v>
      </c>
      <c r="K44" s="34">
        <f t="shared" si="4"/>
        <v>0</v>
      </c>
      <c r="L44" s="66"/>
      <c r="M44" s="33"/>
      <c r="N44" s="31">
        <f t="shared" si="5"/>
        <v>0</v>
      </c>
      <c r="O44" s="36">
        <f t="shared" si="9"/>
        <v>0</v>
      </c>
      <c r="P44" s="61"/>
      <c r="Q44" s="45">
        <f t="shared" si="6"/>
        <v>0</v>
      </c>
      <c r="R44" s="38">
        <v>5350</v>
      </c>
      <c r="S44" s="38"/>
      <c r="T44" s="36">
        <v>600</v>
      </c>
      <c r="U44" s="36"/>
      <c r="V44" s="39"/>
      <c r="W44" s="39"/>
      <c r="X44" s="39"/>
      <c r="Y44" s="39"/>
      <c r="Z44" s="39"/>
      <c r="AA44" s="39"/>
      <c r="AB44" s="40">
        <f t="shared" si="7"/>
        <v>0</v>
      </c>
      <c r="AC44" s="41">
        <f t="shared" si="8"/>
        <v>-5508.625</v>
      </c>
    </row>
    <row r="45" spans="1:29" s="63" customFormat="1" ht="50.25" hidden="1" customHeight="1">
      <c r="A45" s="65" t="s">
        <v>75</v>
      </c>
      <c r="B45" s="28"/>
      <c r="C45" s="28"/>
      <c r="D45" s="29"/>
      <c r="E45" s="29">
        <f t="shared" si="0"/>
        <v>0</v>
      </c>
      <c r="F45" s="31">
        <f>E45*30%</f>
        <v>0</v>
      </c>
      <c r="G45" s="31"/>
      <c r="H45" s="32"/>
      <c r="I45" s="31">
        <f t="shared" si="2"/>
        <v>0</v>
      </c>
      <c r="J45" s="33">
        <f t="shared" si="3"/>
        <v>0</v>
      </c>
      <c r="K45" s="34">
        <f t="shared" si="4"/>
        <v>0</v>
      </c>
      <c r="L45" s="32"/>
      <c r="M45" s="33"/>
      <c r="N45" s="31">
        <f t="shared" si="5"/>
        <v>0</v>
      </c>
      <c r="O45" s="36">
        <f t="shared" si="9"/>
        <v>0</v>
      </c>
      <c r="P45" s="61"/>
      <c r="Q45" s="34">
        <f t="shared" si="6"/>
        <v>0</v>
      </c>
      <c r="R45" s="38">
        <v>5350</v>
      </c>
      <c r="S45" s="38">
        <v>54837.5</v>
      </c>
      <c r="T45" s="36">
        <v>0</v>
      </c>
      <c r="U45" s="36"/>
      <c r="V45" s="39">
        <v>340</v>
      </c>
      <c r="W45" s="39">
        <v>600</v>
      </c>
      <c r="X45" s="39">
        <v>240</v>
      </c>
      <c r="Y45" s="39">
        <v>320</v>
      </c>
      <c r="Z45" s="39"/>
      <c r="AA45" s="39">
        <v>200</v>
      </c>
      <c r="AB45" s="40">
        <f t="shared" si="7"/>
        <v>18920</v>
      </c>
      <c r="AC45" s="41">
        <f t="shared" si="8"/>
        <v>-79107.5</v>
      </c>
    </row>
    <row r="46" spans="1:29" s="63" customFormat="1" ht="50.25" hidden="1" customHeight="1">
      <c r="A46" s="65" t="s">
        <v>76</v>
      </c>
      <c r="B46" s="28"/>
      <c r="C46" s="28"/>
      <c r="D46" s="29"/>
      <c r="E46" s="29">
        <f t="shared" si="0"/>
        <v>0</v>
      </c>
      <c r="F46" s="31">
        <f>E46*30%</f>
        <v>0</v>
      </c>
      <c r="G46" s="31"/>
      <c r="H46" s="32">
        <v>14017</v>
      </c>
      <c r="I46" s="31">
        <f t="shared" si="2"/>
        <v>2102.5499999999997</v>
      </c>
      <c r="J46" s="33">
        <f t="shared" si="3"/>
        <v>0</v>
      </c>
      <c r="K46" s="34">
        <f t="shared" si="4"/>
        <v>0</v>
      </c>
      <c r="L46" s="32"/>
      <c r="M46" s="33"/>
      <c r="N46" s="31">
        <f t="shared" si="5"/>
        <v>0</v>
      </c>
      <c r="O46" s="36">
        <f t="shared" si="9"/>
        <v>0</v>
      </c>
      <c r="P46" s="61"/>
      <c r="Q46" s="45">
        <f t="shared" si="6"/>
        <v>0</v>
      </c>
      <c r="R46" s="38">
        <v>5350</v>
      </c>
      <c r="S46" s="38"/>
      <c r="T46" s="36">
        <v>3450</v>
      </c>
      <c r="U46" s="36"/>
      <c r="V46" s="57">
        <v>3500</v>
      </c>
      <c r="W46" s="57">
        <v>700</v>
      </c>
      <c r="X46" s="57">
        <v>460</v>
      </c>
      <c r="Y46" s="57">
        <v>280</v>
      </c>
      <c r="Z46" s="57">
        <v>220</v>
      </c>
      <c r="AA46" s="58">
        <v>200</v>
      </c>
      <c r="AB46" s="40">
        <f t="shared" si="7"/>
        <v>38760</v>
      </c>
      <c r="AC46" s="41">
        <f t="shared" si="8"/>
        <v>-45457.45</v>
      </c>
    </row>
    <row r="47" spans="1:29" ht="50.25" hidden="1" customHeight="1">
      <c r="A47" s="65" t="s">
        <v>77</v>
      </c>
      <c r="B47" s="28"/>
      <c r="C47" s="28"/>
      <c r="D47" s="28"/>
      <c r="E47" s="29">
        <f t="shared" si="0"/>
        <v>0</v>
      </c>
      <c r="F47" s="30">
        <f>E47*28%</f>
        <v>0</v>
      </c>
      <c r="G47" s="31"/>
      <c r="H47" s="32">
        <v>1819</v>
      </c>
      <c r="I47" s="31">
        <f t="shared" si="2"/>
        <v>272.84999999999997</v>
      </c>
      <c r="J47" s="33">
        <f t="shared" si="3"/>
        <v>0</v>
      </c>
      <c r="K47" s="34">
        <f t="shared" si="4"/>
        <v>0</v>
      </c>
      <c r="L47" s="35"/>
      <c r="M47" s="33"/>
      <c r="N47" s="31">
        <f t="shared" si="5"/>
        <v>0</v>
      </c>
      <c r="O47" s="36">
        <f t="shared" si="9"/>
        <v>0</v>
      </c>
      <c r="P47" s="54"/>
      <c r="Q47" s="34">
        <f t="shared" si="6"/>
        <v>0</v>
      </c>
      <c r="R47" s="38">
        <v>5350</v>
      </c>
      <c r="S47" s="38"/>
      <c r="T47" s="36">
        <v>650</v>
      </c>
      <c r="U47" s="36"/>
      <c r="V47" s="39">
        <v>300</v>
      </c>
      <c r="W47" s="39">
        <v>300</v>
      </c>
      <c r="X47" s="39">
        <v>100</v>
      </c>
      <c r="Y47" s="39">
        <v>200</v>
      </c>
      <c r="Z47" s="39">
        <v>100</v>
      </c>
      <c r="AA47" s="39">
        <v>100</v>
      </c>
      <c r="AB47" s="40">
        <f t="shared" si="7"/>
        <v>12500</v>
      </c>
      <c r="AC47" s="41">
        <f t="shared" si="8"/>
        <v>-18227.150000000001</v>
      </c>
    </row>
    <row r="48" spans="1:29" ht="50.25" hidden="1" customHeight="1">
      <c r="A48" s="65" t="s">
        <v>78</v>
      </c>
      <c r="B48" s="28"/>
      <c r="C48" s="28"/>
      <c r="D48" s="28"/>
      <c r="E48" s="29">
        <f t="shared" si="0"/>
        <v>0</v>
      </c>
      <c r="F48" s="31">
        <f t="shared" ref="F48:F55" si="11">E48*30%</f>
        <v>0</v>
      </c>
      <c r="G48" s="31"/>
      <c r="H48" s="32"/>
      <c r="I48" s="31">
        <f t="shared" si="2"/>
        <v>0</v>
      </c>
      <c r="J48" s="33">
        <f t="shared" si="3"/>
        <v>0</v>
      </c>
      <c r="K48" s="34">
        <f t="shared" si="4"/>
        <v>0</v>
      </c>
      <c r="L48" s="35"/>
      <c r="M48" s="33"/>
      <c r="N48" s="31">
        <f t="shared" si="5"/>
        <v>0</v>
      </c>
      <c r="O48" s="36">
        <f t="shared" si="9"/>
        <v>0</v>
      </c>
      <c r="P48" s="64"/>
      <c r="Q48" s="45">
        <f t="shared" si="6"/>
        <v>0</v>
      </c>
      <c r="R48" s="38">
        <v>5350</v>
      </c>
      <c r="S48" s="38"/>
      <c r="T48" s="36">
        <v>0</v>
      </c>
      <c r="U48" s="36"/>
      <c r="V48" s="39">
        <v>700</v>
      </c>
      <c r="W48" s="39">
        <v>580</v>
      </c>
      <c r="X48" s="39">
        <v>480</v>
      </c>
      <c r="Y48" s="39">
        <v>480</v>
      </c>
      <c r="Z48" s="39">
        <v>380</v>
      </c>
      <c r="AA48" s="39">
        <v>220</v>
      </c>
      <c r="AB48" s="40">
        <f t="shared" si="7"/>
        <v>33880</v>
      </c>
      <c r="AC48" s="41">
        <f t="shared" si="8"/>
        <v>-39230</v>
      </c>
    </row>
    <row r="49" spans="1:29" ht="46.5" hidden="1" customHeight="1">
      <c r="A49" s="65" t="s">
        <v>79</v>
      </c>
      <c r="B49" s="28"/>
      <c r="C49" s="28"/>
      <c r="D49" s="28"/>
      <c r="E49" s="29">
        <f t="shared" si="0"/>
        <v>0</v>
      </c>
      <c r="F49" s="31">
        <f t="shared" si="11"/>
        <v>0</v>
      </c>
      <c r="G49" s="31"/>
      <c r="H49" s="32"/>
      <c r="I49" s="31">
        <f t="shared" si="2"/>
        <v>0</v>
      </c>
      <c r="J49" s="33">
        <f t="shared" si="3"/>
        <v>0</v>
      </c>
      <c r="K49" s="34">
        <f t="shared" si="4"/>
        <v>0</v>
      </c>
      <c r="L49" s="35"/>
      <c r="M49" s="33"/>
      <c r="N49" s="31">
        <f t="shared" si="5"/>
        <v>0</v>
      </c>
      <c r="O49" s="36">
        <f t="shared" si="9"/>
        <v>0</v>
      </c>
      <c r="P49" s="64"/>
      <c r="Q49" s="34">
        <f t="shared" si="6"/>
        <v>0</v>
      </c>
      <c r="R49" s="38">
        <v>5350</v>
      </c>
      <c r="S49" s="38"/>
      <c r="T49" s="36">
        <v>0</v>
      </c>
      <c r="U49" s="36"/>
      <c r="V49" s="39"/>
      <c r="W49" s="39"/>
      <c r="X49" s="39"/>
      <c r="Y49" s="39"/>
      <c r="Z49" s="39"/>
      <c r="AA49" s="39"/>
      <c r="AB49" s="40">
        <f t="shared" si="7"/>
        <v>0</v>
      </c>
      <c r="AC49" s="41">
        <f t="shared" si="8"/>
        <v>-5350</v>
      </c>
    </row>
    <row r="50" spans="1:29" ht="46.5" hidden="1" customHeight="1">
      <c r="A50" s="65" t="s">
        <v>80</v>
      </c>
      <c r="B50" s="28"/>
      <c r="C50" s="28"/>
      <c r="D50" s="28"/>
      <c r="E50" s="29">
        <f t="shared" si="0"/>
        <v>0</v>
      </c>
      <c r="F50" s="31">
        <f t="shared" si="11"/>
        <v>0</v>
      </c>
      <c r="G50" s="31"/>
      <c r="H50" s="32"/>
      <c r="I50" s="31">
        <f t="shared" si="2"/>
        <v>0</v>
      </c>
      <c r="J50" s="33">
        <f t="shared" si="3"/>
        <v>0</v>
      </c>
      <c r="K50" s="34">
        <f t="shared" si="4"/>
        <v>0</v>
      </c>
      <c r="L50" s="35"/>
      <c r="M50" s="33"/>
      <c r="N50" s="31">
        <f t="shared" si="5"/>
        <v>0</v>
      </c>
      <c r="O50" s="36">
        <f t="shared" si="9"/>
        <v>0</v>
      </c>
      <c r="P50" s="64"/>
      <c r="Q50" s="45">
        <f t="shared" si="6"/>
        <v>0</v>
      </c>
      <c r="R50" s="38">
        <v>5350</v>
      </c>
      <c r="S50" s="38"/>
      <c r="T50" s="36">
        <v>0</v>
      </c>
      <c r="U50" s="36"/>
      <c r="V50" s="39"/>
      <c r="W50" s="39"/>
      <c r="X50" s="39"/>
      <c r="Y50" s="39"/>
      <c r="Z50" s="39"/>
      <c r="AA50" s="39"/>
      <c r="AB50" s="40">
        <f t="shared" si="7"/>
        <v>0</v>
      </c>
      <c r="AC50" s="41">
        <f t="shared" si="8"/>
        <v>-5350</v>
      </c>
    </row>
    <row r="51" spans="1:29" ht="46.5" hidden="1" customHeight="1">
      <c r="A51" s="65" t="s">
        <v>81</v>
      </c>
      <c r="B51" s="28"/>
      <c r="C51" s="28"/>
      <c r="D51" s="28"/>
      <c r="E51" s="29">
        <f t="shared" si="0"/>
        <v>0</v>
      </c>
      <c r="F51" s="31">
        <f t="shared" si="11"/>
        <v>0</v>
      </c>
      <c r="G51" s="31"/>
      <c r="H51" s="32"/>
      <c r="I51" s="31">
        <f t="shared" si="2"/>
        <v>0</v>
      </c>
      <c r="J51" s="33">
        <f t="shared" si="3"/>
        <v>0</v>
      </c>
      <c r="K51" s="34">
        <f t="shared" si="4"/>
        <v>0</v>
      </c>
      <c r="L51" s="35"/>
      <c r="M51" s="33"/>
      <c r="N51" s="31">
        <f t="shared" si="5"/>
        <v>0</v>
      </c>
      <c r="O51" s="36">
        <f t="shared" si="9"/>
        <v>0</v>
      </c>
      <c r="P51" s="64"/>
      <c r="Q51" s="34">
        <f t="shared" si="6"/>
        <v>0</v>
      </c>
      <c r="R51" s="38">
        <v>5350</v>
      </c>
      <c r="S51" s="38"/>
      <c r="T51" s="36">
        <v>3950</v>
      </c>
      <c r="U51" s="36"/>
      <c r="V51" s="39">
        <v>880</v>
      </c>
      <c r="W51" s="39">
        <v>380</v>
      </c>
      <c r="X51" s="39">
        <v>480</v>
      </c>
      <c r="Y51" s="39">
        <v>80</v>
      </c>
      <c r="Z51" s="39">
        <v>260</v>
      </c>
      <c r="AA51" s="39">
        <v>260</v>
      </c>
      <c r="AB51" s="40">
        <f t="shared" si="7"/>
        <v>25080</v>
      </c>
      <c r="AC51" s="41">
        <f t="shared" si="8"/>
        <v>-34380</v>
      </c>
    </row>
    <row r="52" spans="1:29" ht="46.5" hidden="1" customHeight="1">
      <c r="A52" s="65" t="s">
        <v>82</v>
      </c>
      <c r="B52" s="28"/>
      <c r="C52" s="28"/>
      <c r="D52" s="28"/>
      <c r="E52" s="29">
        <f t="shared" si="0"/>
        <v>0</v>
      </c>
      <c r="F52" s="31">
        <f t="shared" si="11"/>
        <v>0</v>
      </c>
      <c r="G52" s="31"/>
      <c r="H52" s="32">
        <v>749</v>
      </c>
      <c r="I52" s="31">
        <f t="shared" si="2"/>
        <v>112.35</v>
      </c>
      <c r="J52" s="33">
        <f t="shared" si="3"/>
        <v>0</v>
      </c>
      <c r="K52" s="34">
        <f t="shared" si="4"/>
        <v>0</v>
      </c>
      <c r="L52" s="35"/>
      <c r="M52" s="33"/>
      <c r="N52" s="31">
        <f t="shared" si="5"/>
        <v>0</v>
      </c>
      <c r="O52" s="36">
        <f t="shared" si="9"/>
        <v>0</v>
      </c>
      <c r="P52" s="64"/>
      <c r="Q52" s="45">
        <f t="shared" si="6"/>
        <v>0</v>
      </c>
      <c r="R52" s="38">
        <v>5350</v>
      </c>
      <c r="S52" s="38"/>
      <c r="T52" s="36">
        <v>0</v>
      </c>
      <c r="U52" s="36"/>
      <c r="V52" s="39"/>
      <c r="W52" s="39"/>
      <c r="X52" s="39"/>
      <c r="Y52" s="39"/>
      <c r="Z52" s="39"/>
      <c r="AA52" s="39"/>
      <c r="AB52" s="40">
        <f t="shared" si="7"/>
        <v>0</v>
      </c>
      <c r="AC52" s="41">
        <f t="shared" si="8"/>
        <v>-5237.6499999999996</v>
      </c>
    </row>
    <row r="53" spans="1:29" ht="46.5" hidden="1" customHeight="1">
      <c r="A53" s="65" t="s">
        <v>83</v>
      </c>
      <c r="B53" s="28"/>
      <c r="C53" s="28"/>
      <c r="D53" s="28"/>
      <c r="E53" s="29">
        <f t="shared" si="0"/>
        <v>0</v>
      </c>
      <c r="F53" s="30">
        <f t="shared" si="11"/>
        <v>0</v>
      </c>
      <c r="G53" s="31"/>
      <c r="H53" s="32"/>
      <c r="I53" s="31">
        <f t="shared" si="2"/>
        <v>0</v>
      </c>
      <c r="J53" s="33">
        <f t="shared" si="3"/>
        <v>0</v>
      </c>
      <c r="K53" s="34">
        <f t="shared" si="4"/>
        <v>0</v>
      </c>
      <c r="L53" s="35"/>
      <c r="M53" s="33"/>
      <c r="N53" s="31">
        <f t="shared" si="5"/>
        <v>0</v>
      </c>
      <c r="O53" s="36">
        <f t="shared" si="9"/>
        <v>0</v>
      </c>
      <c r="P53" s="64"/>
      <c r="Q53" s="34">
        <f t="shared" si="6"/>
        <v>0</v>
      </c>
      <c r="R53" s="38">
        <v>5350</v>
      </c>
      <c r="S53" s="38"/>
      <c r="T53" s="36">
        <v>600</v>
      </c>
      <c r="U53" s="36"/>
      <c r="V53" s="57">
        <v>300</v>
      </c>
      <c r="W53" s="57">
        <v>260</v>
      </c>
      <c r="X53" s="57">
        <v>160</v>
      </c>
      <c r="Y53" s="57">
        <v>160</v>
      </c>
      <c r="Z53" s="57"/>
      <c r="AA53" s="57">
        <v>60</v>
      </c>
      <c r="AB53" s="40">
        <f t="shared" si="7"/>
        <v>9100</v>
      </c>
      <c r="AC53" s="41">
        <f t="shared" si="8"/>
        <v>-15050</v>
      </c>
    </row>
    <row r="54" spans="1:29" ht="46.5" hidden="1" customHeight="1">
      <c r="A54" s="65" t="s">
        <v>84</v>
      </c>
      <c r="B54" s="28"/>
      <c r="C54" s="28"/>
      <c r="D54" s="28"/>
      <c r="E54" s="29">
        <f t="shared" si="0"/>
        <v>0</v>
      </c>
      <c r="F54" s="31">
        <f t="shared" si="11"/>
        <v>0</v>
      </c>
      <c r="G54" s="31"/>
      <c r="H54" s="32"/>
      <c r="I54" s="31">
        <f t="shared" si="2"/>
        <v>0</v>
      </c>
      <c r="J54" s="33">
        <f t="shared" si="3"/>
        <v>0</v>
      </c>
      <c r="K54" s="34">
        <f t="shared" si="4"/>
        <v>0</v>
      </c>
      <c r="L54" s="35"/>
      <c r="M54" s="33"/>
      <c r="N54" s="31">
        <f t="shared" si="5"/>
        <v>0</v>
      </c>
      <c r="O54" s="36">
        <f t="shared" si="9"/>
        <v>0</v>
      </c>
      <c r="P54" s="64"/>
      <c r="Q54" s="45">
        <f t="shared" si="6"/>
        <v>0</v>
      </c>
      <c r="R54" s="38">
        <v>5350</v>
      </c>
      <c r="S54" s="38"/>
      <c r="T54" s="36">
        <v>3050</v>
      </c>
      <c r="U54" s="36"/>
      <c r="V54" s="39">
        <v>500</v>
      </c>
      <c r="W54" s="39">
        <v>500</v>
      </c>
      <c r="X54" s="39">
        <v>180</v>
      </c>
      <c r="Y54" s="39">
        <v>300</v>
      </c>
      <c r="Z54" s="39">
        <v>60</v>
      </c>
      <c r="AA54" s="39">
        <v>60</v>
      </c>
      <c r="AB54" s="40">
        <f t="shared" si="7"/>
        <v>15540</v>
      </c>
      <c r="AC54" s="41">
        <f t="shared" si="8"/>
        <v>-23940</v>
      </c>
    </row>
    <row r="55" spans="1:29" ht="45" hidden="1" customHeight="1">
      <c r="A55" s="65" t="s">
        <v>85</v>
      </c>
      <c r="B55" s="28"/>
      <c r="C55" s="28"/>
      <c r="D55" s="28"/>
      <c r="E55" s="29">
        <f t="shared" si="0"/>
        <v>0</v>
      </c>
      <c r="F55" s="31">
        <f t="shared" si="11"/>
        <v>0</v>
      </c>
      <c r="G55" s="31"/>
      <c r="H55" s="32">
        <v>11021</v>
      </c>
      <c r="I55" s="31">
        <f t="shared" si="2"/>
        <v>1653.1499999999999</v>
      </c>
      <c r="J55" s="33">
        <f t="shared" si="3"/>
        <v>0</v>
      </c>
      <c r="K55" s="34">
        <f t="shared" si="4"/>
        <v>0</v>
      </c>
      <c r="L55" s="35"/>
      <c r="M55" s="33"/>
      <c r="N55" s="31">
        <f t="shared" si="5"/>
        <v>0</v>
      </c>
      <c r="O55" s="36">
        <f t="shared" si="9"/>
        <v>0</v>
      </c>
      <c r="P55" s="64"/>
      <c r="Q55" s="34">
        <f t="shared" si="6"/>
        <v>0</v>
      </c>
      <c r="R55" s="38">
        <v>5350</v>
      </c>
      <c r="S55" s="38"/>
      <c r="T55" s="36">
        <v>700</v>
      </c>
      <c r="U55" s="36"/>
      <c r="V55" s="39">
        <v>800</v>
      </c>
      <c r="W55" s="39">
        <v>1000</v>
      </c>
      <c r="X55" s="39">
        <v>180</v>
      </c>
      <c r="Y55" s="39">
        <v>360</v>
      </c>
      <c r="Z55" s="39">
        <v>100</v>
      </c>
      <c r="AA55" s="39">
        <v>140</v>
      </c>
      <c r="AB55" s="40">
        <f t="shared" si="7"/>
        <v>24540</v>
      </c>
      <c r="AC55" s="41">
        <f t="shared" si="8"/>
        <v>-28936.85</v>
      </c>
    </row>
    <row r="56" spans="1:29" ht="45" hidden="1" customHeight="1">
      <c r="A56" s="65" t="s">
        <v>86</v>
      </c>
      <c r="B56" s="28"/>
      <c r="C56" s="28"/>
      <c r="D56" s="28"/>
      <c r="E56" s="29">
        <f t="shared" si="0"/>
        <v>0</v>
      </c>
      <c r="F56" s="30">
        <f>E56*28%</f>
        <v>0</v>
      </c>
      <c r="G56" s="31"/>
      <c r="H56" s="32"/>
      <c r="I56" s="31">
        <f t="shared" si="2"/>
        <v>0</v>
      </c>
      <c r="J56" s="33">
        <f t="shared" si="3"/>
        <v>0</v>
      </c>
      <c r="K56" s="34">
        <f t="shared" si="4"/>
        <v>0</v>
      </c>
      <c r="L56" s="35"/>
      <c r="M56" s="33"/>
      <c r="N56" s="31">
        <f t="shared" si="5"/>
        <v>0</v>
      </c>
      <c r="O56" s="36">
        <f t="shared" si="9"/>
        <v>0</v>
      </c>
      <c r="P56" s="64"/>
      <c r="Q56" s="45">
        <f t="shared" si="6"/>
        <v>0</v>
      </c>
      <c r="R56" s="38">
        <v>5350</v>
      </c>
      <c r="S56" s="38"/>
      <c r="T56" s="36">
        <v>3200</v>
      </c>
      <c r="U56" s="36"/>
      <c r="V56" s="39">
        <v>300</v>
      </c>
      <c r="W56" s="39">
        <v>300</v>
      </c>
      <c r="X56" s="39">
        <v>200</v>
      </c>
      <c r="Y56" s="39">
        <v>100</v>
      </c>
      <c r="Z56" s="39">
        <v>100</v>
      </c>
      <c r="AA56" s="39">
        <v>200</v>
      </c>
      <c r="AB56" s="40">
        <f t="shared" si="7"/>
        <v>14500</v>
      </c>
      <c r="AC56" s="41">
        <f t="shared" si="8"/>
        <v>-23050</v>
      </c>
    </row>
    <row r="57" spans="1:29" ht="50.25" hidden="1" customHeight="1">
      <c r="A57" s="65" t="s">
        <v>87</v>
      </c>
      <c r="B57" s="28"/>
      <c r="C57" s="28"/>
      <c r="D57" s="28"/>
      <c r="E57" s="29">
        <f t="shared" si="0"/>
        <v>0</v>
      </c>
      <c r="F57" s="30">
        <f>E57*30%</f>
        <v>0</v>
      </c>
      <c r="G57" s="31"/>
      <c r="H57" s="32"/>
      <c r="I57" s="31">
        <f t="shared" si="2"/>
        <v>0</v>
      </c>
      <c r="J57" s="33">
        <f t="shared" si="3"/>
        <v>0</v>
      </c>
      <c r="K57" s="34">
        <f t="shared" si="4"/>
        <v>0</v>
      </c>
      <c r="L57" s="35"/>
      <c r="M57" s="33"/>
      <c r="N57" s="31">
        <f t="shared" si="5"/>
        <v>0</v>
      </c>
      <c r="O57" s="36">
        <f t="shared" si="9"/>
        <v>0</v>
      </c>
      <c r="P57" s="64"/>
      <c r="Q57" s="34">
        <f t="shared" si="6"/>
        <v>0</v>
      </c>
      <c r="R57" s="38">
        <v>5350</v>
      </c>
      <c r="S57" s="38"/>
      <c r="T57" s="36">
        <v>1200</v>
      </c>
      <c r="U57" s="36"/>
      <c r="V57" s="39">
        <v>500</v>
      </c>
      <c r="W57" s="39">
        <v>340</v>
      </c>
      <c r="X57" s="39">
        <v>140</v>
      </c>
      <c r="Y57" s="39">
        <v>140</v>
      </c>
      <c r="Z57" s="39">
        <v>60</v>
      </c>
      <c r="AA57" s="39">
        <v>20</v>
      </c>
      <c r="AB57" s="40">
        <f t="shared" si="7"/>
        <v>10260</v>
      </c>
      <c r="AC57" s="41">
        <f t="shared" si="8"/>
        <v>-16810</v>
      </c>
    </row>
    <row r="58" spans="1:29" ht="45" hidden="1" customHeight="1">
      <c r="A58" s="65" t="s">
        <v>88</v>
      </c>
      <c r="B58" s="28"/>
      <c r="C58" s="28"/>
      <c r="D58" s="28"/>
      <c r="E58" s="29">
        <f t="shared" si="0"/>
        <v>0</v>
      </c>
      <c r="F58" s="30">
        <f>E58*30%</f>
        <v>0</v>
      </c>
      <c r="G58" s="31"/>
      <c r="H58" s="32">
        <v>1926</v>
      </c>
      <c r="I58" s="31">
        <f t="shared" si="2"/>
        <v>288.89999999999998</v>
      </c>
      <c r="J58" s="33">
        <f t="shared" si="3"/>
        <v>0</v>
      </c>
      <c r="K58" s="34">
        <f t="shared" si="4"/>
        <v>0</v>
      </c>
      <c r="L58" s="35"/>
      <c r="M58" s="33"/>
      <c r="N58" s="31">
        <f t="shared" si="5"/>
        <v>0</v>
      </c>
      <c r="O58" s="36">
        <f t="shared" si="9"/>
        <v>0</v>
      </c>
      <c r="P58" s="64"/>
      <c r="Q58" s="45">
        <f t="shared" si="6"/>
        <v>0</v>
      </c>
      <c r="R58" s="38">
        <v>5350</v>
      </c>
      <c r="S58" s="38"/>
      <c r="T58" s="36">
        <v>1250</v>
      </c>
      <c r="U58" s="36"/>
      <c r="V58" s="39"/>
      <c r="W58" s="39"/>
      <c r="X58" s="39"/>
      <c r="Y58" s="39"/>
      <c r="Z58" s="39"/>
      <c r="AA58" s="55"/>
      <c r="AB58" s="40">
        <f t="shared" si="7"/>
        <v>0</v>
      </c>
      <c r="AC58" s="41">
        <f t="shared" si="8"/>
        <v>-6311.1</v>
      </c>
    </row>
    <row r="59" spans="1:29" ht="45" hidden="1" customHeight="1">
      <c r="A59" s="65" t="s">
        <v>89</v>
      </c>
      <c r="B59" s="28"/>
      <c r="C59" s="28"/>
      <c r="D59" s="28"/>
      <c r="E59" s="29">
        <f t="shared" si="0"/>
        <v>0</v>
      </c>
      <c r="F59" s="30">
        <f>E59*26%</f>
        <v>0</v>
      </c>
      <c r="G59" s="31"/>
      <c r="H59" s="32"/>
      <c r="I59" s="31">
        <f t="shared" si="2"/>
        <v>0</v>
      </c>
      <c r="J59" s="33">
        <f t="shared" si="3"/>
        <v>0</v>
      </c>
      <c r="K59" s="34">
        <f t="shared" si="4"/>
        <v>0</v>
      </c>
      <c r="L59" s="35"/>
      <c r="M59" s="33"/>
      <c r="N59" s="31">
        <f t="shared" si="5"/>
        <v>0</v>
      </c>
      <c r="O59" s="36">
        <f t="shared" si="9"/>
        <v>0</v>
      </c>
      <c r="P59" s="64"/>
      <c r="Q59" s="34">
        <f t="shared" si="6"/>
        <v>0</v>
      </c>
      <c r="R59" s="38">
        <v>5350</v>
      </c>
      <c r="S59" s="38">
        <v>54837.5</v>
      </c>
      <c r="T59" s="36">
        <v>600</v>
      </c>
      <c r="U59" s="36"/>
      <c r="V59" s="39">
        <v>200</v>
      </c>
      <c r="W59" s="39">
        <v>200</v>
      </c>
      <c r="X59" s="39">
        <v>100</v>
      </c>
      <c r="Y59" s="39">
        <v>100</v>
      </c>
      <c r="Z59" s="39">
        <v>100</v>
      </c>
      <c r="AA59" s="39">
        <v>100</v>
      </c>
      <c r="AB59" s="40">
        <f t="shared" si="7"/>
        <v>9700</v>
      </c>
      <c r="AC59" s="41">
        <f t="shared" si="8"/>
        <v>-70487.5</v>
      </c>
    </row>
    <row r="60" spans="1:29" ht="45" hidden="1" customHeight="1">
      <c r="A60" s="65" t="s">
        <v>90</v>
      </c>
      <c r="B60" s="28"/>
      <c r="C60" s="28"/>
      <c r="D60" s="28"/>
      <c r="E60" s="29">
        <f t="shared" si="0"/>
        <v>0</v>
      </c>
      <c r="F60" s="30">
        <f>E60*26%</f>
        <v>0</v>
      </c>
      <c r="G60" s="31"/>
      <c r="H60" s="32"/>
      <c r="I60" s="31">
        <f t="shared" si="2"/>
        <v>0</v>
      </c>
      <c r="J60" s="33">
        <f t="shared" si="3"/>
        <v>0</v>
      </c>
      <c r="K60" s="34">
        <f t="shared" si="4"/>
        <v>0</v>
      </c>
      <c r="L60" s="35"/>
      <c r="M60" s="33"/>
      <c r="N60" s="31">
        <f t="shared" si="5"/>
        <v>0</v>
      </c>
      <c r="O60" s="36">
        <f t="shared" si="9"/>
        <v>0</v>
      </c>
      <c r="P60" s="64"/>
      <c r="Q60" s="45">
        <f t="shared" si="6"/>
        <v>0</v>
      </c>
      <c r="R60" s="38">
        <v>5350</v>
      </c>
      <c r="S60" s="38">
        <v>54837.5</v>
      </c>
      <c r="T60" s="36">
        <v>750</v>
      </c>
      <c r="U60" s="36"/>
      <c r="V60" s="39">
        <v>300</v>
      </c>
      <c r="W60" s="39">
        <v>300</v>
      </c>
      <c r="X60" s="39">
        <v>140</v>
      </c>
      <c r="Y60" s="39">
        <v>140</v>
      </c>
      <c r="Z60" s="39">
        <v>80</v>
      </c>
      <c r="AA60" s="39">
        <v>60</v>
      </c>
      <c r="AB60" s="40">
        <f t="shared" si="7"/>
        <v>10560</v>
      </c>
      <c r="AC60" s="41">
        <f t="shared" si="8"/>
        <v>-71497.5</v>
      </c>
    </row>
    <row r="61" spans="1:29" ht="45" hidden="1" customHeight="1">
      <c r="A61" s="65" t="s">
        <v>91</v>
      </c>
      <c r="B61" s="28"/>
      <c r="C61" s="28"/>
      <c r="D61" s="28"/>
      <c r="E61" s="29">
        <f t="shared" si="0"/>
        <v>0</v>
      </c>
      <c r="F61" s="30">
        <f>E61*26%</f>
        <v>0</v>
      </c>
      <c r="G61" s="31"/>
      <c r="H61" s="32"/>
      <c r="I61" s="31">
        <f t="shared" si="2"/>
        <v>0</v>
      </c>
      <c r="J61" s="33">
        <f t="shared" si="3"/>
        <v>0</v>
      </c>
      <c r="K61" s="34">
        <f t="shared" si="4"/>
        <v>0</v>
      </c>
      <c r="L61" s="35"/>
      <c r="M61" s="33"/>
      <c r="N61" s="31">
        <f t="shared" si="5"/>
        <v>0</v>
      </c>
      <c r="O61" s="36">
        <f t="shared" si="9"/>
        <v>0</v>
      </c>
      <c r="P61" s="64"/>
      <c r="Q61" s="34">
        <f t="shared" si="6"/>
        <v>0</v>
      </c>
      <c r="R61" s="38">
        <v>5350</v>
      </c>
      <c r="S61" s="38">
        <v>54837.5</v>
      </c>
      <c r="T61" s="36">
        <v>300</v>
      </c>
      <c r="U61" s="36"/>
      <c r="V61" s="39"/>
      <c r="W61" s="39"/>
      <c r="X61" s="39"/>
      <c r="Y61" s="55"/>
      <c r="Z61" s="55"/>
      <c r="AA61" s="55"/>
      <c r="AB61" s="40">
        <f t="shared" si="7"/>
        <v>0</v>
      </c>
      <c r="AC61" s="41">
        <f t="shared" si="8"/>
        <v>-60487.5</v>
      </c>
    </row>
    <row r="62" spans="1:29" ht="42" hidden="1" customHeight="1">
      <c r="A62" s="67" t="s">
        <v>92</v>
      </c>
      <c r="B62" s="28"/>
      <c r="C62" s="28"/>
      <c r="D62" s="28"/>
      <c r="E62" s="29">
        <f t="shared" si="0"/>
        <v>0</v>
      </c>
      <c r="F62" s="30">
        <f>E62*28%</f>
        <v>0</v>
      </c>
      <c r="G62" s="31"/>
      <c r="H62" s="32"/>
      <c r="I62" s="31">
        <f t="shared" si="2"/>
        <v>0</v>
      </c>
      <c r="J62" s="33">
        <f t="shared" si="3"/>
        <v>0</v>
      </c>
      <c r="K62" s="34">
        <f t="shared" si="4"/>
        <v>0</v>
      </c>
      <c r="L62" s="35"/>
      <c r="M62" s="37"/>
      <c r="N62" s="31">
        <f t="shared" si="5"/>
        <v>0</v>
      </c>
      <c r="O62" s="36">
        <f t="shared" si="9"/>
        <v>0</v>
      </c>
      <c r="P62" s="64"/>
      <c r="Q62" s="45">
        <f t="shared" si="6"/>
        <v>0</v>
      </c>
      <c r="R62" s="38">
        <v>5350</v>
      </c>
      <c r="S62" s="38">
        <f>54837.5+151084</f>
        <v>205921.5</v>
      </c>
      <c r="T62" s="36">
        <v>0</v>
      </c>
      <c r="U62" s="36"/>
      <c r="V62" s="57"/>
      <c r="W62" s="57"/>
      <c r="X62" s="57"/>
      <c r="Y62" s="57"/>
      <c r="Z62" s="57"/>
      <c r="AA62" s="57"/>
      <c r="AB62" s="40">
        <f t="shared" si="7"/>
        <v>0</v>
      </c>
      <c r="AC62" s="41">
        <f t="shared" si="8"/>
        <v>-211271.5</v>
      </c>
    </row>
    <row r="63" spans="1:29" ht="42" hidden="1" customHeight="1">
      <c r="A63" s="67" t="s">
        <v>93</v>
      </c>
      <c r="B63" s="28"/>
      <c r="C63" s="28"/>
      <c r="D63" s="28"/>
      <c r="E63" s="29">
        <f t="shared" si="0"/>
        <v>0</v>
      </c>
      <c r="F63" s="30">
        <f>E63*30%</f>
        <v>0</v>
      </c>
      <c r="G63" s="31"/>
      <c r="H63" s="32">
        <v>909.5</v>
      </c>
      <c r="I63" s="31">
        <f t="shared" si="2"/>
        <v>136.42499999999998</v>
      </c>
      <c r="J63" s="33">
        <f t="shared" si="3"/>
        <v>0</v>
      </c>
      <c r="K63" s="34">
        <f t="shared" si="4"/>
        <v>0</v>
      </c>
      <c r="L63" s="35"/>
      <c r="M63" s="33"/>
      <c r="N63" s="31">
        <f t="shared" si="5"/>
        <v>0</v>
      </c>
      <c r="O63" s="36">
        <f t="shared" si="9"/>
        <v>0</v>
      </c>
      <c r="P63" s="64"/>
      <c r="Q63" s="34">
        <f t="shared" si="6"/>
        <v>0</v>
      </c>
      <c r="R63" s="38">
        <v>5350</v>
      </c>
      <c r="S63" s="38">
        <f>54837.5+191476.5</f>
        <v>246314</v>
      </c>
      <c r="T63" s="36">
        <v>300</v>
      </c>
      <c r="U63" s="36"/>
      <c r="V63" s="39">
        <v>200</v>
      </c>
      <c r="W63" s="39">
        <v>200</v>
      </c>
      <c r="X63" s="39">
        <v>200</v>
      </c>
      <c r="Y63" s="39">
        <v>200</v>
      </c>
      <c r="Z63" s="39">
        <v>200</v>
      </c>
      <c r="AA63" s="39">
        <v>200</v>
      </c>
      <c r="AB63" s="40">
        <f t="shared" si="7"/>
        <v>17000</v>
      </c>
      <c r="AC63" s="41">
        <f t="shared" si="8"/>
        <v>-268827.57500000001</v>
      </c>
    </row>
    <row r="64" spans="1:29" ht="42" hidden="1" customHeight="1">
      <c r="A64" s="67" t="s">
        <v>94</v>
      </c>
      <c r="B64" s="28"/>
      <c r="C64" s="28"/>
      <c r="D64" s="28"/>
      <c r="E64" s="29">
        <f t="shared" si="0"/>
        <v>0</v>
      </c>
      <c r="F64" s="30">
        <f>E64*28%</f>
        <v>0</v>
      </c>
      <c r="G64" s="31"/>
      <c r="H64" s="32"/>
      <c r="I64" s="31">
        <f t="shared" si="2"/>
        <v>0</v>
      </c>
      <c r="J64" s="33">
        <f t="shared" si="3"/>
        <v>0</v>
      </c>
      <c r="K64" s="34">
        <f t="shared" si="4"/>
        <v>0</v>
      </c>
      <c r="L64" s="35"/>
      <c r="M64" s="37"/>
      <c r="N64" s="31">
        <f t="shared" si="5"/>
        <v>0</v>
      </c>
      <c r="O64" s="36">
        <f t="shared" si="9"/>
        <v>0</v>
      </c>
      <c r="P64" s="61"/>
      <c r="Q64" s="45">
        <f t="shared" si="6"/>
        <v>0</v>
      </c>
      <c r="R64" s="38">
        <v>5350</v>
      </c>
      <c r="S64" s="38"/>
      <c r="T64" s="36">
        <v>1050</v>
      </c>
      <c r="U64" s="36"/>
      <c r="V64" s="55"/>
      <c r="W64" s="39"/>
      <c r="X64" s="39"/>
      <c r="Y64" s="39"/>
      <c r="Z64" s="39"/>
      <c r="AA64" s="39"/>
      <c r="AB64" s="40">
        <f t="shared" si="7"/>
        <v>0</v>
      </c>
      <c r="AC64" s="41">
        <f t="shared" si="8"/>
        <v>-6400</v>
      </c>
    </row>
    <row r="65" spans="1:29" ht="40.5" hidden="1" customHeight="1">
      <c r="A65" s="67" t="s">
        <v>95</v>
      </c>
      <c r="B65" s="28"/>
      <c r="C65" s="28"/>
      <c r="D65" s="28"/>
      <c r="E65" s="29">
        <f t="shared" si="0"/>
        <v>0</v>
      </c>
      <c r="F65" s="30">
        <f>E65*30%</f>
        <v>0</v>
      </c>
      <c r="G65" s="31"/>
      <c r="H65" s="32"/>
      <c r="I65" s="31">
        <f t="shared" si="2"/>
        <v>0</v>
      </c>
      <c r="J65" s="33">
        <f t="shared" si="3"/>
        <v>0</v>
      </c>
      <c r="K65" s="34">
        <f t="shared" si="4"/>
        <v>0</v>
      </c>
      <c r="L65" s="35"/>
      <c r="M65" s="37"/>
      <c r="N65" s="31">
        <f t="shared" si="5"/>
        <v>0</v>
      </c>
      <c r="O65" s="36">
        <f t="shared" si="9"/>
        <v>0</v>
      </c>
      <c r="P65" s="61"/>
      <c r="Q65" s="34">
        <f t="shared" si="6"/>
        <v>0</v>
      </c>
      <c r="R65" s="38">
        <v>5350</v>
      </c>
      <c r="S65" s="38">
        <f>1872.5+177834</f>
        <v>179706.5</v>
      </c>
      <c r="T65" s="36">
        <v>0</v>
      </c>
      <c r="U65" s="36"/>
      <c r="V65" s="39"/>
      <c r="W65" s="39"/>
      <c r="X65" s="39"/>
      <c r="Y65" s="39"/>
      <c r="Z65" s="39"/>
      <c r="AA65" s="39"/>
      <c r="AB65" s="40">
        <f t="shared" si="7"/>
        <v>0</v>
      </c>
      <c r="AC65" s="41">
        <f t="shared" si="8"/>
        <v>-185056.5</v>
      </c>
    </row>
    <row r="66" spans="1:29" ht="42" hidden="1" customHeight="1">
      <c r="A66" s="65" t="s">
        <v>96</v>
      </c>
      <c r="B66" s="28"/>
      <c r="C66" s="28"/>
      <c r="D66" s="28"/>
      <c r="E66" s="29">
        <f t="shared" si="0"/>
        <v>0</v>
      </c>
      <c r="F66" s="30">
        <f>E66*26%</f>
        <v>0</v>
      </c>
      <c r="G66" s="31"/>
      <c r="H66" s="32"/>
      <c r="I66" s="31">
        <f t="shared" si="2"/>
        <v>0</v>
      </c>
      <c r="J66" s="33">
        <f t="shared" si="3"/>
        <v>0</v>
      </c>
      <c r="K66" s="34">
        <f t="shared" si="4"/>
        <v>0</v>
      </c>
      <c r="L66" s="32"/>
      <c r="M66" s="33"/>
      <c r="N66" s="31">
        <f t="shared" si="5"/>
        <v>0</v>
      </c>
      <c r="O66" s="36">
        <f t="shared" si="9"/>
        <v>0</v>
      </c>
      <c r="P66" s="61"/>
      <c r="Q66" s="45">
        <f t="shared" si="6"/>
        <v>0</v>
      </c>
      <c r="R66" s="38">
        <v>5350</v>
      </c>
      <c r="S66" s="38">
        <v>54837.5</v>
      </c>
      <c r="T66" s="36">
        <v>900</v>
      </c>
      <c r="U66" s="36"/>
      <c r="V66" s="39">
        <v>120</v>
      </c>
      <c r="W66" s="39">
        <v>120</v>
      </c>
      <c r="X66" s="39">
        <v>160</v>
      </c>
      <c r="Y66" s="55">
        <v>80</v>
      </c>
      <c r="Z66" s="55">
        <v>80</v>
      </c>
      <c r="AA66" s="55">
        <v>100</v>
      </c>
      <c r="AB66" s="40">
        <f t="shared" si="7"/>
        <v>8660</v>
      </c>
      <c r="AC66" s="41">
        <f t="shared" si="8"/>
        <v>-69747.5</v>
      </c>
    </row>
    <row r="67" spans="1:29" ht="42" hidden="1" customHeight="1">
      <c r="A67" s="67" t="s">
        <v>97</v>
      </c>
      <c r="B67" s="28"/>
      <c r="C67" s="28"/>
      <c r="D67" s="28"/>
      <c r="E67" s="29">
        <f t="shared" si="0"/>
        <v>0</v>
      </c>
      <c r="F67" s="30">
        <f>E67*26%</f>
        <v>0</v>
      </c>
      <c r="G67" s="31"/>
      <c r="H67" s="32">
        <v>749</v>
      </c>
      <c r="I67" s="31">
        <f t="shared" si="2"/>
        <v>112.35</v>
      </c>
      <c r="J67" s="33">
        <f t="shared" si="3"/>
        <v>0</v>
      </c>
      <c r="K67" s="34">
        <f t="shared" si="4"/>
        <v>0</v>
      </c>
      <c r="L67" s="32"/>
      <c r="M67" s="33"/>
      <c r="N67" s="31">
        <f t="shared" si="5"/>
        <v>0</v>
      </c>
      <c r="O67" s="36">
        <f t="shared" si="9"/>
        <v>0</v>
      </c>
      <c r="P67" s="61"/>
      <c r="Q67" s="34">
        <f t="shared" si="6"/>
        <v>0</v>
      </c>
      <c r="R67" s="38">
        <v>5350</v>
      </c>
      <c r="S67" s="38"/>
      <c r="T67" s="36">
        <v>2200</v>
      </c>
      <c r="U67" s="36"/>
      <c r="V67" s="39"/>
      <c r="W67" s="39"/>
      <c r="X67" s="39"/>
      <c r="Y67" s="39"/>
      <c r="Z67" s="39"/>
      <c r="AA67" s="39"/>
      <c r="AB67" s="40">
        <f t="shared" si="7"/>
        <v>0</v>
      </c>
      <c r="AC67" s="41">
        <f t="shared" si="8"/>
        <v>-7437.65</v>
      </c>
    </row>
    <row r="68" spans="1:29" ht="42" hidden="1" customHeight="1">
      <c r="A68" s="67" t="s">
        <v>98</v>
      </c>
      <c r="B68" s="28"/>
      <c r="C68" s="28"/>
      <c r="D68" s="28"/>
      <c r="E68" s="29">
        <f t="shared" si="0"/>
        <v>0</v>
      </c>
      <c r="F68" s="30">
        <f>E68*30%</f>
        <v>0</v>
      </c>
      <c r="G68" s="31"/>
      <c r="H68" s="32"/>
      <c r="I68" s="31">
        <f t="shared" si="2"/>
        <v>0</v>
      </c>
      <c r="J68" s="33">
        <f t="shared" si="3"/>
        <v>0</v>
      </c>
      <c r="K68" s="34">
        <f t="shared" si="4"/>
        <v>0</v>
      </c>
      <c r="L68" s="32"/>
      <c r="M68" s="33"/>
      <c r="N68" s="31">
        <f t="shared" si="5"/>
        <v>0</v>
      </c>
      <c r="O68" s="36">
        <f t="shared" si="9"/>
        <v>0</v>
      </c>
      <c r="P68" s="61"/>
      <c r="Q68" s="45">
        <f t="shared" si="6"/>
        <v>0</v>
      </c>
      <c r="R68" s="38">
        <v>5350</v>
      </c>
      <c r="S68" s="38"/>
      <c r="T68" s="36">
        <v>0</v>
      </c>
      <c r="U68" s="36"/>
      <c r="V68" s="39"/>
      <c r="W68" s="39"/>
      <c r="X68" s="39"/>
      <c r="Y68" s="39"/>
      <c r="Z68" s="39"/>
      <c r="AA68" s="39"/>
      <c r="AB68" s="40">
        <f t="shared" si="7"/>
        <v>0</v>
      </c>
      <c r="AC68" s="41">
        <f t="shared" si="8"/>
        <v>-5350</v>
      </c>
    </row>
    <row r="69" spans="1:29" ht="42" hidden="1" customHeight="1">
      <c r="A69" s="67" t="s">
        <v>99</v>
      </c>
      <c r="B69" s="28"/>
      <c r="C69" s="28"/>
      <c r="D69" s="28"/>
      <c r="E69" s="29">
        <f t="shared" si="0"/>
        <v>0</v>
      </c>
      <c r="F69" s="30">
        <f>E69*26%</f>
        <v>0</v>
      </c>
      <c r="G69" s="31"/>
      <c r="H69" s="32"/>
      <c r="I69" s="31">
        <f t="shared" si="2"/>
        <v>0</v>
      </c>
      <c r="J69" s="33">
        <f t="shared" si="3"/>
        <v>0</v>
      </c>
      <c r="K69" s="34">
        <f t="shared" si="4"/>
        <v>0</v>
      </c>
      <c r="L69" s="32"/>
      <c r="M69" s="33"/>
      <c r="N69" s="31">
        <f t="shared" si="5"/>
        <v>0</v>
      </c>
      <c r="O69" s="36">
        <f t="shared" si="9"/>
        <v>0</v>
      </c>
      <c r="P69" s="61"/>
      <c r="Q69" s="34">
        <f t="shared" si="6"/>
        <v>0</v>
      </c>
      <c r="R69" s="38">
        <v>5350</v>
      </c>
      <c r="S69" s="38">
        <v>38787.5</v>
      </c>
      <c r="T69" s="36">
        <v>0</v>
      </c>
      <c r="U69" s="36"/>
      <c r="V69" s="57"/>
      <c r="W69" s="57"/>
      <c r="X69" s="57"/>
      <c r="Y69" s="57"/>
      <c r="Z69" s="58"/>
      <c r="AA69" s="57"/>
      <c r="AB69" s="40">
        <f t="shared" si="7"/>
        <v>0</v>
      </c>
      <c r="AC69" s="41">
        <f t="shared" si="8"/>
        <v>-44137.5</v>
      </c>
    </row>
    <row r="70" spans="1:29" ht="42" hidden="1" customHeight="1">
      <c r="A70" s="67" t="s">
        <v>100</v>
      </c>
      <c r="B70" s="28"/>
      <c r="C70" s="28"/>
      <c r="D70" s="28"/>
      <c r="E70" s="29">
        <f t="shared" ref="E70:E87" si="12">C70-D70-L70-M70</f>
        <v>0</v>
      </c>
      <c r="F70" s="30">
        <f>E70*26%</f>
        <v>0</v>
      </c>
      <c r="G70" s="31"/>
      <c r="H70" s="32"/>
      <c r="I70" s="31">
        <f t="shared" ref="I70:I85" si="13">H70*15%</f>
        <v>0</v>
      </c>
      <c r="J70" s="33">
        <f t="shared" ref="J70:J85" si="14">L70*100/3</f>
        <v>0</v>
      </c>
      <c r="K70" s="34">
        <f t="shared" ref="K70:K85" si="15">J70*1%</f>
        <v>0</v>
      </c>
      <c r="L70" s="32"/>
      <c r="M70" s="33"/>
      <c r="N70" s="31">
        <f t="shared" ref="N70:N85" si="16">M70*30/100</f>
        <v>0</v>
      </c>
      <c r="O70" s="36">
        <f t="shared" si="9"/>
        <v>0</v>
      </c>
      <c r="P70" s="61"/>
      <c r="Q70" s="45">
        <f t="shared" ref="Q70:Q87" si="17">P70*30%</f>
        <v>0</v>
      </c>
      <c r="R70" s="38">
        <v>5350</v>
      </c>
      <c r="S70" s="38">
        <v>54837.5</v>
      </c>
      <c r="T70" s="36">
        <v>0</v>
      </c>
      <c r="U70" s="36"/>
      <c r="V70" s="39"/>
      <c r="W70" s="39"/>
      <c r="X70" s="39"/>
      <c r="Y70" s="39"/>
      <c r="Z70" s="39"/>
      <c r="AA70" s="39"/>
      <c r="AB70" s="40">
        <f t="shared" ref="AB70:AB85" si="18">(V70*$V$3)+(W70*$W$3)+(X70*$X$3)+(Y70*$Y$3)+(Z70*$Z$3)+(AA70*$AA$3)</f>
        <v>0</v>
      </c>
      <c r="AC70" s="41">
        <f t="shared" ref="AC70:AC87" si="19">F70+I70+K70+Q70-L70-O70-R70-S70-T70-U70-AB70</f>
        <v>-60187.5</v>
      </c>
    </row>
    <row r="71" spans="1:29" ht="42" hidden="1" customHeight="1">
      <c r="A71" s="67" t="s">
        <v>101</v>
      </c>
      <c r="B71" s="28"/>
      <c r="C71" s="28"/>
      <c r="D71" s="28"/>
      <c r="E71" s="29">
        <f t="shared" si="12"/>
        <v>0</v>
      </c>
      <c r="F71" s="30">
        <f>E71*26%</f>
        <v>0</v>
      </c>
      <c r="G71" s="31"/>
      <c r="H71" s="32"/>
      <c r="I71" s="31">
        <f t="shared" si="13"/>
        <v>0</v>
      </c>
      <c r="J71" s="33">
        <f t="shared" si="14"/>
        <v>0</v>
      </c>
      <c r="K71" s="34">
        <f t="shared" si="15"/>
        <v>0</v>
      </c>
      <c r="L71" s="32"/>
      <c r="M71" s="33"/>
      <c r="N71" s="31">
        <f t="shared" si="16"/>
        <v>0</v>
      </c>
      <c r="O71" s="36">
        <f t="shared" si="9"/>
        <v>0</v>
      </c>
      <c r="P71" s="61"/>
      <c r="Q71" s="34">
        <f t="shared" si="17"/>
        <v>0</v>
      </c>
      <c r="R71" s="38">
        <v>5350</v>
      </c>
      <c r="S71" s="38">
        <v>54837.5</v>
      </c>
      <c r="T71" s="36">
        <v>1020</v>
      </c>
      <c r="U71" s="36"/>
      <c r="V71" s="39">
        <v>680</v>
      </c>
      <c r="W71" s="39">
        <v>280</v>
      </c>
      <c r="X71" s="39">
        <v>60</v>
      </c>
      <c r="Y71" s="39">
        <v>80</v>
      </c>
      <c r="Z71" s="39">
        <v>20</v>
      </c>
      <c r="AA71" s="39"/>
      <c r="AB71" s="40">
        <f>(V71*$V$3)+(W71*$W$3)+(X71*$X$3)+(Y71*$Y$3)+(Z71*$Z$3)+(AA71*$AA$3)</f>
        <v>7320</v>
      </c>
      <c r="AC71" s="41">
        <f t="shared" si="19"/>
        <v>-68527.5</v>
      </c>
    </row>
    <row r="72" spans="1:29" ht="43.5" hidden="1" customHeight="1">
      <c r="A72" s="67" t="s">
        <v>102</v>
      </c>
      <c r="B72" s="28"/>
      <c r="C72" s="28"/>
      <c r="D72" s="28"/>
      <c r="E72" s="29">
        <f t="shared" si="12"/>
        <v>0</v>
      </c>
      <c r="F72" s="30">
        <f>E72*26%</f>
        <v>0</v>
      </c>
      <c r="G72" s="31"/>
      <c r="H72" s="32"/>
      <c r="I72" s="31">
        <f t="shared" si="13"/>
        <v>0</v>
      </c>
      <c r="J72" s="33">
        <f t="shared" si="14"/>
        <v>0</v>
      </c>
      <c r="K72" s="34">
        <f t="shared" si="15"/>
        <v>0</v>
      </c>
      <c r="L72" s="32"/>
      <c r="M72" s="33"/>
      <c r="N72" s="31">
        <f t="shared" si="16"/>
        <v>0</v>
      </c>
      <c r="O72" s="36">
        <f t="shared" ref="O72:O84" si="20">M72*70/100</f>
        <v>0</v>
      </c>
      <c r="P72" s="61"/>
      <c r="Q72" s="45">
        <f t="shared" si="17"/>
        <v>0</v>
      </c>
      <c r="R72" s="38">
        <v>5350</v>
      </c>
      <c r="S72" s="38"/>
      <c r="T72" s="36">
        <v>500</v>
      </c>
      <c r="U72" s="36"/>
      <c r="V72" s="39"/>
      <c r="W72" s="39"/>
      <c r="X72" s="39"/>
      <c r="Y72" s="55">
        <v>200</v>
      </c>
      <c r="Z72" s="55">
        <v>100</v>
      </c>
      <c r="AA72" s="55">
        <v>100</v>
      </c>
      <c r="AB72" s="40">
        <f>(V72*$V$3)+(W72*$W$3)+(X72*$X$3)+(Y72*$Y$3)+(Z72*$Z$3)+(AA72*$AA$3)</f>
        <v>7800</v>
      </c>
      <c r="AC72" s="41">
        <f t="shared" si="19"/>
        <v>-13650</v>
      </c>
    </row>
    <row r="73" spans="1:29" ht="45" hidden="1" customHeight="1">
      <c r="A73" s="67" t="s">
        <v>103</v>
      </c>
      <c r="B73" s="28"/>
      <c r="C73" s="28"/>
      <c r="D73" s="28"/>
      <c r="E73" s="29">
        <f t="shared" si="12"/>
        <v>0</v>
      </c>
      <c r="F73" s="30">
        <f>E73*30%</f>
        <v>0</v>
      </c>
      <c r="G73" s="31"/>
      <c r="H73" s="32"/>
      <c r="I73" s="31">
        <f t="shared" si="13"/>
        <v>0</v>
      </c>
      <c r="J73" s="33">
        <f t="shared" si="14"/>
        <v>0</v>
      </c>
      <c r="K73" s="34">
        <f t="shared" si="15"/>
        <v>0</v>
      </c>
      <c r="L73" s="32"/>
      <c r="M73" s="33"/>
      <c r="N73" s="31">
        <f t="shared" si="16"/>
        <v>0</v>
      </c>
      <c r="O73" s="36">
        <f t="shared" si="20"/>
        <v>0</v>
      </c>
      <c r="P73" s="61"/>
      <c r="Q73" s="34">
        <f t="shared" si="17"/>
        <v>0</v>
      </c>
      <c r="R73" s="38">
        <v>5350</v>
      </c>
      <c r="S73" s="38">
        <v>149746.5</v>
      </c>
      <c r="T73" s="36">
        <v>0</v>
      </c>
      <c r="U73" s="36"/>
      <c r="V73" s="39">
        <v>240</v>
      </c>
      <c r="W73" s="39">
        <v>320</v>
      </c>
      <c r="X73" s="39">
        <v>220</v>
      </c>
      <c r="Y73" s="39">
        <v>140</v>
      </c>
      <c r="Z73" s="39">
        <v>60</v>
      </c>
      <c r="AA73" s="39">
        <v>60</v>
      </c>
      <c r="AB73" s="40">
        <f t="shared" si="18"/>
        <v>10940</v>
      </c>
      <c r="AC73" s="41">
        <f t="shared" si="19"/>
        <v>-166036.5</v>
      </c>
    </row>
    <row r="74" spans="1:29" ht="45" hidden="1" customHeight="1">
      <c r="A74" s="67" t="s">
        <v>104</v>
      </c>
      <c r="B74" s="28"/>
      <c r="C74" s="28"/>
      <c r="D74" s="28"/>
      <c r="E74" s="29">
        <f t="shared" si="12"/>
        <v>0</v>
      </c>
      <c r="F74" s="30">
        <f>E74*28%</f>
        <v>0</v>
      </c>
      <c r="G74" s="31"/>
      <c r="H74" s="32"/>
      <c r="I74" s="31">
        <f t="shared" si="13"/>
        <v>0</v>
      </c>
      <c r="J74" s="33">
        <f t="shared" si="14"/>
        <v>0</v>
      </c>
      <c r="K74" s="34">
        <f t="shared" si="15"/>
        <v>0</v>
      </c>
      <c r="L74" s="32"/>
      <c r="M74" s="33"/>
      <c r="N74" s="31">
        <f t="shared" si="16"/>
        <v>0</v>
      </c>
      <c r="O74" s="36">
        <f t="shared" si="20"/>
        <v>0</v>
      </c>
      <c r="P74" s="61"/>
      <c r="Q74" s="45">
        <f t="shared" si="17"/>
        <v>0</v>
      </c>
      <c r="R74" s="38">
        <v>5350</v>
      </c>
      <c r="S74" s="38">
        <v>174089</v>
      </c>
      <c r="T74" s="36">
        <v>0</v>
      </c>
      <c r="U74" s="36"/>
      <c r="V74" s="39">
        <v>500</v>
      </c>
      <c r="W74" s="39">
        <v>520</v>
      </c>
      <c r="X74" s="39">
        <v>260</v>
      </c>
      <c r="Y74" s="39">
        <v>200</v>
      </c>
      <c r="Z74" s="39">
        <v>100</v>
      </c>
      <c r="AA74" s="39">
        <v>220</v>
      </c>
      <c r="AB74" s="40">
        <f t="shared" si="18"/>
        <v>19820</v>
      </c>
      <c r="AC74" s="41">
        <f t="shared" si="19"/>
        <v>-199259</v>
      </c>
    </row>
    <row r="75" spans="1:29" ht="45" hidden="1" customHeight="1">
      <c r="A75" s="67" t="s">
        <v>105</v>
      </c>
      <c r="B75" s="68"/>
      <c r="C75" s="68"/>
      <c r="D75" s="68"/>
      <c r="E75" s="69">
        <f t="shared" si="12"/>
        <v>0</v>
      </c>
      <c r="F75" s="70">
        <f>E75*26%</f>
        <v>0</v>
      </c>
      <c r="G75" s="71"/>
      <c r="H75" s="72"/>
      <c r="I75" s="71">
        <f t="shared" si="13"/>
        <v>0</v>
      </c>
      <c r="J75" s="73">
        <f t="shared" si="14"/>
        <v>0</v>
      </c>
      <c r="K75" s="74">
        <f t="shared" si="15"/>
        <v>0</v>
      </c>
      <c r="L75" s="72"/>
      <c r="M75" s="73"/>
      <c r="N75" s="71">
        <f t="shared" si="16"/>
        <v>0</v>
      </c>
      <c r="O75" s="75">
        <f t="shared" si="20"/>
        <v>0</v>
      </c>
      <c r="P75" s="76"/>
      <c r="Q75" s="34">
        <f t="shared" si="17"/>
        <v>0</v>
      </c>
      <c r="R75" s="38">
        <v>5350</v>
      </c>
      <c r="S75" s="77"/>
      <c r="T75" s="75">
        <v>1300</v>
      </c>
      <c r="U75" s="75"/>
      <c r="V75" s="78">
        <v>180</v>
      </c>
      <c r="W75" s="78">
        <v>140</v>
      </c>
      <c r="X75" s="79">
        <v>120</v>
      </c>
      <c r="Y75" s="79">
        <v>100</v>
      </c>
      <c r="Z75" s="79">
        <v>80</v>
      </c>
      <c r="AA75" s="79">
        <v>80</v>
      </c>
      <c r="AB75" s="80">
        <f t="shared" si="18"/>
        <v>8440</v>
      </c>
      <c r="AC75" s="81">
        <f t="shared" si="19"/>
        <v>-15090</v>
      </c>
    </row>
    <row r="76" spans="1:29" ht="45" hidden="1" customHeight="1">
      <c r="A76" s="82" t="s">
        <v>106</v>
      </c>
      <c r="B76" s="28"/>
      <c r="C76" s="28"/>
      <c r="D76" s="28"/>
      <c r="E76" s="29">
        <f t="shared" si="12"/>
        <v>0</v>
      </c>
      <c r="F76" s="30">
        <f>E76*26%</f>
        <v>0</v>
      </c>
      <c r="G76" s="31"/>
      <c r="H76" s="32"/>
      <c r="I76" s="31">
        <f t="shared" si="13"/>
        <v>0</v>
      </c>
      <c r="J76" s="33">
        <f t="shared" si="14"/>
        <v>0</v>
      </c>
      <c r="K76" s="34">
        <f t="shared" si="15"/>
        <v>0</v>
      </c>
      <c r="L76" s="32"/>
      <c r="M76" s="33"/>
      <c r="N76" s="31">
        <f t="shared" si="16"/>
        <v>0</v>
      </c>
      <c r="O76" s="36">
        <f t="shared" si="20"/>
        <v>0</v>
      </c>
      <c r="P76" s="61"/>
      <c r="Q76" s="45">
        <f t="shared" si="17"/>
        <v>0</v>
      </c>
      <c r="R76" s="38">
        <v>5350</v>
      </c>
      <c r="S76" s="38">
        <v>54837.5</v>
      </c>
      <c r="T76" s="36">
        <v>450</v>
      </c>
      <c r="U76" s="36"/>
      <c r="V76" s="39"/>
      <c r="W76" s="39"/>
      <c r="X76" s="39"/>
      <c r="Y76" s="39"/>
      <c r="Z76" s="39"/>
      <c r="AA76" s="55"/>
      <c r="AB76" s="40">
        <f t="shared" si="18"/>
        <v>0</v>
      </c>
      <c r="AC76" s="41">
        <f t="shared" si="19"/>
        <v>-60637.5</v>
      </c>
    </row>
    <row r="77" spans="1:29" ht="45" hidden="1" customHeight="1">
      <c r="A77" s="82" t="s">
        <v>107</v>
      </c>
      <c r="B77" s="28"/>
      <c r="C77" s="28"/>
      <c r="D77" s="28"/>
      <c r="E77" s="29">
        <f t="shared" si="12"/>
        <v>0</v>
      </c>
      <c r="F77" s="30">
        <f>E77*26%</f>
        <v>0</v>
      </c>
      <c r="G77" s="31"/>
      <c r="H77" s="32"/>
      <c r="I77" s="31">
        <f t="shared" si="13"/>
        <v>0</v>
      </c>
      <c r="J77" s="33">
        <f t="shared" si="14"/>
        <v>0</v>
      </c>
      <c r="K77" s="34">
        <f t="shared" si="15"/>
        <v>0</v>
      </c>
      <c r="L77" s="32"/>
      <c r="M77" s="33"/>
      <c r="N77" s="31">
        <f t="shared" si="16"/>
        <v>0</v>
      </c>
      <c r="O77" s="36">
        <f t="shared" si="20"/>
        <v>0</v>
      </c>
      <c r="P77" s="61"/>
      <c r="Q77" s="34">
        <f t="shared" si="17"/>
        <v>0</v>
      </c>
      <c r="R77" s="38">
        <v>5350</v>
      </c>
      <c r="S77" s="38">
        <v>54837.5</v>
      </c>
      <c r="T77" s="36">
        <v>550</v>
      </c>
      <c r="U77" s="36"/>
      <c r="V77" s="39"/>
      <c r="W77" s="39"/>
      <c r="X77" s="39"/>
      <c r="Y77" s="39"/>
      <c r="Z77" s="39"/>
      <c r="AA77" s="39"/>
      <c r="AB77" s="40">
        <f t="shared" si="18"/>
        <v>0</v>
      </c>
      <c r="AC77" s="41">
        <f t="shared" si="19"/>
        <v>-60737.5</v>
      </c>
    </row>
    <row r="78" spans="1:29" ht="45" hidden="1" customHeight="1">
      <c r="A78" s="82" t="s">
        <v>108</v>
      </c>
      <c r="B78" s="28"/>
      <c r="C78" s="28"/>
      <c r="D78" s="28"/>
      <c r="E78" s="29">
        <f t="shared" si="12"/>
        <v>0</v>
      </c>
      <c r="F78" s="30">
        <f>E78*26%</f>
        <v>0</v>
      </c>
      <c r="G78" s="31"/>
      <c r="H78" s="32"/>
      <c r="I78" s="31">
        <f t="shared" si="13"/>
        <v>0</v>
      </c>
      <c r="J78" s="33">
        <f t="shared" si="14"/>
        <v>0</v>
      </c>
      <c r="K78" s="34">
        <f t="shared" si="15"/>
        <v>0</v>
      </c>
      <c r="L78" s="32"/>
      <c r="M78" s="33"/>
      <c r="N78" s="31">
        <f t="shared" si="16"/>
        <v>0</v>
      </c>
      <c r="O78" s="36">
        <f t="shared" si="20"/>
        <v>0</v>
      </c>
      <c r="P78" s="61"/>
      <c r="Q78" s="45">
        <f t="shared" si="17"/>
        <v>0</v>
      </c>
      <c r="R78" s="38">
        <v>5350</v>
      </c>
      <c r="S78" s="38">
        <v>54837.5</v>
      </c>
      <c r="T78" s="36">
        <v>1600</v>
      </c>
      <c r="U78" s="36"/>
      <c r="V78" s="39">
        <v>300</v>
      </c>
      <c r="W78" s="39">
        <v>260</v>
      </c>
      <c r="X78" s="39">
        <v>200</v>
      </c>
      <c r="Y78" s="39">
        <v>60</v>
      </c>
      <c r="Z78" s="39">
        <v>60</v>
      </c>
      <c r="AA78" s="39">
        <v>60</v>
      </c>
      <c r="AB78" s="40">
        <f t="shared" si="18"/>
        <v>9200</v>
      </c>
      <c r="AC78" s="41">
        <f t="shared" si="19"/>
        <v>-70987.5</v>
      </c>
    </row>
    <row r="79" spans="1:29" ht="46.5" hidden="1" customHeight="1">
      <c r="A79" s="82" t="s">
        <v>109</v>
      </c>
      <c r="B79" s="28"/>
      <c r="C79" s="28"/>
      <c r="D79" s="28"/>
      <c r="E79" s="29">
        <f t="shared" si="12"/>
        <v>0</v>
      </c>
      <c r="F79" s="30">
        <f>E79*28%</f>
        <v>0</v>
      </c>
      <c r="G79" s="31"/>
      <c r="H79" s="32"/>
      <c r="I79" s="31">
        <f t="shared" si="13"/>
        <v>0</v>
      </c>
      <c r="J79" s="33">
        <f t="shared" si="14"/>
        <v>0</v>
      </c>
      <c r="K79" s="34">
        <f t="shared" si="15"/>
        <v>0</v>
      </c>
      <c r="L79" s="32"/>
      <c r="M79" s="33"/>
      <c r="N79" s="31">
        <f t="shared" si="16"/>
        <v>0</v>
      </c>
      <c r="O79" s="36">
        <f t="shared" si="20"/>
        <v>0</v>
      </c>
      <c r="P79" s="61"/>
      <c r="Q79" s="34">
        <f t="shared" si="17"/>
        <v>0</v>
      </c>
      <c r="R79" s="38">
        <v>5350</v>
      </c>
      <c r="S79" s="38">
        <v>173821.5</v>
      </c>
      <c r="T79" s="36">
        <v>0</v>
      </c>
      <c r="U79" s="36"/>
      <c r="V79" s="39">
        <v>200</v>
      </c>
      <c r="W79" s="39">
        <v>300</v>
      </c>
      <c r="X79" s="39">
        <v>300</v>
      </c>
      <c r="Y79" s="39">
        <v>300</v>
      </c>
      <c r="Z79" s="39">
        <v>500</v>
      </c>
      <c r="AA79" s="39">
        <v>300</v>
      </c>
      <c r="AB79" s="40">
        <f t="shared" si="18"/>
        <v>29300</v>
      </c>
      <c r="AC79" s="41">
        <f t="shared" si="19"/>
        <v>-208471.5</v>
      </c>
    </row>
    <row r="80" spans="1:29" ht="45" hidden="1" customHeight="1">
      <c r="A80" s="82" t="s">
        <v>110</v>
      </c>
      <c r="B80" s="28"/>
      <c r="C80" s="28"/>
      <c r="D80" s="28"/>
      <c r="E80" s="29">
        <f t="shared" si="12"/>
        <v>0</v>
      </c>
      <c r="F80" s="30">
        <f>E80*26%</f>
        <v>0</v>
      </c>
      <c r="G80" s="31"/>
      <c r="H80" s="32"/>
      <c r="I80" s="31">
        <f t="shared" si="13"/>
        <v>0</v>
      </c>
      <c r="J80" s="33">
        <f t="shared" si="14"/>
        <v>0</v>
      </c>
      <c r="K80" s="34">
        <f t="shared" si="15"/>
        <v>0</v>
      </c>
      <c r="L80" s="32"/>
      <c r="M80" s="33"/>
      <c r="N80" s="31">
        <f t="shared" si="16"/>
        <v>0</v>
      </c>
      <c r="O80" s="36">
        <f t="shared" si="20"/>
        <v>0</v>
      </c>
      <c r="P80" s="61"/>
      <c r="Q80" s="45">
        <f t="shared" si="17"/>
        <v>0</v>
      </c>
      <c r="R80" s="38">
        <v>5350</v>
      </c>
      <c r="S80" s="38">
        <v>54837.5</v>
      </c>
      <c r="T80" s="36">
        <v>0</v>
      </c>
      <c r="U80" s="36"/>
      <c r="V80" s="39">
        <v>480</v>
      </c>
      <c r="W80" s="39">
        <v>400</v>
      </c>
      <c r="X80" s="39">
        <v>180</v>
      </c>
      <c r="Y80" s="39">
        <v>300</v>
      </c>
      <c r="Z80" s="39">
        <v>300</v>
      </c>
      <c r="AA80" s="39">
        <v>200</v>
      </c>
      <c r="AB80" s="40">
        <f t="shared" si="18"/>
        <v>23200</v>
      </c>
      <c r="AC80" s="41">
        <f t="shared" si="19"/>
        <v>-83387.5</v>
      </c>
    </row>
    <row r="81" spans="1:29" ht="45" hidden="1" customHeight="1">
      <c r="A81" s="82" t="s">
        <v>111</v>
      </c>
      <c r="B81" s="28"/>
      <c r="C81" s="28"/>
      <c r="D81" s="28"/>
      <c r="E81" s="29">
        <f t="shared" si="12"/>
        <v>0</v>
      </c>
      <c r="F81" s="30">
        <f>E81*26%</f>
        <v>0</v>
      </c>
      <c r="G81" s="31"/>
      <c r="H81" s="32"/>
      <c r="I81" s="31">
        <f t="shared" si="13"/>
        <v>0</v>
      </c>
      <c r="J81" s="33">
        <f t="shared" si="14"/>
        <v>0</v>
      </c>
      <c r="K81" s="34">
        <f t="shared" si="15"/>
        <v>0</v>
      </c>
      <c r="L81" s="32"/>
      <c r="M81" s="33"/>
      <c r="N81" s="31">
        <f t="shared" si="16"/>
        <v>0</v>
      </c>
      <c r="O81" s="36">
        <f t="shared" si="20"/>
        <v>0</v>
      </c>
      <c r="P81" s="61"/>
      <c r="Q81" s="34">
        <f t="shared" si="17"/>
        <v>0</v>
      </c>
      <c r="R81" s="38">
        <v>5350</v>
      </c>
      <c r="S81" s="38">
        <v>54837.5</v>
      </c>
      <c r="T81" s="36">
        <v>900</v>
      </c>
      <c r="U81" s="36"/>
      <c r="V81" s="39">
        <v>1000</v>
      </c>
      <c r="W81" s="39">
        <v>600</v>
      </c>
      <c r="X81" s="39">
        <v>480</v>
      </c>
      <c r="Y81" s="39">
        <v>480</v>
      </c>
      <c r="Z81" s="39">
        <v>280</v>
      </c>
      <c r="AA81" s="39">
        <v>200</v>
      </c>
      <c r="AB81" s="40">
        <f t="shared" si="18"/>
        <v>32640</v>
      </c>
      <c r="AC81" s="41">
        <f t="shared" si="19"/>
        <v>-93727.5</v>
      </c>
    </row>
    <row r="82" spans="1:29" ht="45" hidden="1" customHeight="1">
      <c r="A82" s="82" t="s">
        <v>112</v>
      </c>
      <c r="B82" s="28"/>
      <c r="C82" s="28"/>
      <c r="D82" s="28"/>
      <c r="E82" s="29">
        <f t="shared" si="12"/>
        <v>0</v>
      </c>
      <c r="F82" s="30">
        <f>E82*26%</f>
        <v>0</v>
      </c>
      <c r="G82" s="31"/>
      <c r="H82" s="32"/>
      <c r="I82" s="31">
        <f t="shared" si="13"/>
        <v>0</v>
      </c>
      <c r="J82" s="33">
        <f t="shared" si="14"/>
        <v>0</v>
      </c>
      <c r="K82" s="34">
        <f t="shared" si="15"/>
        <v>0</v>
      </c>
      <c r="L82" s="32"/>
      <c r="M82" s="33"/>
      <c r="N82" s="31">
        <f t="shared" si="16"/>
        <v>0</v>
      </c>
      <c r="O82" s="36">
        <f t="shared" si="20"/>
        <v>0</v>
      </c>
      <c r="P82" s="61"/>
      <c r="Q82" s="45">
        <f t="shared" si="17"/>
        <v>0</v>
      </c>
      <c r="R82" s="38">
        <v>5350</v>
      </c>
      <c r="S82" s="38">
        <f>54837.5+1498</f>
        <v>56335.5</v>
      </c>
      <c r="T82" s="36">
        <v>300</v>
      </c>
      <c r="U82" s="36"/>
      <c r="V82" s="39">
        <v>560</v>
      </c>
      <c r="W82" s="39">
        <v>440</v>
      </c>
      <c r="X82" s="39">
        <v>180</v>
      </c>
      <c r="Y82" s="39">
        <v>220</v>
      </c>
      <c r="Z82" s="39">
        <v>140</v>
      </c>
      <c r="AA82" s="39">
        <v>100</v>
      </c>
      <c r="AB82" s="40">
        <f t="shared" si="18"/>
        <v>16700</v>
      </c>
      <c r="AC82" s="41">
        <f t="shared" si="19"/>
        <v>-78685.5</v>
      </c>
    </row>
    <row r="83" spans="1:29" ht="45" hidden="1" customHeight="1">
      <c r="A83" s="82" t="s">
        <v>113</v>
      </c>
      <c r="B83" s="28"/>
      <c r="C83" s="28"/>
      <c r="D83" s="28"/>
      <c r="E83" s="29">
        <f t="shared" si="12"/>
        <v>0</v>
      </c>
      <c r="F83" s="30">
        <f>E83*30%</f>
        <v>0</v>
      </c>
      <c r="G83" s="31"/>
      <c r="H83" s="32"/>
      <c r="I83" s="31">
        <f t="shared" si="13"/>
        <v>0</v>
      </c>
      <c r="J83" s="33">
        <f t="shared" si="14"/>
        <v>0</v>
      </c>
      <c r="K83" s="34">
        <f t="shared" si="15"/>
        <v>0</v>
      </c>
      <c r="L83" s="32"/>
      <c r="M83" s="33"/>
      <c r="N83" s="31">
        <f t="shared" si="16"/>
        <v>0</v>
      </c>
      <c r="O83" s="36">
        <f t="shared" si="20"/>
        <v>0</v>
      </c>
      <c r="P83" s="61"/>
      <c r="Q83" s="34">
        <f t="shared" si="17"/>
        <v>0</v>
      </c>
      <c r="R83" s="38">
        <v>5350</v>
      </c>
      <c r="S83" s="38">
        <f>7062+8560</f>
        <v>15622</v>
      </c>
      <c r="T83" s="36">
        <v>0</v>
      </c>
      <c r="U83" s="36"/>
      <c r="V83" s="55">
        <v>100</v>
      </c>
      <c r="W83" s="55">
        <v>60</v>
      </c>
      <c r="X83" s="55">
        <v>400</v>
      </c>
      <c r="Y83" s="55"/>
      <c r="Z83" s="55"/>
      <c r="AA83" s="55"/>
      <c r="AB83" s="40">
        <f t="shared" si="18"/>
        <v>5280</v>
      </c>
      <c r="AC83" s="41">
        <f t="shared" si="19"/>
        <v>-26252</v>
      </c>
    </row>
    <row r="84" spans="1:29" ht="45" hidden="1" customHeight="1">
      <c r="A84" s="82" t="s">
        <v>114</v>
      </c>
      <c r="B84" s="28"/>
      <c r="C84" s="28"/>
      <c r="D84" s="28"/>
      <c r="E84" s="29">
        <f t="shared" si="12"/>
        <v>0</v>
      </c>
      <c r="F84" s="30">
        <f>E84*30%</f>
        <v>0</v>
      </c>
      <c r="G84" s="31"/>
      <c r="H84" s="32"/>
      <c r="I84" s="31">
        <f t="shared" si="13"/>
        <v>0</v>
      </c>
      <c r="J84" s="33">
        <f t="shared" si="14"/>
        <v>0</v>
      </c>
      <c r="K84" s="34">
        <f t="shared" si="15"/>
        <v>0</v>
      </c>
      <c r="L84" s="32"/>
      <c r="M84" s="33"/>
      <c r="N84" s="31">
        <f t="shared" si="16"/>
        <v>0</v>
      </c>
      <c r="O84" s="36">
        <f t="shared" si="20"/>
        <v>0</v>
      </c>
      <c r="P84" s="61"/>
      <c r="Q84" s="45">
        <f t="shared" si="17"/>
        <v>0</v>
      </c>
      <c r="R84" s="38">
        <v>5350</v>
      </c>
      <c r="S84" s="38"/>
      <c r="T84" s="36">
        <v>0</v>
      </c>
      <c r="U84" s="36"/>
      <c r="V84" s="55"/>
      <c r="W84" s="55"/>
      <c r="X84" s="55"/>
      <c r="Y84" s="55"/>
      <c r="Z84" s="55"/>
      <c r="AA84" s="55"/>
      <c r="AB84" s="40">
        <f t="shared" si="18"/>
        <v>0</v>
      </c>
      <c r="AC84" s="41">
        <f t="shared" si="19"/>
        <v>-5350</v>
      </c>
    </row>
    <row r="85" spans="1:29" ht="45" hidden="1" customHeight="1">
      <c r="A85" s="82" t="s">
        <v>115</v>
      </c>
      <c r="B85" s="28"/>
      <c r="C85" s="28"/>
      <c r="D85" s="28"/>
      <c r="E85" s="29">
        <f t="shared" si="12"/>
        <v>0</v>
      </c>
      <c r="F85" s="30">
        <f>E85*26%</f>
        <v>0</v>
      </c>
      <c r="G85" s="31"/>
      <c r="H85" s="32"/>
      <c r="I85" s="31">
        <f t="shared" si="13"/>
        <v>0</v>
      </c>
      <c r="J85" s="33">
        <f t="shared" si="14"/>
        <v>0</v>
      </c>
      <c r="K85" s="34">
        <f t="shared" si="15"/>
        <v>0</v>
      </c>
      <c r="L85" s="32"/>
      <c r="M85" s="33"/>
      <c r="N85" s="31">
        <f t="shared" si="16"/>
        <v>0</v>
      </c>
      <c r="O85" s="36">
        <f>M85*70/100</f>
        <v>0</v>
      </c>
      <c r="P85" s="61"/>
      <c r="Q85" s="34">
        <f t="shared" si="17"/>
        <v>0</v>
      </c>
      <c r="R85" s="38">
        <v>5350</v>
      </c>
      <c r="S85" s="38">
        <v>54837.5</v>
      </c>
      <c r="T85" s="36">
        <v>0</v>
      </c>
      <c r="U85" s="36"/>
      <c r="V85" s="55">
        <v>160</v>
      </c>
      <c r="W85" s="55">
        <v>180</v>
      </c>
      <c r="X85" s="55">
        <v>60</v>
      </c>
      <c r="Y85" s="55">
        <v>60</v>
      </c>
      <c r="Z85" s="55">
        <v>40</v>
      </c>
      <c r="AA85" s="55">
        <v>40</v>
      </c>
      <c r="AB85" s="40">
        <f t="shared" si="18"/>
        <v>5540</v>
      </c>
      <c r="AC85" s="41">
        <f t="shared" si="19"/>
        <v>-65727.5</v>
      </c>
    </row>
    <row r="86" spans="1:29" ht="45" hidden="1" customHeight="1">
      <c r="A86" s="82" t="s">
        <v>116</v>
      </c>
      <c r="B86" s="28"/>
      <c r="C86" s="28"/>
      <c r="D86" s="28"/>
      <c r="E86" s="29">
        <f t="shared" si="12"/>
        <v>0</v>
      </c>
      <c r="F86" s="30">
        <f>E86*30%</f>
        <v>0</v>
      </c>
      <c r="G86" s="31"/>
      <c r="H86" s="32"/>
      <c r="I86" s="31">
        <f>H86*15%</f>
        <v>0</v>
      </c>
      <c r="J86" s="33">
        <f>L86*100/3</f>
        <v>0</v>
      </c>
      <c r="K86" s="34">
        <f>J86*1%</f>
        <v>0</v>
      </c>
      <c r="L86" s="32"/>
      <c r="M86" s="33"/>
      <c r="N86" s="31">
        <f>M86*30/100</f>
        <v>0</v>
      </c>
      <c r="O86" s="36">
        <f>M86*70/100</f>
        <v>0</v>
      </c>
      <c r="P86" s="61"/>
      <c r="Q86" s="45">
        <f t="shared" si="17"/>
        <v>0</v>
      </c>
      <c r="R86" s="38">
        <v>0</v>
      </c>
      <c r="S86" s="38"/>
      <c r="T86" s="36">
        <v>0</v>
      </c>
      <c r="U86" s="36"/>
      <c r="V86" s="55">
        <v>300</v>
      </c>
      <c r="W86" s="55">
        <v>300</v>
      </c>
      <c r="X86" s="55">
        <v>200</v>
      </c>
      <c r="Y86" s="55">
        <v>200</v>
      </c>
      <c r="Z86" s="55">
        <v>100</v>
      </c>
      <c r="AA86" s="55">
        <v>200</v>
      </c>
      <c r="AB86" s="40">
        <f>(V86*$V$3)+(W86*$W$3)+(X86*$X$3)+(Y86*$Y$3)+(Z86*$Z$3)+(AA86*$AA$3)</f>
        <v>16100</v>
      </c>
      <c r="AC86" s="41">
        <f t="shared" si="19"/>
        <v>-16100</v>
      </c>
    </row>
    <row r="87" spans="1:29" ht="45" hidden="1" customHeight="1">
      <c r="A87" s="82" t="s">
        <v>117</v>
      </c>
      <c r="B87" s="28"/>
      <c r="C87" s="28"/>
      <c r="D87" s="28"/>
      <c r="E87" s="29">
        <f t="shared" si="12"/>
        <v>0</v>
      </c>
      <c r="F87" s="30">
        <f>E87*26%</f>
        <v>0</v>
      </c>
      <c r="G87" s="31"/>
      <c r="H87" s="32"/>
      <c r="I87" s="31">
        <f>H87*15%</f>
        <v>0</v>
      </c>
      <c r="J87" s="33">
        <f>L87*100/3</f>
        <v>0</v>
      </c>
      <c r="K87" s="34">
        <f>J87*1%</f>
        <v>0</v>
      </c>
      <c r="L87" s="32"/>
      <c r="M87" s="33"/>
      <c r="N87" s="31">
        <f>M87*30/100</f>
        <v>0</v>
      </c>
      <c r="O87" s="36">
        <f>M87*70/100</f>
        <v>0</v>
      </c>
      <c r="P87" s="61"/>
      <c r="Q87" s="34">
        <f t="shared" si="17"/>
        <v>0</v>
      </c>
      <c r="R87" s="38">
        <v>0</v>
      </c>
      <c r="S87" s="38"/>
      <c r="T87" s="36">
        <v>750</v>
      </c>
      <c r="U87" s="36"/>
      <c r="V87" s="55">
        <v>300</v>
      </c>
      <c r="W87" s="55">
        <v>300</v>
      </c>
      <c r="X87" s="55">
        <v>100</v>
      </c>
      <c r="Y87" s="55">
        <v>40</v>
      </c>
      <c r="Z87" s="55">
        <v>40</v>
      </c>
      <c r="AA87" s="55">
        <v>40</v>
      </c>
      <c r="AB87" s="40">
        <f>(V87*$V$3)+(W87*$W$3)+(X87*$X$3)+(Y87*$Y$3)+(Z87*$Z$3)+(AA87*$AA$3)</f>
        <v>7180</v>
      </c>
      <c r="AC87" s="41">
        <f t="shared" si="19"/>
        <v>-7930</v>
      </c>
    </row>
    <row r="88" spans="1:29" s="86" customFormat="1" ht="37.5" customHeight="1">
      <c r="A88" s="105" t="s">
        <v>118</v>
      </c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83"/>
      <c r="W88" s="83"/>
      <c r="X88" s="83"/>
      <c r="Y88" s="84"/>
      <c r="Z88" s="84"/>
      <c r="AA88" s="84"/>
      <c r="AB88" s="85"/>
      <c r="AC88" s="84"/>
    </row>
    <row r="89" spans="1:29" s="86" customFormat="1" ht="36" customHeight="1">
      <c r="A89" s="105" t="s">
        <v>120</v>
      </c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87"/>
      <c r="Z89" s="87"/>
      <c r="AA89" s="88"/>
      <c r="AB89" s="88"/>
      <c r="AC89" s="88"/>
    </row>
    <row r="90" spans="1:29" s="91" customFormat="1">
      <c r="A90" s="89"/>
      <c r="B90" s="90"/>
      <c r="K90" s="90"/>
      <c r="T90" s="92"/>
      <c r="U90" s="92"/>
      <c r="V90" s="93"/>
      <c r="W90" s="93"/>
      <c r="X90" s="93"/>
      <c r="Y90" s="93"/>
      <c r="Z90" s="93"/>
      <c r="AA90" s="93"/>
      <c r="AB90" s="94"/>
      <c r="AC90" s="92"/>
    </row>
    <row r="91" spans="1:29" s="91" customFormat="1">
      <c r="A91" s="89"/>
      <c r="B91" s="90"/>
      <c r="K91" s="90"/>
      <c r="T91" s="92"/>
      <c r="U91" s="92"/>
      <c r="V91" s="93"/>
      <c r="W91" s="93"/>
      <c r="X91" s="93"/>
      <c r="Y91" s="93"/>
      <c r="Z91" s="93"/>
      <c r="AA91" s="93"/>
      <c r="AB91" s="94"/>
      <c r="AC91" s="92"/>
    </row>
    <row r="92" spans="1:29" s="91" customFormat="1" ht="30" customHeight="1">
      <c r="A92" s="89"/>
      <c r="B92" s="90"/>
      <c r="D92" s="106" t="s">
        <v>119</v>
      </c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T92" s="92"/>
      <c r="U92" s="92"/>
      <c r="V92" s="93"/>
      <c r="W92" s="93"/>
      <c r="X92" s="93"/>
      <c r="Y92" s="93"/>
      <c r="Z92" s="93"/>
      <c r="AA92" s="93"/>
      <c r="AB92" s="94"/>
      <c r="AC92" s="92"/>
    </row>
    <row r="93" spans="1:29" s="91" customFormat="1" ht="30" customHeight="1">
      <c r="A93" s="89"/>
      <c r="B93" s="90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T93" s="92"/>
      <c r="U93" s="92"/>
      <c r="V93" s="93"/>
      <c r="W93" s="93"/>
      <c r="X93" s="93"/>
      <c r="Y93" s="93"/>
      <c r="Z93" s="93"/>
      <c r="AA93" s="93"/>
      <c r="AB93" s="94"/>
      <c r="AC93" s="92"/>
    </row>
    <row r="94" spans="1:29" s="91" customFormat="1">
      <c r="A94" s="89"/>
      <c r="B94" s="90"/>
      <c r="K94" s="90"/>
      <c r="T94" s="92"/>
      <c r="U94" s="92"/>
      <c r="V94" s="93"/>
      <c r="W94" s="93"/>
      <c r="X94" s="93"/>
      <c r="Y94" s="93"/>
      <c r="Z94" s="93"/>
      <c r="AA94" s="93"/>
      <c r="AB94" s="94"/>
      <c r="AC94" s="92"/>
    </row>
    <row r="95" spans="1:29" s="91" customFormat="1">
      <c r="A95" s="89"/>
      <c r="B95" s="90"/>
      <c r="K95" s="90"/>
      <c r="T95" s="92"/>
      <c r="U95" s="92"/>
      <c r="V95" s="93"/>
      <c r="W95" s="93"/>
      <c r="X95" s="93"/>
      <c r="Y95" s="93"/>
      <c r="Z95" s="93"/>
      <c r="AA95" s="93"/>
      <c r="AB95" s="94"/>
      <c r="AC95" s="92"/>
    </row>
    <row r="96" spans="1:29" s="91" customFormat="1">
      <c r="A96" s="89"/>
      <c r="B96" s="90"/>
      <c r="K96" s="90"/>
      <c r="T96" s="92"/>
      <c r="U96" s="92"/>
      <c r="V96" s="93"/>
      <c r="W96" s="93"/>
      <c r="X96" s="93"/>
      <c r="Y96" s="93"/>
      <c r="Z96" s="93"/>
      <c r="AA96" s="93"/>
      <c r="AB96" s="94"/>
      <c r="AC96" s="92"/>
    </row>
    <row r="97" spans="1:29" s="91" customFormat="1">
      <c r="A97" s="89"/>
      <c r="B97" s="90"/>
      <c r="K97" s="90"/>
      <c r="T97" s="92"/>
      <c r="U97" s="92"/>
      <c r="V97" s="93"/>
      <c r="W97" s="93"/>
      <c r="X97" s="93"/>
      <c r="Y97" s="93"/>
      <c r="Z97" s="93"/>
      <c r="AA97" s="93"/>
      <c r="AB97" s="94"/>
      <c r="AC97" s="92"/>
    </row>
    <row r="98" spans="1:29" s="91" customFormat="1">
      <c r="A98" s="89"/>
      <c r="B98" s="90"/>
      <c r="K98" s="90"/>
      <c r="T98" s="92"/>
      <c r="U98" s="92"/>
      <c r="V98" s="93"/>
      <c r="W98" s="93"/>
      <c r="X98" s="93"/>
      <c r="Y98" s="93"/>
      <c r="Z98" s="93"/>
      <c r="AA98" s="93"/>
      <c r="AB98" s="94"/>
      <c r="AC98" s="92"/>
    </row>
    <row r="99" spans="1:29" s="91" customFormat="1">
      <c r="A99" s="89"/>
      <c r="B99" s="90"/>
      <c r="K99" s="90"/>
      <c r="T99" s="92"/>
      <c r="U99" s="92"/>
      <c r="V99" s="93"/>
      <c r="W99" s="93"/>
      <c r="X99" s="93"/>
      <c r="Y99" s="93"/>
      <c r="Z99" s="93"/>
      <c r="AA99" s="93"/>
      <c r="AB99" s="94"/>
      <c r="AC99" s="92"/>
    </row>
    <row r="100" spans="1:29" s="91" customFormat="1">
      <c r="A100" s="89"/>
      <c r="B100" s="90"/>
      <c r="K100" s="90"/>
      <c r="T100" s="92"/>
      <c r="U100" s="92"/>
      <c r="V100" s="93"/>
      <c r="W100" s="93"/>
      <c r="X100" s="93"/>
      <c r="Y100" s="93"/>
      <c r="Z100" s="93"/>
      <c r="AA100" s="93"/>
      <c r="AB100" s="94"/>
      <c r="AC100" s="92"/>
    </row>
    <row r="101" spans="1:29" s="91" customFormat="1">
      <c r="A101" s="89"/>
      <c r="B101" s="90"/>
      <c r="K101" s="90"/>
      <c r="T101" s="92"/>
      <c r="U101" s="92"/>
      <c r="V101" s="93"/>
      <c r="W101" s="93"/>
      <c r="X101" s="93"/>
      <c r="Y101" s="93"/>
      <c r="Z101" s="93"/>
      <c r="AA101" s="93"/>
      <c r="AB101" s="94"/>
      <c r="AC101" s="92"/>
    </row>
    <row r="102" spans="1:29" s="91" customFormat="1">
      <c r="A102" s="89"/>
      <c r="B102" s="90"/>
      <c r="K102" s="90"/>
      <c r="T102" s="92"/>
      <c r="U102" s="92"/>
      <c r="V102" s="93"/>
      <c r="W102" s="93"/>
      <c r="X102" s="93"/>
      <c r="Y102" s="93"/>
      <c r="Z102" s="93"/>
      <c r="AA102" s="93"/>
      <c r="AB102" s="94"/>
      <c r="AC102" s="92"/>
    </row>
    <row r="103" spans="1:29" s="91" customFormat="1">
      <c r="A103" s="89"/>
      <c r="B103" s="90"/>
      <c r="K103" s="90"/>
      <c r="T103" s="92"/>
      <c r="U103" s="92"/>
      <c r="V103" s="93"/>
      <c r="W103" s="93"/>
      <c r="X103" s="93"/>
      <c r="Y103" s="93"/>
      <c r="Z103" s="93"/>
      <c r="AA103" s="93"/>
      <c r="AB103" s="94"/>
      <c r="AC103" s="92"/>
    </row>
    <row r="104" spans="1:29" s="91" customFormat="1">
      <c r="A104" s="89"/>
      <c r="B104" s="90"/>
      <c r="K104" s="90"/>
      <c r="T104" s="92"/>
      <c r="U104" s="92"/>
      <c r="V104" s="93"/>
      <c r="W104" s="93"/>
      <c r="X104" s="93"/>
      <c r="Y104" s="93"/>
      <c r="Z104" s="93"/>
      <c r="AA104" s="93"/>
      <c r="AB104" s="94"/>
      <c r="AC104" s="92"/>
    </row>
    <row r="105" spans="1:29" s="91" customFormat="1">
      <c r="A105" s="89"/>
      <c r="B105" s="90"/>
      <c r="K105" s="90"/>
      <c r="T105" s="92"/>
      <c r="U105" s="92"/>
      <c r="V105" s="93"/>
      <c r="W105" s="93"/>
      <c r="X105" s="93"/>
      <c r="Y105" s="93"/>
      <c r="Z105" s="93"/>
      <c r="AA105" s="93"/>
      <c r="AB105" s="94"/>
      <c r="AC105" s="92"/>
    </row>
    <row r="106" spans="1:29" s="91" customFormat="1">
      <c r="A106" s="89"/>
      <c r="B106" s="90"/>
      <c r="K106" s="90"/>
      <c r="T106" s="92"/>
      <c r="U106" s="92"/>
      <c r="V106" s="93"/>
      <c r="W106" s="93"/>
      <c r="X106" s="93"/>
      <c r="Y106" s="93"/>
      <c r="Z106" s="93"/>
      <c r="AA106" s="93"/>
      <c r="AB106" s="94"/>
      <c r="AC106" s="92"/>
    </row>
    <row r="107" spans="1:29" s="91" customFormat="1">
      <c r="A107" s="89"/>
      <c r="B107" s="90"/>
      <c r="K107" s="90"/>
      <c r="T107" s="92"/>
      <c r="U107" s="92"/>
      <c r="V107" s="93"/>
      <c r="W107" s="93"/>
      <c r="X107" s="93"/>
      <c r="Y107" s="93"/>
      <c r="Z107" s="93"/>
      <c r="AA107" s="93"/>
      <c r="AB107" s="94"/>
      <c r="AC107" s="92"/>
    </row>
    <row r="108" spans="1:29" s="91" customFormat="1">
      <c r="A108" s="89"/>
      <c r="B108" s="90"/>
      <c r="K108" s="90"/>
      <c r="T108" s="92"/>
      <c r="U108" s="92"/>
      <c r="V108" s="93"/>
      <c r="W108" s="93"/>
      <c r="X108" s="93"/>
      <c r="Y108" s="93"/>
      <c r="Z108" s="93"/>
      <c r="AA108" s="93"/>
      <c r="AB108" s="94"/>
      <c r="AC108" s="92"/>
    </row>
    <row r="109" spans="1:29" s="91" customFormat="1">
      <c r="A109" s="89"/>
      <c r="B109" s="90"/>
      <c r="K109" s="90"/>
      <c r="T109" s="92"/>
      <c r="U109" s="92"/>
      <c r="V109" s="93"/>
      <c r="W109" s="93"/>
      <c r="X109" s="93"/>
      <c r="Y109" s="93"/>
      <c r="Z109" s="93"/>
      <c r="AA109" s="93"/>
      <c r="AB109" s="94"/>
      <c r="AC109" s="92"/>
    </row>
    <row r="110" spans="1:29" s="91" customFormat="1">
      <c r="A110" s="89"/>
      <c r="B110" s="90"/>
      <c r="K110" s="90"/>
      <c r="T110" s="92"/>
      <c r="U110" s="92"/>
      <c r="V110" s="93"/>
      <c r="W110" s="93"/>
      <c r="X110" s="93"/>
      <c r="Y110" s="93"/>
      <c r="Z110" s="93"/>
      <c r="AA110" s="93"/>
      <c r="AB110" s="94"/>
      <c r="AC110" s="92"/>
    </row>
    <row r="111" spans="1:29" s="91" customFormat="1">
      <c r="A111" s="89"/>
      <c r="B111" s="90"/>
      <c r="K111" s="90"/>
      <c r="T111" s="92"/>
      <c r="U111" s="92"/>
      <c r="V111" s="93"/>
      <c r="W111" s="93"/>
      <c r="X111" s="93"/>
      <c r="Y111" s="93"/>
      <c r="Z111" s="93"/>
      <c r="AA111" s="93"/>
      <c r="AB111" s="94"/>
      <c r="AC111" s="92"/>
    </row>
    <row r="112" spans="1:29" s="91" customFormat="1">
      <c r="A112" s="89"/>
      <c r="B112" s="90"/>
      <c r="K112" s="90"/>
      <c r="T112" s="92"/>
      <c r="U112" s="92"/>
      <c r="V112" s="93"/>
      <c r="W112" s="93"/>
      <c r="X112" s="93"/>
      <c r="Y112" s="93"/>
      <c r="Z112" s="93"/>
      <c r="AA112" s="93"/>
      <c r="AB112" s="94"/>
      <c r="AC112" s="92"/>
    </row>
    <row r="113" spans="1:29" s="91" customFormat="1">
      <c r="A113" s="89"/>
      <c r="B113" s="90"/>
      <c r="K113" s="90"/>
      <c r="T113" s="92"/>
      <c r="U113" s="92"/>
      <c r="V113" s="93"/>
      <c r="W113" s="93"/>
      <c r="X113" s="93"/>
      <c r="Y113" s="93"/>
      <c r="Z113" s="93"/>
      <c r="AA113" s="93"/>
      <c r="AB113" s="94"/>
      <c r="AC113" s="92"/>
    </row>
    <row r="114" spans="1:29" s="91" customFormat="1">
      <c r="A114" s="89"/>
      <c r="B114" s="90"/>
      <c r="K114" s="90"/>
      <c r="T114" s="92"/>
      <c r="U114" s="92"/>
      <c r="V114" s="93"/>
      <c r="W114" s="93"/>
      <c r="X114" s="93"/>
      <c r="Y114" s="93"/>
      <c r="Z114" s="93"/>
      <c r="AA114" s="93"/>
      <c r="AB114" s="94"/>
      <c r="AC114" s="92"/>
    </row>
    <row r="115" spans="1:29" s="91" customFormat="1">
      <c r="A115" s="89"/>
      <c r="B115" s="90"/>
      <c r="K115" s="90"/>
      <c r="T115" s="92"/>
      <c r="U115" s="92"/>
      <c r="V115" s="93"/>
      <c r="W115" s="93"/>
      <c r="X115" s="93"/>
      <c r="Y115" s="93"/>
      <c r="Z115" s="93"/>
      <c r="AA115" s="93"/>
      <c r="AB115" s="94"/>
      <c r="AC115" s="92"/>
    </row>
    <row r="116" spans="1:29" s="91" customFormat="1">
      <c r="A116" s="89"/>
      <c r="B116" s="90"/>
      <c r="K116" s="90"/>
      <c r="T116" s="92"/>
      <c r="U116" s="92"/>
      <c r="V116" s="93"/>
      <c r="W116" s="93"/>
      <c r="X116" s="93"/>
      <c r="Y116" s="93"/>
      <c r="Z116" s="93"/>
      <c r="AA116" s="93"/>
      <c r="AB116" s="94"/>
      <c r="AC116" s="92"/>
    </row>
    <row r="117" spans="1:29" s="91" customFormat="1">
      <c r="A117" s="89"/>
      <c r="B117" s="90"/>
      <c r="K117" s="90"/>
      <c r="T117" s="92"/>
      <c r="U117" s="92"/>
      <c r="V117" s="93"/>
      <c r="W117" s="93"/>
      <c r="X117" s="93"/>
      <c r="Y117" s="93"/>
      <c r="Z117" s="93"/>
      <c r="AA117" s="93"/>
      <c r="AB117" s="94"/>
      <c r="AC117" s="92"/>
    </row>
    <row r="118" spans="1:29" s="91" customFormat="1">
      <c r="A118" s="89"/>
      <c r="B118" s="90"/>
      <c r="K118" s="90"/>
      <c r="T118" s="92"/>
      <c r="U118" s="92"/>
      <c r="V118" s="93"/>
      <c r="W118" s="93"/>
      <c r="X118" s="93"/>
      <c r="Y118" s="93"/>
      <c r="Z118" s="93"/>
      <c r="AA118" s="93"/>
      <c r="AB118" s="94"/>
      <c r="AC118" s="92"/>
    </row>
    <row r="119" spans="1:29" s="91" customFormat="1">
      <c r="A119" s="89"/>
      <c r="B119" s="90"/>
      <c r="K119" s="90"/>
      <c r="T119" s="92"/>
      <c r="U119" s="92"/>
      <c r="V119" s="93"/>
      <c r="W119" s="93"/>
      <c r="X119" s="93"/>
      <c r="Y119" s="93"/>
      <c r="Z119" s="93"/>
      <c r="AA119" s="93"/>
      <c r="AB119" s="94"/>
      <c r="AC119" s="92"/>
    </row>
    <row r="120" spans="1:29" s="91" customFormat="1">
      <c r="A120" s="89"/>
      <c r="B120" s="90"/>
      <c r="K120" s="90"/>
      <c r="T120" s="92"/>
      <c r="U120" s="92"/>
      <c r="V120" s="93"/>
      <c r="W120" s="93"/>
      <c r="X120" s="93"/>
      <c r="Y120" s="93"/>
      <c r="Z120" s="93"/>
      <c r="AA120" s="93"/>
      <c r="AB120" s="94"/>
      <c r="AC120" s="92"/>
    </row>
    <row r="121" spans="1:29" s="91" customFormat="1">
      <c r="A121" s="89"/>
      <c r="B121" s="90"/>
      <c r="K121" s="90"/>
      <c r="T121" s="92"/>
      <c r="U121" s="92"/>
      <c r="V121" s="93"/>
      <c r="W121" s="93"/>
      <c r="X121" s="93"/>
      <c r="Y121" s="93"/>
      <c r="Z121" s="93"/>
      <c r="AA121" s="93"/>
      <c r="AB121" s="94"/>
      <c r="AC121" s="92"/>
    </row>
    <row r="122" spans="1:29" s="91" customFormat="1">
      <c r="A122" s="89"/>
      <c r="B122" s="90"/>
      <c r="K122" s="90"/>
      <c r="T122" s="92"/>
      <c r="U122" s="92"/>
      <c r="V122" s="93"/>
      <c r="W122" s="93"/>
      <c r="X122" s="93"/>
      <c r="Y122" s="93"/>
      <c r="Z122" s="93"/>
      <c r="AA122" s="93"/>
      <c r="AB122" s="94"/>
      <c r="AC122" s="92"/>
    </row>
    <row r="123" spans="1:29" s="91" customFormat="1">
      <c r="A123" s="89"/>
      <c r="B123" s="90"/>
      <c r="K123" s="90"/>
      <c r="T123" s="92"/>
      <c r="U123" s="92"/>
      <c r="V123" s="93"/>
      <c r="W123" s="93"/>
      <c r="X123" s="93"/>
      <c r="Y123" s="93"/>
      <c r="Z123" s="93"/>
      <c r="AA123" s="93"/>
      <c r="AB123" s="94"/>
      <c r="AC123" s="92"/>
    </row>
    <row r="124" spans="1:29" s="91" customFormat="1">
      <c r="A124" s="89"/>
      <c r="B124" s="90"/>
      <c r="K124" s="90"/>
      <c r="T124" s="92"/>
      <c r="U124" s="92"/>
      <c r="V124" s="93"/>
      <c r="W124" s="93"/>
      <c r="X124" s="93"/>
      <c r="Y124" s="93"/>
      <c r="Z124" s="93"/>
      <c r="AA124" s="93"/>
      <c r="AB124" s="94"/>
      <c r="AC124" s="92"/>
    </row>
    <row r="125" spans="1:29" s="91" customFormat="1">
      <c r="A125" s="89"/>
      <c r="B125" s="90"/>
      <c r="K125" s="90"/>
      <c r="T125" s="92"/>
      <c r="U125" s="92"/>
      <c r="V125" s="93"/>
      <c r="W125" s="93"/>
      <c r="X125" s="93"/>
      <c r="Y125" s="93"/>
      <c r="Z125" s="93"/>
      <c r="AA125" s="93"/>
      <c r="AB125" s="94"/>
      <c r="AC125" s="92"/>
    </row>
    <row r="126" spans="1:29" s="91" customFormat="1">
      <c r="A126" s="89"/>
      <c r="B126" s="90"/>
      <c r="K126" s="90"/>
      <c r="T126" s="92"/>
      <c r="U126" s="92"/>
      <c r="V126" s="93"/>
      <c r="W126" s="93"/>
      <c r="X126" s="93"/>
      <c r="Y126" s="93"/>
      <c r="Z126" s="93"/>
      <c r="AA126" s="93"/>
      <c r="AB126" s="94"/>
      <c r="AC126" s="92"/>
    </row>
    <row r="127" spans="1:29" s="91" customFormat="1">
      <c r="A127" s="89"/>
      <c r="B127" s="90"/>
      <c r="K127" s="90"/>
      <c r="T127" s="92"/>
      <c r="U127" s="92"/>
      <c r="V127" s="93"/>
      <c r="W127" s="93"/>
      <c r="X127" s="93"/>
      <c r="Y127" s="93"/>
      <c r="Z127" s="93"/>
      <c r="AA127" s="93"/>
      <c r="AB127" s="94"/>
      <c r="AC127" s="92"/>
    </row>
    <row r="128" spans="1:29" s="91" customFormat="1">
      <c r="A128" s="89"/>
      <c r="B128" s="90"/>
      <c r="K128" s="90"/>
      <c r="T128" s="92"/>
      <c r="U128" s="92"/>
      <c r="V128" s="93"/>
      <c r="W128" s="93"/>
      <c r="X128" s="93"/>
      <c r="Y128" s="93"/>
      <c r="Z128" s="93"/>
      <c r="AA128" s="93"/>
      <c r="AB128" s="94"/>
      <c r="AC128" s="92"/>
    </row>
    <row r="129" spans="1:29" s="91" customFormat="1">
      <c r="A129" s="89"/>
      <c r="B129" s="90"/>
      <c r="K129" s="90"/>
      <c r="T129" s="92"/>
      <c r="U129" s="92"/>
      <c r="V129" s="93"/>
      <c r="W129" s="93"/>
      <c r="X129" s="93"/>
      <c r="Y129" s="93"/>
      <c r="Z129" s="93"/>
      <c r="AA129" s="93"/>
      <c r="AB129" s="94"/>
      <c r="AC129" s="92"/>
    </row>
    <row r="130" spans="1:29" s="91" customFormat="1">
      <c r="A130" s="89"/>
      <c r="B130" s="90"/>
      <c r="K130" s="90"/>
      <c r="T130" s="92"/>
      <c r="U130" s="92"/>
      <c r="V130" s="93"/>
      <c r="W130" s="93"/>
      <c r="X130" s="93"/>
      <c r="Y130" s="93"/>
      <c r="Z130" s="93"/>
      <c r="AA130" s="93"/>
      <c r="AB130" s="94"/>
      <c r="AC130" s="92"/>
    </row>
    <row r="131" spans="1:29" s="91" customFormat="1">
      <c r="A131" s="89"/>
      <c r="B131" s="90"/>
      <c r="K131" s="90"/>
      <c r="T131" s="92"/>
      <c r="U131" s="92"/>
      <c r="V131" s="93"/>
      <c r="W131" s="93"/>
      <c r="X131" s="93"/>
      <c r="Y131" s="93"/>
      <c r="Z131" s="93"/>
      <c r="AA131" s="93"/>
      <c r="AB131" s="94"/>
      <c r="AC131" s="92"/>
    </row>
    <row r="132" spans="1:29" s="91" customFormat="1">
      <c r="A132" s="89"/>
      <c r="B132" s="90"/>
      <c r="K132" s="90"/>
      <c r="T132" s="92"/>
      <c r="U132" s="92"/>
      <c r="V132" s="93"/>
      <c r="W132" s="93"/>
      <c r="X132" s="93"/>
      <c r="Y132" s="93"/>
      <c r="Z132" s="93"/>
      <c r="AA132" s="93"/>
      <c r="AB132" s="94"/>
      <c r="AC132" s="92"/>
    </row>
    <row r="133" spans="1:29" s="91" customFormat="1">
      <c r="A133" s="89"/>
      <c r="B133" s="90"/>
      <c r="K133" s="90"/>
      <c r="T133" s="92"/>
      <c r="U133" s="92"/>
      <c r="V133" s="93"/>
      <c r="W133" s="93"/>
      <c r="X133" s="93"/>
      <c r="Y133" s="93"/>
      <c r="Z133" s="93"/>
      <c r="AA133" s="93"/>
      <c r="AB133" s="94"/>
      <c r="AC133" s="92"/>
    </row>
    <row r="134" spans="1:29" s="91" customFormat="1">
      <c r="A134" s="89"/>
      <c r="B134" s="90"/>
      <c r="K134" s="90"/>
      <c r="T134" s="92"/>
      <c r="U134" s="92"/>
      <c r="V134" s="93"/>
      <c r="W134" s="93"/>
      <c r="X134" s="93"/>
      <c r="Y134" s="93"/>
      <c r="Z134" s="93"/>
      <c r="AA134" s="93"/>
      <c r="AB134" s="94"/>
      <c r="AC134" s="92"/>
    </row>
    <row r="135" spans="1:29" s="91" customFormat="1">
      <c r="A135" s="89"/>
      <c r="B135" s="90"/>
      <c r="K135" s="90"/>
      <c r="T135" s="92"/>
      <c r="U135" s="92"/>
      <c r="V135" s="93"/>
      <c r="W135" s="93"/>
      <c r="X135" s="93"/>
      <c r="Y135" s="93"/>
      <c r="Z135" s="93"/>
      <c r="AA135" s="93"/>
      <c r="AB135" s="94"/>
      <c r="AC135" s="92"/>
    </row>
    <row r="136" spans="1:29" s="91" customFormat="1">
      <c r="A136" s="89"/>
      <c r="B136" s="90"/>
      <c r="K136" s="90"/>
      <c r="T136" s="92"/>
      <c r="U136" s="92"/>
      <c r="V136" s="93"/>
      <c r="W136" s="93"/>
      <c r="X136" s="93"/>
      <c r="Y136" s="93"/>
      <c r="Z136" s="93"/>
      <c r="AA136" s="93"/>
      <c r="AB136" s="94"/>
      <c r="AC136" s="92"/>
    </row>
    <row r="137" spans="1:29" s="91" customFormat="1">
      <c r="A137" s="89"/>
      <c r="B137" s="90"/>
      <c r="K137" s="90"/>
      <c r="T137" s="92"/>
      <c r="U137" s="92"/>
      <c r="V137" s="93"/>
      <c r="W137" s="93"/>
      <c r="X137" s="93"/>
      <c r="Y137" s="93"/>
      <c r="Z137" s="93"/>
      <c r="AA137" s="93"/>
      <c r="AB137" s="94"/>
      <c r="AC137" s="92"/>
    </row>
    <row r="138" spans="1:29" s="91" customFormat="1">
      <c r="A138" s="89"/>
      <c r="B138" s="90"/>
      <c r="K138" s="90"/>
      <c r="T138" s="92"/>
      <c r="U138" s="92"/>
      <c r="V138" s="93"/>
      <c r="W138" s="93"/>
      <c r="X138" s="93"/>
      <c r="Y138" s="93"/>
      <c r="Z138" s="93"/>
      <c r="AA138" s="93"/>
      <c r="AB138" s="94"/>
      <c r="AC138" s="92"/>
    </row>
    <row r="139" spans="1:29" s="91" customFormat="1">
      <c r="A139" s="89"/>
      <c r="B139" s="90"/>
      <c r="K139" s="90"/>
      <c r="T139" s="92"/>
      <c r="U139" s="92"/>
      <c r="V139" s="93"/>
      <c r="W139" s="93"/>
      <c r="X139" s="93"/>
      <c r="Y139" s="93"/>
      <c r="Z139" s="93"/>
      <c r="AA139" s="93"/>
      <c r="AB139" s="94"/>
      <c r="AC139" s="92"/>
    </row>
    <row r="140" spans="1:29" s="91" customFormat="1">
      <c r="A140" s="89"/>
      <c r="B140" s="90"/>
      <c r="K140" s="90"/>
      <c r="T140" s="92"/>
      <c r="U140" s="92"/>
      <c r="V140" s="93"/>
      <c r="W140" s="93"/>
      <c r="X140" s="93"/>
      <c r="Y140" s="93"/>
      <c r="Z140" s="93"/>
      <c r="AA140" s="93"/>
      <c r="AB140" s="94"/>
      <c r="AC140" s="92"/>
    </row>
    <row r="141" spans="1:29" s="91" customFormat="1">
      <c r="A141" s="89"/>
      <c r="B141" s="90"/>
      <c r="K141" s="90"/>
      <c r="T141" s="92"/>
      <c r="U141" s="92"/>
      <c r="V141" s="93"/>
      <c r="W141" s="93"/>
      <c r="X141" s="93"/>
      <c r="Y141" s="93"/>
      <c r="Z141" s="93"/>
      <c r="AA141" s="93"/>
      <c r="AB141" s="94"/>
      <c r="AC141" s="92"/>
    </row>
    <row r="142" spans="1:29" s="91" customFormat="1">
      <c r="A142" s="89"/>
      <c r="B142" s="90"/>
      <c r="K142" s="90"/>
      <c r="T142" s="92"/>
      <c r="U142" s="92"/>
      <c r="V142" s="93"/>
      <c r="W142" s="93"/>
      <c r="X142" s="93"/>
      <c r="Y142" s="93"/>
      <c r="Z142" s="93"/>
      <c r="AA142" s="93"/>
      <c r="AB142" s="94"/>
      <c r="AC142" s="92"/>
    </row>
    <row r="143" spans="1:29" s="91" customFormat="1">
      <c r="A143" s="89"/>
      <c r="B143" s="90"/>
      <c r="K143" s="90"/>
      <c r="T143" s="92"/>
      <c r="U143" s="92"/>
      <c r="V143" s="93"/>
      <c r="W143" s="93"/>
      <c r="X143" s="93"/>
      <c r="Y143" s="93"/>
      <c r="Z143" s="93"/>
      <c r="AA143" s="93"/>
      <c r="AB143" s="94"/>
      <c r="AC143" s="92"/>
    </row>
    <row r="144" spans="1:29" s="91" customFormat="1">
      <c r="A144" s="89"/>
      <c r="B144" s="90"/>
      <c r="K144" s="90"/>
      <c r="T144" s="92"/>
      <c r="U144" s="92"/>
      <c r="V144" s="93"/>
      <c r="W144" s="93"/>
      <c r="X144" s="93"/>
      <c r="Y144" s="93"/>
      <c r="Z144" s="93"/>
      <c r="AA144" s="93"/>
      <c r="AB144" s="94"/>
      <c r="AC144" s="92"/>
    </row>
    <row r="145" spans="1:29" s="91" customFormat="1">
      <c r="A145" s="89"/>
      <c r="B145" s="90"/>
      <c r="K145" s="90"/>
      <c r="T145" s="92"/>
      <c r="U145" s="92"/>
      <c r="V145" s="93"/>
      <c r="W145" s="93"/>
      <c r="X145" s="93"/>
      <c r="Y145" s="93"/>
      <c r="Z145" s="93"/>
      <c r="AA145" s="93"/>
      <c r="AB145" s="94"/>
      <c r="AC145" s="92"/>
    </row>
    <row r="146" spans="1:29" s="91" customFormat="1">
      <c r="A146" s="89"/>
      <c r="B146" s="90"/>
      <c r="K146" s="90"/>
      <c r="T146" s="92"/>
      <c r="U146" s="92"/>
      <c r="V146" s="93"/>
      <c r="W146" s="93"/>
      <c r="X146" s="93"/>
      <c r="Y146" s="93"/>
      <c r="Z146" s="93"/>
      <c r="AA146" s="93"/>
      <c r="AB146" s="94"/>
      <c r="AC146" s="92"/>
    </row>
    <row r="147" spans="1:29" s="91" customFormat="1">
      <c r="A147" s="89"/>
      <c r="B147" s="90"/>
      <c r="K147" s="90"/>
      <c r="T147" s="92"/>
      <c r="U147" s="92"/>
      <c r="V147" s="93"/>
      <c r="W147" s="93"/>
      <c r="X147" s="93"/>
      <c r="Y147" s="93"/>
      <c r="Z147" s="93"/>
      <c r="AA147" s="93"/>
      <c r="AB147" s="94"/>
      <c r="AC147" s="92"/>
    </row>
    <row r="148" spans="1:29" s="91" customFormat="1">
      <c r="A148" s="89"/>
      <c r="B148" s="90"/>
      <c r="K148" s="90"/>
      <c r="T148" s="92"/>
      <c r="U148" s="92"/>
      <c r="V148" s="93"/>
      <c r="W148" s="93"/>
      <c r="X148" s="93"/>
      <c r="Y148" s="93"/>
      <c r="Z148" s="93"/>
      <c r="AA148" s="93"/>
      <c r="AB148" s="94"/>
      <c r="AC148" s="92"/>
    </row>
    <row r="149" spans="1:29" s="91" customFormat="1">
      <c r="A149" s="89"/>
      <c r="B149" s="90"/>
      <c r="K149" s="90"/>
      <c r="T149" s="92"/>
      <c r="U149" s="92"/>
      <c r="V149" s="93"/>
      <c r="W149" s="93"/>
      <c r="X149" s="93"/>
      <c r="Y149" s="93"/>
      <c r="Z149" s="93"/>
      <c r="AA149" s="93"/>
      <c r="AB149" s="94"/>
      <c r="AC149" s="92"/>
    </row>
    <row r="150" spans="1:29" s="91" customFormat="1">
      <c r="A150" s="89"/>
      <c r="B150" s="90"/>
      <c r="K150" s="90"/>
      <c r="T150" s="92"/>
      <c r="U150" s="92"/>
      <c r="V150" s="93"/>
      <c r="W150" s="93"/>
      <c r="X150" s="93"/>
      <c r="Y150" s="93"/>
      <c r="Z150" s="93"/>
      <c r="AA150" s="93"/>
      <c r="AB150" s="94"/>
      <c r="AC150" s="92"/>
    </row>
    <row r="151" spans="1:29" s="91" customFormat="1">
      <c r="A151" s="89"/>
      <c r="B151" s="90"/>
      <c r="K151" s="90"/>
      <c r="T151" s="92"/>
      <c r="U151" s="92"/>
      <c r="V151" s="93"/>
      <c r="W151" s="93"/>
      <c r="X151" s="93"/>
      <c r="Y151" s="93"/>
      <c r="Z151" s="93"/>
      <c r="AA151" s="93"/>
      <c r="AB151" s="94"/>
      <c r="AC151" s="92"/>
    </row>
    <row r="152" spans="1:29" s="91" customFormat="1">
      <c r="A152" s="89"/>
      <c r="B152" s="90"/>
      <c r="K152" s="90"/>
      <c r="T152" s="92"/>
      <c r="U152" s="92"/>
      <c r="V152" s="93"/>
      <c r="W152" s="93"/>
      <c r="X152" s="93"/>
      <c r="Y152" s="93"/>
      <c r="Z152" s="93"/>
      <c r="AA152" s="93"/>
      <c r="AB152" s="94"/>
      <c r="AC152" s="92"/>
    </row>
    <row r="153" spans="1:29" s="91" customFormat="1">
      <c r="A153" s="89"/>
      <c r="B153" s="90"/>
      <c r="K153" s="90"/>
      <c r="T153" s="92"/>
      <c r="U153" s="92"/>
      <c r="V153" s="93"/>
      <c r="W153" s="93"/>
      <c r="X153" s="93"/>
      <c r="Y153" s="93"/>
      <c r="Z153" s="93"/>
      <c r="AA153" s="93"/>
      <c r="AB153" s="94"/>
      <c r="AC153" s="92"/>
    </row>
    <row r="154" spans="1:29" s="91" customFormat="1">
      <c r="A154" s="89"/>
      <c r="B154" s="90"/>
      <c r="K154" s="90"/>
      <c r="T154" s="92"/>
      <c r="U154" s="92"/>
      <c r="V154" s="93"/>
      <c r="W154" s="93"/>
      <c r="X154" s="93"/>
      <c r="Y154" s="93"/>
      <c r="Z154" s="93"/>
      <c r="AA154" s="93"/>
      <c r="AB154" s="94"/>
      <c r="AC154" s="92"/>
    </row>
    <row r="155" spans="1:29" s="91" customFormat="1">
      <c r="A155" s="89"/>
      <c r="B155" s="90"/>
      <c r="K155" s="90"/>
      <c r="T155" s="92"/>
      <c r="U155" s="92"/>
      <c r="V155" s="93"/>
      <c r="W155" s="93"/>
      <c r="X155" s="93"/>
      <c r="Y155" s="93"/>
      <c r="Z155" s="93"/>
      <c r="AA155" s="93"/>
      <c r="AB155" s="94"/>
      <c r="AC155" s="92"/>
    </row>
    <row r="156" spans="1:29" s="91" customFormat="1">
      <c r="A156" s="89"/>
      <c r="B156" s="90"/>
      <c r="K156" s="90"/>
      <c r="T156" s="92"/>
      <c r="U156" s="92"/>
      <c r="V156" s="93"/>
      <c r="W156" s="93"/>
      <c r="X156" s="93"/>
      <c r="Y156" s="93"/>
      <c r="Z156" s="93"/>
      <c r="AA156" s="93"/>
      <c r="AB156" s="94"/>
      <c r="AC156" s="92"/>
    </row>
    <row r="157" spans="1:29" s="91" customFormat="1">
      <c r="A157" s="89"/>
      <c r="B157" s="90"/>
      <c r="K157" s="90"/>
      <c r="T157" s="92"/>
      <c r="U157" s="92"/>
      <c r="V157" s="93"/>
      <c r="W157" s="93"/>
      <c r="X157" s="93"/>
      <c r="Y157" s="93"/>
      <c r="Z157" s="93"/>
      <c r="AA157" s="93"/>
      <c r="AB157" s="94"/>
      <c r="AC157" s="92"/>
    </row>
    <row r="158" spans="1:29" s="91" customFormat="1">
      <c r="A158" s="89"/>
      <c r="B158" s="90"/>
      <c r="K158" s="90"/>
      <c r="T158" s="92"/>
      <c r="U158" s="92"/>
      <c r="V158" s="93"/>
      <c r="W158" s="93"/>
      <c r="X158" s="93"/>
      <c r="Y158" s="93"/>
      <c r="Z158" s="93"/>
      <c r="AA158" s="93"/>
      <c r="AB158" s="94"/>
      <c r="AC158" s="92"/>
    </row>
    <row r="159" spans="1:29" s="91" customFormat="1">
      <c r="A159" s="89"/>
      <c r="B159" s="90"/>
      <c r="K159" s="90"/>
      <c r="T159" s="92"/>
      <c r="U159" s="92"/>
      <c r="V159" s="93"/>
      <c r="W159" s="93"/>
      <c r="X159" s="93"/>
      <c r="Y159" s="93"/>
      <c r="Z159" s="93"/>
      <c r="AA159" s="93"/>
      <c r="AB159" s="94"/>
      <c r="AC159" s="92"/>
    </row>
    <row r="160" spans="1:29" s="91" customFormat="1">
      <c r="A160" s="89"/>
      <c r="B160" s="90"/>
      <c r="K160" s="90"/>
      <c r="T160" s="92"/>
      <c r="U160" s="92"/>
      <c r="V160" s="93"/>
      <c r="W160" s="93"/>
      <c r="X160" s="93"/>
      <c r="Y160" s="93"/>
      <c r="Z160" s="93"/>
      <c r="AA160" s="93"/>
      <c r="AB160" s="94"/>
      <c r="AC160" s="92"/>
    </row>
    <row r="161" spans="1:29" s="91" customFormat="1">
      <c r="A161" s="89"/>
      <c r="B161" s="90"/>
      <c r="K161" s="90"/>
      <c r="T161" s="92"/>
      <c r="U161" s="92"/>
      <c r="V161" s="93"/>
      <c r="W161" s="93"/>
      <c r="X161" s="93"/>
      <c r="Y161" s="93"/>
      <c r="Z161" s="93"/>
      <c r="AA161" s="93"/>
      <c r="AB161" s="94"/>
      <c r="AC161" s="92"/>
    </row>
    <row r="162" spans="1:29" s="91" customFormat="1">
      <c r="A162" s="89"/>
      <c r="B162" s="90"/>
      <c r="K162" s="90"/>
      <c r="T162" s="92"/>
      <c r="U162" s="92"/>
      <c r="V162" s="93"/>
      <c r="W162" s="93"/>
      <c r="X162" s="93"/>
      <c r="Y162" s="93"/>
      <c r="Z162" s="93"/>
      <c r="AA162" s="93"/>
      <c r="AB162" s="94"/>
      <c r="AC162" s="92"/>
    </row>
    <row r="163" spans="1:29" s="91" customFormat="1">
      <c r="A163" s="89"/>
      <c r="B163" s="90"/>
      <c r="K163" s="90"/>
      <c r="T163" s="92"/>
      <c r="U163" s="92"/>
      <c r="V163" s="93"/>
      <c r="W163" s="93"/>
      <c r="X163" s="93"/>
      <c r="Y163" s="93"/>
      <c r="Z163" s="93"/>
      <c r="AA163" s="93"/>
      <c r="AB163" s="94"/>
      <c r="AC163" s="92"/>
    </row>
    <row r="164" spans="1:29" s="91" customFormat="1">
      <c r="A164" s="89"/>
      <c r="B164" s="90"/>
      <c r="K164" s="90"/>
      <c r="T164" s="92"/>
      <c r="U164" s="92"/>
      <c r="V164" s="93"/>
      <c r="W164" s="93"/>
      <c r="X164" s="93"/>
      <c r="Y164" s="93"/>
      <c r="Z164" s="93"/>
      <c r="AA164" s="93"/>
      <c r="AB164" s="94"/>
      <c r="AC164" s="92"/>
    </row>
    <row r="165" spans="1:29" s="91" customFormat="1">
      <c r="A165" s="89"/>
      <c r="B165" s="90"/>
      <c r="K165" s="90"/>
      <c r="T165" s="92"/>
      <c r="U165" s="92"/>
      <c r="V165" s="93"/>
      <c r="W165" s="93"/>
      <c r="X165" s="93"/>
      <c r="Y165" s="93"/>
      <c r="Z165" s="93"/>
      <c r="AA165" s="93"/>
      <c r="AB165" s="94"/>
      <c r="AC165" s="92"/>
    </row>
    <row r="166" spans="1:29" s="91" customFormat="1">
      <c r="A166" s="89"/>
      <c r="B166" s="90"/>
      <c r="K166" s="90"/>
      <c r="T166" s="92"/>
      <c r="U166" s="92"/>
      <c r="V166" s="93"/>
      <c r="W166" s="93"/>
      <c r="X166" s="93"/>
      <c r="Y166" s="93"/>
      <c r="Z166" s="93"/>
      <c r="AA166" s="93"/>
      <c r="AB166" s="94"/>
      <c r="AC166" s="92"/>
    </row>
    <row r="167" spans="1:29" s="91" customFormat="1">
      <c r="A167" s="89"/>
      <c r="B167" s="90"/>
      <c r="K167" s="90"/>
      <c r="T167" s="92"/>
      <c r="U167" s="92"/>
      <c r="V167" s="93"/>
      <c r="W167" s="93"/>
      <c r="X167" s="93"/>
      <c r="Y167" s="93"/>
      <c r="Z167" s="93"/>
      <c r="AA167" s="93"/>
      <c r="AB167" s="94"/>
      <c r="AC167" s="92"/>
    </row>
    <row r="168" spans="1:29" s="91" customFormat="1">
      <c r="A168" s="89"/>
      <c r="B168" s="90"/>
      <c r="K168" s="90"/>
      <c r="T168" s="92"/>
      <c r="U168" s="92"/>
      <c r="V168" s="93"/>
      <c r="W168" s="93"/>
      <c r="X168" s="93"/>
      <c r="Y168" s="93"/>
      <c r="Z168" s="93"/>
      <c r="AA168" s="93"/>
      <c r="AB168" s="94"/>
      <c r="AC168" s="92"/>
    </row>
    <row r="169" spans="1:29" s="91" customFormat="1">
      <c r="A169" s="89"/>
      <c r="B169" s="90"/>
      <c r="K169" s="90"/>
      <c r="T169" s="92"/>
      <c r="U169" s="92"/>
      <c r="V169" s="93"/>
      <c r="W169" s="93"/>
      <c r="X169" s="93"/>
      <c r="Y169" s="93"/>
      <c r="Z169" s="93"/>
      <c r="AA169" s="93"/>
      <c r="AB169" s="94"/>
      <c r="AC169" s="92"/>
    </row>
    <row r="170" spans="1:29" s="91" customFormat="1">
      <c r="A170" s="89"/>
      <c r="B170" s="90"/>
      <c r="K170" s="90"/>
      <c r="T170" s="92"/>
      <c r="U170" s="92"/>
      <c r="V170" s="93"/>
      <c r="W170" s="93"/>
      <c r="X170" s="93"/>
      <c r="Y170" s="93"/>
      <c r="Z170" s="93"/>
      <c r="AA170" s="93"/>
      <c r="AB170" s="94"/>
      <c r="AC170" s="92"/>
    </row>
    <row r="171" spans="1:29" s="91" customFormat="1">
      <c r="A171" s="89"/>
      <c r="B171" s="90"/>
      <c r="K171" s="90"/>
      <c r="T171" s="92"/>
      <c r="U171" s="92"/>
      <c r="V171" s="93"/>
      <c r="W171" s="93"/>
      <c r="X171" s="93"/>
      <c r="Y171" s="93"/>
      <c r="Z171" s="93"/>
      <c r="AA171" s="93"/>
      <c r="AB171" s="94"/>
      <c r="AC171" s="92"/>
    </row>
    <row r="172" spans="1:29" s="91" customFormat="1">
      <c r="A172" s="89"/>
      <c r="B172" s="90"/>
      <c r="K172" s="90"/>
      <c r="T172" s="92"/>
      <c r="U172" s="92"/>
      <c r="V172" s="93"/>
      <c r="W172" s="93"/>
      <c r="X172" s="93"/>
      <c r="Y172" s="93"/>
      <c r="Z172" s="93"/>
      <c r="AA172" s="93"/>
      <c r="AB172" s="94"/>
      <c r="AC172" s="92"/>
    </row>
    <row r="173" spans="1:29" s="91" customFormat="1">
      <c r="A173" s="89"/>
      <c r="B173" s="90"/>
      <c r="K173" s="90"/>
      <c r="T173" s="92"/>
      <c r="U173" s="92"/>
      <c r="V173" s="93"/>
      <c r="W173" s="93"/>
      <c r="X173" s="93"/>
      <c r="Y173" s="93"/>
      <c r="Z173" s="93"/>
      <c r="AA173" s="93"/>
      <c r="AB173" s="94"/>
      <c r="AC173" s="92"/>
    </row>
    <row r="174" spans="1:29" s="91" customFormat="1">
      <c r="A174" s="89"/>
      <c r="B174" s="90"/>
      <c r="K174" s="90"/>
      <c r="T174" s="92"/>
      <c r="U174" s="92"/>
      <c r="V174" s="93"/>
      <c r="W174" s="93"/>
      <c r="X174" s="93"/>
      <c r="Y174" s="93"/>
      <c r="Z174" s="93"/>
      <c r="AA174" s="93"/>
      <c r="AB174" s="94"/>
      <c r="AC174" s="92"/>
    </row>
    <row r="175" spans="1:29" s="91" customFormat="1">
      <c r="A175" s="89"/>
      <c r="B175" s="90"/>
      <c r="K175" s="90"/>
      <c r="T175" s="92"/>
      <c r="U175" s="92"/>
      <c r="V175" s="93"/>
      <c r="W175" s="93"/>
      <c r="X175" s="93"/>
      <c r="Y175" s="93"/>
      <c r="Z175" s="93"/>
      <c r="AA175" s="93"/>
      <c r="AB175" s="94"/>
      <c r="AC175" s="92"/>
    </row>
    <row r="176" spans="1:29" s="91" customFormat="1">
      <c r="A176" s="89"/>
      <c r="B176" s="90"/>
      <c r="K176" s="90"/>
      <c r="T176" s="92"/>
      <c r="U176" s="92"/>
      <c r="V176" s="93"/>
      <c r="W176" s="93"/>
      <c r="X176" s="93"/>
      <c r="Y176" s="93"/>
      <c r="Z176" s="93"/>
      <c r="AA176" s="93"/>
      <c r="AB176" s="94"/>
      <c r="AC176" s="92"/>
    </row>
    <row r="177" spans="1:29" s="91" customFormat="1">
      <c r="A177" s="89"/>
      <c r="B177" s="90"/>
      <c r="K177" s="90"/>
      <c r="T177" s="92"/>
      <c r="U177" s="92"/>
      <c r="V177" s="93"/>
      <c r="W177" s="93"/>
      <c r="X177" s="93"/>
      <c r="Y177" s="93"/>
      <c r="Z177" s="93"/>
      <c r="AA177" s="93"/>
      <c r="AB177" s="94"/>
      <c r="AC177" s="92"/>
    </row>
    <row r="178" spans="1:29" s="91" customFormat="1">
      <c r="A178" s="89"/>
      <c r="B178" s="90"/>
      <c r="K178" s="90"/>
      <c r="T178" s="92"/>
      <c r="U178" s="92"/>
      <c r="V178" s="93"/>
      <c r="W178" s="93"/>
      <c r="X178" s="93"/>
      <c r="Y178" s="93"/>
      <c r="Z178" s="93"/>
      <c r="AA178" s="93"/>
      <c r="AB178" s="94"/>
      <c r="AC178" s="92"/>
    </row>
    <row r="179" spans="1:29" s="91" customFormat="1">
      <c r="A179" s="89"/>
      <c r="B179" s="90"/>
      <c r="K179" s="90"/>
      <c r="T179" s="92"/>
      <c r="U179" s="92"/>
      <c r="V179" s="93"/>
      <c r="W179" s="93"/>
      <c r="X179" s="93"/>
      <c r="Y179" s="93"/>
      <c r="Z179" s="93"/>
      <c r="AA179" s="93"/>
      <c r="AB179" s="94"/>
      <c r="AC179" s="92"/>
    </row>
    <row r="180" spans="1:29" s="91" customFormat="1">
      <c r="A180" s="89"/>
      <c r="B180" s="90"/>
      <c r="K180" s="90"/>
      <c r="T180" s="92"/>
      <c r="U180" s="92"/>
      <c r="V180" s="93"/>
      <c r="W180" s="93"/>
      <c r="X180" s="93"/>
      <c r="Y180" s="93"/>
      <c r="Z180" s="93"/>
      <c r="AA180" s="93"/>
      <c r="AB180" s="94"/>
      <c r="AC180" s="92"/>
    </row>
    <row r="181" spans="1:29" s="91" customFormat="1">
      <c r="A181" s="89"/>
      <c r="B181" s="90"/>
      <c r="K181" s="90"/>
      <c r="T181" s="92"/>
      <c r="U181" s="92"/>
      <c r="V181" s="93"/>
      <c r="W181" s="93"/>
      <c r="X181" s="93"/>
      <c r="Y181" s="93"/>
      <c r="Z181" s="93"/>
      <c r="AA181" s="93"/>
      <c r="AB181" s="94"/>
      <c r="AC181" s="92"/>
    </row>
    <row r="182" spans="1:29" s="91" customFormat="1">
      <c r="A182" s="89"/>
      <c r="B182" s="90"/>
      <c r="K182" s="90"/>
      <c r="T182" s="92"/>
      <c r="U182" s="92"/>
      <c r="V182" s="93"/>
      <c r="W182" s="93"/>
      <c r="X182" s="93"/>
      <c r="Y182" s="93"/>
      <c r="Z182" s="93"/>
      <c r="AA182" s="93"/>
      <c r="AB182" s="94"/>
      <c r="AC182" s="92"/>
    </row>
    <row r="183" spans="1:29" s="91" customFormat="1">
      <c r="A183" s="89"/>
      <c r="B183" s="90"/>
      <c r="K183" s="90"/>
      <c r="T183" s="92"/>
      <c r="U183" s="92"/>
      <c r="V183" s="93"/>
      <c r="W183" s="93"/>
      <c r="X183" s="93"/>
      <c r="Y183" s="93"/>
      <c r="Z183" s="93"/>
      <c r="AA183" s="93"/>
      <c r="AB183" s="94"/>
      <c r="AC183" s="92"/>
    </row>
    <row r="184" spans="1:29" s="91" customFormat="1">
      <c r="A184" s="89"/>
      <c r="B184" s="90"/>
      <c r="K184" s="90"/>
      <c r="T184" s="92"/>
      <c r="U184" s="92"/>
      <c r="V184" s="93"/>
      <c r="W184" s="93"/>
      <c r="X184" s="93"/>
      <c r="Y184" s="93"/>
      <c r="Z184" s="93"/>
      <c r="AA184" s="93"/>
      <c r="AB184" s="94"/>
      <c r="AC184" s="92"/>
    </row>
    <row r="185" spans="1:29" s="91" customFormat="1">
      <c r="A185" s="89"/>
      <c r="B185" s="90"/>
      <c r="K185" s="90"/>
      <c r="T185" s="92"/>
      <c r="U185" s="92"/>
      <c r="V185" s="93"/>
      <c r="W185" s="93"/>
      <c r="X185" s="93"/>
      <c r="Y185" s="93"/>
      <c r="Z185" s="93"/>
      <c r="AA185" s="93"/>
      <c r="AB185" s="94"/>
      <c r="AC185" s="92"/>
    </row>
    <row r="186" spans="1:29" s="91" customFormat="1">
      <c r="A186" s="89"/>
      <c r="B186" s="90"/>
      <c r="K186" s="90"/>
      <c r="T186" s="92"/>
      <c r="U186" s="92"/>
      <c r="V186" s="93"/>
      <c r="W186" s="93"/>
      <c r="X186" s="93"/>
      <c r="Y186" s="93"/>
      <c r="Z186" s="93"/>
      <c r="AA186" s="93"/>
      <c r="AB186" s="94"/>
      <c r="AC186" s="92"/>
    </row>
    <row r="187" spans="1:29" s="91" customFormat="1">
      <c r="A187" s="89"/>
      <c r="B187" s="90"/>
      <c r="K187" s="90"/>
      <c r="T187" s="92"/>
      <c r="U187" s="92"/>
      <c r="V187" s="93"/>
      <c r="W187" s="93"/>
      <c r="X187" s="93"/>
      <c r="Y187" s="93"/>
      <c r="Z187" s="93"/>
      <c r="AA187" s="93"/>
      <c r="AB187" s="94"/>
      <c r="AC187" s="92"/>
    </row>
    <row r="188" spans="1:29" s="91" customFormat="1">
      <c r="A188" s="89"/>
      <c r="B188" s="90"/>
      <c r="K188" s="90"/>
      <c r="T188" s="92"/>
      <c r="U188" s="92"/>
      <c r="V188" s="93"/>
      <c r="W188" s="93"/>
      <c r="X188" s="93"/>
      <c r="Y188" s="93"/>
      <c r="Z188" s="93"/>
      <c r="AA188" s="93"/>
      <c r="AB188" s="94"/>
      <c r="AC188" s="92"/>
    </row>
    <row r="189" spans="1:29" s="91" customFormat="1">
      <c r="A189" s="89"/>
      <c r="B189" s="90"/>
      <c r="K189" s="90"/>
      <c r="T189" s="92"/>
      <c r="U189" s="92"/>
      <c r="V189" s="93"/>
      <c r="W189" s="93"/>
      <c r="X189" s="93"/>
      <c r="Y189" s="93"/>
      <c r="Z189" s="93"/>
      <c r="AA189" s="93"/>
      <c r="AB189" s="94"/>
      <c r="AC189" s="92"/>
    </row>
    <row r="190" spans="1:29" s="91" customFormat="1">
      <c r="A190" s="89"/>
      <c r="B190" s="90"/>
      <c r="K190" s="90"/>
      <c r="T190" s="92"/>
      <c r="U190" s="92"/>
      <c r="V190" s="93"/>
      <c r="W190" s="93"/>
      <c r="X190" s="93"/>
      <c r="Y190" s="93"/>
      <c r="Z190" s="93"/>
      <c r="AA190" s="93"/>
      <c r="AB190" s="94"/>
      <c r="AC190" s="92"/>
    </row>
    <row r="191" spans="1:29" s="91" customFormat="1">
      <c r="A191" s="89"/>
      <c r="B191" s="90"/>
      <c r="K191" s="90"/>
      <c r="T191" s="92"/>
      <c r="U191" s="92"/>
      <c r="V191" s="93"/>
      <c r="W191" s="93"/>
      <c r="X191" s="93"/>
      <c r="Y191" s="93"/>
      <c r="Z191" s="93"/>
      <c r="AA191" s="93"/>
      <c r="AB191" s="94"/>
      <c r="AC191" s="92"/>
    </row>
    <row r="192" spans="1:29" s="91" customFormat="1">
      <c r="A192" s="89"/>
      <c r="B192" s="90"/>
      <c r="K192" s="90"/>
      <c r="T192" s="92"/>
      <c r="U192" s="92"/>
      <c r="V192" s="93"/>
      <c r="W192" s="93"/>
      <c r="X192" s="93"/>
      <c r="Y192" s="93"/>
      <c r="Z192" s="93"/>
      <c r="AA192" s="93"/>
      <c r="AB192" s="94"/>
      <c r="AC192" s="92"/>
    </row>
    <row r="193" spans="1:29" s="91" customFormat="1">
      <c r="A193" s="89"/>
      <c r="B193" s="90"/>
      <c r="K193" s="90"/>
      <c r="T193" s="92"/>
      <c r="U193" s="92"/>
      <c r="V193" s="93"/>
      <c r="W193" s="93"/>
      <c r="X193" s="93"/>
      <c r="Y193" s="93"/>
      <c r="Z193" s="93"/>
      <c r="AA193" s="93"/>
      <c r="AB193" s="94"/>
      <c r="AC193" s="92"/>
    </row>
    <row r="194" spans="1:29" s="91" customFormat="1">
      <c r="A194" s="89"/>
      <c r="B194" s="90"/>
      <c r="K194" s="90"/>
      <c r="T194" s="92"/>
      <c r="U194" s="92"/>
      <c r="V194" s="93"/>
      <c r="W194" s="93"/>
      <c r="X194" s="93"/>
      <c r="Y194" s="93"/>
      <c r="Z194" s="93"/>
      <c r="AA194" s="93"/>
      <c r="AB194" s="94"/>
      <c r="AC194" s="92"/>
    </row>
    <row r="195" spans="1:29" s="91" customFormat="1">
      <c r="A195" s="89"/>
      <c r="B195" s="90"/>
      <c r="K195" s="90"/>
      <c r="T195" s="92"/>
      <c r="U195" s="92"/>
      <c r="V195" s="93"/>
      <c r="W195" s="93"/>
      <c r="X195" s="93"/>
      <c r="Y195" s="93"/>
      <c r="Z195" s="93"/>
      <c r="AA195" s="93"/>
      <c r="AB195" s="94"/>
      <c r="AC195" s="92"/>
    </row>
    <row r="196" spans="1:29" s="91" customFormat="1">
      <c r="A196" s="89"/>
      <c r="B196" s="90"/>
      <c r="K196" s="90"/>
      <c r="T196" s="92"/>
      <c r="U196" s="92"/>
      <c r="V196" s="93"/>
      <c r="W196" s="93"/>
      <c r="X196" s="93"/>
      <c r="Y196" s="93"/>
      <c r="Z196" s="93"/>
      <c r="AA196" s="93"/>
      <c r="AB196" s="94"/>
      <c r="AC196" s="92"/>
    </row>
    <row r="197" spans="1:29" s="91" customFormat="1">
      <c r="A197" s="89"/>
      <c r="B197" s="90"/>
      <c r="K197" s="90"/>
      <c r="T197" s="92"/>
      <c r="U197" s="92"/>
      <c r="V197" s="93"/>
      <c r="W197" s="93"/>
      <c r="X197" s="93"/>
      <c r="Y197" s="93"/>
      <c r="Z197" s="93"/>
      <c r="AA197" s="93"/>
      <c r="AB197" s="94"/>
      <c r="AC197" s="92"/>
    </row>
    <row r="198" spans="1:29" s="91" customFormat="1">
      <c r="A198" s="89"/>
      <c r="B198" s="90"/>
      <c r="K198" s="90"/>
      <c r="T198" s="92"/>
      <c r="U198" s="92"/>
      <c r="V198" s="93"/>
      <c r="W198" s="93"/>
      <c r="X198" s="93"/>
      <c r="Y198" s="93"/>
      <c r="Z198" s="93"/>
      <c r="AA198" s="93"/>
      <c r="AB198" s="94"/>
      <c r="AC198" s="92"/>
    </row>
    <row r="199" spans="1:29" s="91" customFormat="1">
      <c r="A199" s="89"/>
      <c r="B199" s="90"/>
      <c r="K199" s="90"/>
      <c r="T199" s="92"/>
      <c r="U199" s="92"/>
      <c r="V199" s="93"/>
      <c r="W199" s="93"/>
      <c r="X199" s="93"/>
      <c r="Y199" s="93"/>
      <c r="Z199" s="93"/>
      <c r="AA199" s="93"/>
      <c r="AB199" s="94"/>
      <c r="AC199" s="92"/>
    </row>
    <row r="200" spans="1:29" s="91" customFormat="1">
      <c r="A200" s="89"/>
      <c r="B200" s="90"/>
      <c r="K200" s="90"/>
      <c r="T200" s="92"/>
      <c r="U200" s="92"/>
      <c r="V200" s="93"/>
      <c r="W200" s="93"/>
      <c r="X200" s="93"/>
      <c r="Y200" s="93"/>
      <c r="Z200" s="93"/>
      <c r="AA200" s="93"/>
      <c r="AB200" s="94"/>
      <c r="AC200" s="92"/>
    </row>
    <row r="201" spans="1:29" s="91" customFormat="1">
      <c r="A201" s="89"/>
      <c r="B201" s="90"/>
      <c r="K201" s="90"/>
      <c r="T201" s="92"/>
      <c r="U201" s="92"/>
      <c r="V201" s="93"/>
      <c r="W201" s="93"/>
      <c r="X201" s="93"/>
      <c r="Y201" s="93"/>
      <c r="Z201" s="93"/>
      <c r="AA201" s="93"/>
      <c r="AB201" s="94"/>
      <c r="AC201" s="92"/>
    </row>
    <row r="202" spans="1:29" s="91" customFormat="1">
      <c r="A202" s="89"/>
      <c r="B202" s="90"/>
      <c r="K202" s="90"/>
      <c r="T202" s="92"/>
      <c r="U202" s="92"/>
      <c r="V202" s="93"/>
      <c r="W202" s="93"/>
      <c r="X202" s="93"/>
      <c r="Y202" s="93"/>
      <c r="Z202" s="93"/>
      <c r="AA202" s="93"/>
      <c r="AB202" s="94"/>
      <c r="AC202" s="92"/>
    </row>
    <row r="203" spans="1:29" s="91" customFormat="1">
      <c r="A203" s="89"/>
      <c r="B203" s="90"/>
      <c r="K203" s="90"/>
      <c r="T203" s="92"/>
      <c r="U203" s="92"/>
      <c r="V203" s="93"/>
      <c r="W203" s="93"/>
      <c r="X203" s="93"/>
      <c r="Y203" s="93"/>
      <c r="Z203" s="93"/>
      <c r="AA203" s="93"/>
      <c r="AB203" s="94"/>
      <c r="AC203" s="92"/>
    </row>
    <row r="204" spans="1:29" s="91" customFormat="1">
      <c r="A204" s="89"/>
      <c r="B204" s="90"/>
      <c r="K204" s="90"/>
      <c r="T204" s="92"/>
      <c r="U204" s="92"/>
      <c r="V204" s="93"/>
      <c r="W204" s="93"/>
      <c r="X204" s="93"/>
      <c r="Y204" s="93"/>
      <c r="Z204" s="93"/>
      <c r="AA204" s="93"/>
      <c r="AB204" s="94"/>
      <c r="AC204" s="92"/>
    </row>
    <row r="205" spans="1:29" s="91" customFormat="1">
      <c r="A205" s="89"/>
      <c r="B205" s="90"/>
      <c r="K205" s="90"/>
      <c r="T205" s="92"/>
      <c r="U205" s="92"/>
      <c r="V205" s="93"/>
      <c r="W205" s="93"/>
      <c r="X205" s="93"/>
      <c r="Y205" s="93"/>
      <c r="Z205" s="93"/>
      <c r="AA205" s="93"/>
      <c r="AB205" s="94"/>
      <c r="AC205" s="92"/>
    </row>
    <row r="206" spans="1:29" s="91" customFormat="1">
      <c r="A206" s="89"/>
      <c r="B206" s="90"/>
      <c r="K206" s="90"/>
      <c r="T206" s="92"/>
      <c r="U206" s="92"/>
      <c r="V206" s="93"/>
      <c r="W206" s="93"/>
      <c r="X206" s="93"/>
      <c r="Y206" s="93"/>
      <c r="Z206" s="93"/>
      <c r="AA206" s="93"/>
      <c r="AB206" s="94"/>
      <c r="AC206" s="92"/>
    </row>
    <row r="207" spans="1:29" s="91" customFormat="1">
      <c r="A207" s="89"/>
      <c r="B207" s="90"/>
      <c r="K207" s="90"/>
      <c r="T207" s="92"/>
      <c r="U207" s="92"/>
      <c r="V207" s="93"/>
      <c r="W207" s="93"/>
      <c r="X207" s="93"/>
      <c r="Y207" s="93"/>
      <c r="Z207" s="93"/>
      <c r="AA207" s="93"/>
      <c r="AB207" s="94"/>
      <c r="AC207" s="92"/>
    </row>
    <row r="208" spans="1:29" s="91" customFormat="1">
      <c r="A208" s="89"/>
      <c r="B208" s="90"/>
      <c r="K208" s="90"/>
      <c r="T208" s="92"/>
      <c r="U208" s="92"/>
      <c r="V208" s="93"/>
      <c r="W208" s="93"/>
      <c r="X208" s="93"/>
      <c r="Y208" s="93"/>
      <c r="Z208" s="93"/>
      <c r="AA208" s="93"/>
      <c r="AB208" s="94"/>
      <c r="AC208" s="92"/>
    </row>
    <row r="209" spans="1:29" s="91" customFormat="1">
      <c r="A209" s="89"/>
      <c r="B209" s="90"/>
      <c r="K209" s="90"/>
      <c r="T209" s="92"/>
      <c r="U209" s="92"/>
      <c r="V209" s="93"/>
      <c r="W209" s="93"/>
      <c r="X209" s="93"/>
      <c r="Y209" s="93"/>
      <c r="Z209" s="93"/>
      <c r="AA209" s="93"/>
      <c r="AB209" s="94"/>
      <c r="AC209" s="92"/>
    </row>
    <row r="210" spans="1:29" s="91" customFormat="1">
      <c r="A210" s="89"/>
      <c r="B210" s="90"/>
      <c r="K210" s="90"/>
      <c r="T210" s="92"/>
      <c r="U210" s="92"/>
      <c r="V210" s="93"/>
      <c r="W210" s="93"/>
      <c r="X210" s="93"/>
      <c r="Y210" s="93"/>
      <c r="Z210" s="93"/>
      <c r="AA210" s="93"/>
      <c r="AB210" s="94"/>
      <c r="AC210" s="92"/>
    </row>
    <row r="211" spans="1:29" s="91" customFormat="1">
      <c r="A211" s="89"/>
      <c r="B211" s="90"/>
      <c r="K211" s="90"/>
      <c r="T211" s="92"/>
      <c r="U211" s="92"/>
      <c r="V211" s="93"/>
      <c r="W211" s="93"/>
      <c r="X211" s="93"/>
      <c r="Y211" s="93"/>
      <c r="Z211" s="93"/>
      <c r="AA211" s="93"/>
      <c r="AB211" s="94"/>
      <c r="AC211" s="92"/>
    </row>
    <row r="212" spans="1:29" s="91" customFormat="1">
      <c r="A212" s="89"/>
      <c r="B212" s="90"/>
      <c r="K212" s="90"/>
      <c r="T212" s="92"/>
      <c r="U212" s="92"/>
      <c r="V212" s="93"/>
      <c r="W212" s="93"/>
      <c r="X212" s="93"/>
      <c r="Y212" s="93"/>
      <c r="Z212" s="93"/>
      <c r="AA212" s="93"/>
      <c r="AB212" s="94"/>
      <c r="AC212" s="92"/>
    </row>
    <row r="213" spans="1:29" s="91" customFormat="1">
      <c r="A213" s="89"/>
      <c r="B213" s="90"/>
      <c r="K213" s="90"/>
      <c r="T213" s="92"/>
      <c r="U213" s="92"/>
      <c r="V213" s="93"/>
      <c r="W213" s="93"/>
      <c r="X213" s="93"/>
      <c r="Y213" s="93"/>
      <c r="Z213" s="93"/>
      <c r="AA213" s="93"/>
      <c r="AB213" s="94"/>
      <c r="AC213" s="92"/>
    </row>
    <row r="214" spans="1:29" s="91" customFormat="1">
      <c r="A214" s="89"/>
      <c r="B214" s="90"/>
      <c r="K214" s="90"/>
      <c r="T214" s="92"/>
      <c r="U214" s="92"/>
      <c r="V214" s="93"/>
      <c r="W214" s="93"/>
      <c r="X214" s="93"/>
      <c r="Y214" s="93"/>
      <c r="Z214" s="93"/>
      <c r="AA214" s="93"/>
      <c r="AB214" s="94"/>
      <c r="AC214" s="92"/>
    </row>
    <row r="215" spans="1:29" s="91" customFormat="1">
      <c r="A215" s="89"/>
      <c r="B215" s="90"/>
      <c r="K215" s="90"/>
      <c r="T215" s="92"/>
      <c r="U215" s="92"/>
      <c r="V215" s="93"/>
      <c r="W215" s="93"/>
      <c r="X215" s="93"/>
      <c r="Y215" s="93"/>
      <c r="Z215" s="93"/>
      <c r="AA215" s="93"/>
      <c r="AB215" s="94"/>
      <c r="AC215" s="92"/>
    </row>
    <row r="216" spans="1:29" s="91" customFormat="1">
      <c r="A216" s="89"/>
      <c r="B216" s="90"/>
      <c r="K216" s="90"/>
      <c r="T216" s="92"/>
      <c r="U216" s="92"/>
      <c r="V216" s="93"/>
      <c r="W216" s="93"/>
      <c r="X216" s="93"/>
      <c r="Y216" s="93"/>
      <c r="Z216" s="93"/>
      <c r="AA216" s="93"/>
      <c r="AB216" s="94"/>
      <c r="AC216" s="92"/>
    </row>
    <row r="217" spans="1:29" s="91" customFormat="1">
      <c r="A217" s="89"/>
      <c r="B217" s="90"/>
      <c r="K217" s="90"/>
      <c r="T217" s="92"/>
      <c r="U217" s="92"/>
      <c r="V217" s="93"/>
      <c r="W217" s="93"/>
      <c r="X217" s="93"/>
      <c r="Y217" s="93"/>
      <c r="Z217" s="93"/>
      <c r="AA217" s="93"/>
      <c r="AB217" s="94"/>
      <c r="AC217" s="92"/>
    </row>
    <row r="218" spans="1:29" s="91" customFormat="1">
      <c r="A218" s="89"/>
      <c r="B218" s="90"/>
      <c r="K218" s="90"/>
      <c r="T218" s="92"/>
      <c r="U218" s="92"/>
      <c r="V218" s="93"/>
      <c r="W218" s="93"/>
      <c r="X218" s="93"/>
      <c r="Y218" s="93"/>
      <c r="Z218" s="93"/>
      <c r="AA218" s="93"/>
      <c r="AB218" s="94"/>
      <c r="AC218" s="92"/>
    </row>
    <row r="219" spans="1:29" s="91" customFormat="1">
      <c r="A219" s="89"/>
      <c r="B219" s="90"/>
      <c r="K219" s="90"/>
      <c r="T219" s="92"/>
      <c r="U219" s="92"/>
      <c r="V219" s="93"/>
      <c r="W219" s="93"/>
      <c r="X219" s="93"/>
      <c r="Y219" s="93"/>
      <c r="Z219" s="93"/>
      <c r="AA219" s="93"/>
      <c r="AB219" s="94"/>
      <c r="AC219" s="92"/>
    </row>
    <row r="220" spans="1:29" s="91" customFormat="1">
      <c r="A220" s="89"/>
      <c r="B220" s="90"/>
      <c r="K220" s="90"/>
      <c r="T220" s="92"/>
      <c r="U220" s="92"/>
      <c r="V220" s="93"/>
      <c r="W220" s="93"/>
      <c r="X220" s="93"/>
      <c r="Y220" s="93"/>
      <c r="Z220" s="93"/>
      <c r="AA220" s="93"/>
      <c r="AB220" s="94"/>
      <c r="AC220" s="92"/>
    </row>
    <row r="221" spans="1:29" s="91" customFormat="1">
      <c r="A221" s="89"/>
      <c r="B221" s="90"/>
      <c r="K221" s="90"/>
      <c r="T221" s="92"/>
      <c r="U221" s="92"/>
      <c r="V221" s="93"/>
      <c r="W221" s="93"/>
      <c r="X221" s="93"/>
      <c r="Y221" s="93"/>
      <c r="Z221" s="93"/>
      <c r="AA221" s="93"/>
      <c r="AB221" s="94"/>
      <c r="AC221" s="92"/>
    </row>
    <row r="222" spans="1:29" s="91" customFormat="1">
      <c r="A222" s="89"/>
      <c r="B222" s="90"/>
      <c r="K222" s="90"/>
      <c r="T222" s="92"/>
      <c r="U222" s="92"/>
      <c r="V222" s="93"/>
      <c r="W222" s="93"/>
      <c r="X222" s="93"/>
      <c r="Y222" s="93"/>
      <c r="Z222" s="93"/>
      <c r="AA222" s="93"/>
      <c r="AB222" s="94"/>
      <c r="AC222" s="92"/>
    </row>
    <row r="223" spans="1:29" s="91" customFormat="1">
      <c r="A223" s="89"/>
      <c r="B223" s="90"/>
      <c r="K223" s="90"/>
      <c r="T223" s="92"/>
      <c r="U223" s="92"/>
      <c r="V223" s="93"/>
      <c r="W223" s="93"/>
      <c r="X223" s="93"/>
      <c r="Y223" s="93"/>
      <c r="Z223" s="93"/>
      <c r="AA223" s="93"/>
      <c r="AB223" s="94"/>
      <c r="AC223" s="92"/>
    </row>
    <row r="224" spans="1:29" s="91" customFormat="1">
      <c r="A224" s="89"/>
      <c r="B224" s="90"/>
      <c r="K224" s="90"/>
      <c r="T224" s="92"/>
      <c r="U224" s="92"/>
      <c r="V224" s="93"/>
      <c r="W224" s="93"/>
      <c r="X224" s="93"/>
      <c r="Y224" s="93"/>
      <c r="Z224" s="93"/>
      <c r="AA224" s="93"/>
      <c r="AB224" s="94"/>
      <c r="AC224" s="92"/>
    </row>
    <row r="225" spans="1:29" s="91" customFormat="1">
      <c r="A225" s="89"/>
      <c r="B225" s="90"/>
      <c r="K225" s="90"/>
      <c r="T225" s="92"/>
      <c r="U225" s="92"/>
      <c r="V225" s="93"/>
      <c r="W225" s="93"/>
      <c r="X225" s="93"/>
      <c r="Y225" s="93"/>
      <c r="Z225" s="93"/>
      <c r="AA225" s="93"/>
      <c r="AB225" s="94"/>
      <c r="AC225" s="92"/>
    </row>
    <row r="226" spans="1:29" s="91" customFormat="1">
      <c r="A226" s="89"/>
      <c r="B226" s="90"/>
      <c r="K226" s="90"/>
      <c r="T226" s="92"/>
      <c r="U226" s="92"/>
      <c r="V226" s="93"/>
      <c r="W226" s="93"/>
      <c r="X226" s="93"/>
      <c r="Y226" s="93"/>
      <c r="Z226" s="93"/>
      <c r="AA226" s="93"/>
      <c r="AB226" s="94"/>
      <c r="AC226" s="92"/>
    </row>
    <row r="227" spans="1:29" s="91" customFormat="1">
      <c r="A227" s="89"/>
      <c r="B227" s="90"/>
      <c r="K227" s="90"/>
      <c r="T227" s="92"/>
      <c r="U227" s="92"/>
      <c r="V227" s="93"/>
      <c r="W227" s="93"/>
      <c r="X227" s="93"/>
      <c r="Y227" s="93"/>
      <c r="Z227" s="93"/>
      <c r="AA227" s="93"/>
      <c r="AB227" s="94"/>
      <c r="AC227" s="92"/>
    </row>
    <row r="228" spans="1:29" s="91" customFormat="1">
      <c r="A228" s="89"/>
      <c r="B228" s="90"/>
      <c r="K228" s="90"/>
      <c r="T228" s="92"/>
      <c r="U228" s="92"/>
      <c r="V228" s="93"/>
      <c r="W228" s="93"/>
      <c r="X228" s="93"/>
      <c r="Y228" s="93"/>
      <c r="Z228" s="93"/>
      <c r="AA228" s="93"/>
      <c r="AB228" s="94"/>
      <c r="AC228" s="92"/>
    </row>
    <row r="229" spans="1:29" s="91" customFormat="1">
      <c r="A229" s="89"/>
      <c r="B229" s="90"/>
      <c r="K229" s="90"/>
      <c r="T229" s="92"/>
      <c r="U229" s="92"/>
      <c r="V229" s="93"/>
      <c r="W229" s="93"/>
      <c r="X229" s="93"/>
      <c r="Y229" s="93"/>
      <c r="Z229" s="93"/>
      <c r="AA229" s="93"/>
      <c r="AB229" s="94"/>
      <c r="AC229" s="92"/>
    </row>
    <row r="230" spans="1:29" s="91" customFormat="1">
      <c r="A230" s="89"/>
      <c r="B230" s="90"/>
      <c r="K230" s="90"/>
      <c r="T230" s="92"/>
      <c r="U230" s="92"/>
      <c r="V230" s="93"/>
      <c r="W230" s="93"/>
      <c r="X230" s="93"/>
      <c r="Y230" s="93"/>
      <c r="Z230" s="93"/>
      <c r="AA230" s="93"/>
      <c r="AB230" s="94"/>
      <c r="AC230" s="92"/>
    </row>
    <row r="231" spans="1:29" s="91" customFormat="1">
      <c r="A231" s="89"/>
      <c r="B231" s="90"/>
      <c r="K231" s="90"/>
      <c r="T231" s="92"/>
      <c r="U231" s="92"/>
      <c r="V231" s="93"/>
      <c r="W231" s="93"/>
      <c r="X231" s="93"/>
      <c r="Y231" s="93"/>
      <c r="Z231" s="93"/>
      <c r="AA231" s="93"/>
      <c r="AB231" s="94"/>
      <c r="AC231" s="92"/>
    </row>
    <row r="232" spans="1:29" s="91" customFormat="1">
      <c r="A232" s="89"/>
      <c r="B232" s="90"/>
      <c r="K232" s="90"/>
      <c r="T232" s="92"/>
      <c r="U232" s="92"/>
      <c r="V232" s="93"/>
      <c r="W232" s="93"/>
      <c r="X232" s="93"/>
      <c r="Y232" s="93"/>
      <c r="Z232" s="93"/>
      <c r="AA232" s="93"/>
      <c r="AB232" s="94"/>
      <c r="AC232" s="92"/>
    </row>
    <row r="233" spans="1:29" s="91" customFormat="1">
      <c r="A233" s="89"/>
      <c r="B233" s="90"/>
      <c r="K233" s="90"/>
      <c r="T233" s="92"/>
      <c r="U233" s="92"/>
      <c r="V233" s="93"/>
      <c r="W233" s="93"/>
      <c r="X233" s="93"/>
      <c r="Y233" s="93"/>
      <c r="Z233" s="93"/>
      <c r="AA233" s="93"/>
      <c r="AB233" s="94"/>
      <c r="AC233" s="92"/>
    </row>
    <row r="234" spans="1:29" s="91" customFormat="1">
      <c r="A234" s="89"/>
      <c r="B234" s="90"/>
      <c r="K234" s="90"/>
      <c r="T234" s="92"/>
      <c r="U234" s="92"/>
      <c r="V234" s="93"/>
      <c r="W234" s="93"/>
      <c r="X234" s="93"/>
      <c r="Y234" s="93"/>
      <c r="Z234" s="93"/>
      <c r="AA234" s="93"/>
      <c r="AB234" s="94"/>
      <c r="AC234" s="92"/>
    </row>
    <row r="235" spans="1:29" s="91" customFormat="1">
      <c r="A235" s="89"/>
      <c r="B235" s="90"/>
      <c r="K235" s="90"/>
      <c r="T235" s="92"/>
      <c r="U235" s="92"/>
      <c r="V235" s="93"/>
      <c r="W235" s="93"/>
      <c r="X235" s="93"/>
      <c r="Y235" s="93"/>
      <c r="Z235" s="93"/>
      <c r="AA235" s="93"/>
      <c r="AB235" s="94"/>
      <c r="AC235" s="92"/>
    </row>
    <row r="236" spans="1:29" s="91" customFormat="1">
      <c r="A236" s="89"/>
      <c r="B236" s="90"/>
      <c r="K236" s="90"/>
      <c r="T236" s="92"/>
      <c r="U236" s="92"/>
      <c r="V236" s="93"/>
      <c r="W236" s="93"/>
      <c r="X236" s="93"/>
      <c r="Y236" s="93"/>
      <c r="Z236" s="93"/>
      <c r="AA236" s="93"/>
      <c r="AB236" s="94"/>
      <c r="AC236" s="92"/>
    </row>
    <row r="237" spans="1:29" s="91" customFormat="1">
      <c r="A237" s="89"/>
      <c r="B237" s="90"/>
      <c r="K237" s="90"/>
      <c r="T237" s="92"/>
      <c r="U237" s="92"/>
      <c r="V237" s="93"/>
      <c r="W237" s="93"/>
      <c r="X237" s="93"/>
      <c r="Y237" s="93"/>
      <c r="Z237" s="93"/>
      <c r="AA237" s="93"/>
      <c r="AB237" s="94"/>
      <c r="AC237" s="92"/>
    </row>
    <row r="238" spans="1:29" s="91" customFormat="1">
      <c r="A238" s="89"/>
      <c r="B238" s="90"/>
      <c r="K238" s="90"/>
      <c r="T238" s="92"/>
      <c r="U238" s="92"/>
      <c r="V238" s="93"/>
      <c r="W238" s="93"/>
      <c r="X238" s="93"/>
      <c r="Y238" s="93"/>
      <c r="Z238" s="93"/>
      <c r="AA238" s="93"/>
      <c r="AB238" s="94"/>
      <c r="AC238" s="92"/>
    </row>
    <row r="239" spans="1:29" s="91" customFormat="1">
      <c r="A239" s="89"/>
      <c r="B239" s="90"/>
      <c r="K239" s="90"/>
      <c r="T239" s="92"/>
      <c r="U239" s="92"/>
      <c r="V239" s="93"/>
      <c r="W239" s="93"/>
      <c r="X239" s="93"/>
      <c r="Y239" s="93"/>
      <c r="Z239" s="93"/>
      <c r="AA239" s="93"/>
      <c r="AB239" s="94"/>
      <c r="AC239" s="92"/>
    </row>
    <row r="240" spans="1:29" s="91" customFormat="1">
      <c r="A240" s="89"/>
      <c r="B240" s="90"/>
      <c r="K240" s="90"/>
      <c r="T240" s="92"/>
      <c r="U240" s="92"/>
      <c r="V240" s="93"/>
      <c r="W240" s="93"/>
      <c r="X240" s="93"/>
      <c r="Y240" s="93"/>
      <c r="Z240" s="93"/>
      <c r="AA240" s="93"/>
      <c r="AB240" s="94"/>
      <c r="AC240" s="92"/>
    </row>
    <row r="241" spans="1:29" s="91" customFormat="1">
      <c r="A241" s="89"/>
      <c r="B241" s="90"/>
      <c r="K241" s="90"/>
      <c r="T241" s="92"/>
      <c r="U241" s="92"/>
      <c r="V241" s="93"/>
      <c r="W241" s="93"/>
      <c r="X241" s="93"/>
      <c r="Y241" s="93"/>
      <c r="Z241" s="93"/>
      <c r="AA241" s="93"/>
      <c r="AB241" s="94"/>
      <c r="AC241" s="92"/>
    </row>
    <row r="242" spans="1:29" s="91" customFormat="1">
      <c r="A242" s="89"/>
      <c r="B242" s="90"/>
      <c r="K242" s="90"/>
      <c r="T242" s="92"/>
      <c r="U242" s="92"/>
      <c r="V242" s="93"/>
      <c r="W242" s="93"/>
      <c r="X242" s="93"/>
      <c r="Y242" s="93"/>
      <c r="Z242" s="93"/>
      <c r="AA242" s="93"/>
      <c r="AB242" s="94"/>
      <c r="AC242" s="92"/>
    </row>
    <row r="243" spans="1:29" s="91" customFormat="1">
      <c r="A243" s="89"/>
      <c r="B243" s="90"/>
      <c r="K243" s="90"/>
      <c r="T243" s="92"/>
      <c r="U243" s="92"/>
      <c r="V243" s="93"/>
      <c r="W243" s="93"/>
      <c r="X243" s="93"/>
      <c r="Y243" s="93"/>
      <c r="Z243" s="93"/>
      <c r="AA243" s="93"/>
      <c r="AB243" s="94"/>
      <c r="AC243" s="92"/>
    </row>
    <row r="244" spans="1:29" s="91" customFormat="1">
      <c r="A244" s="89"/>
      <c r="B244" s="90"/>
      <c r="K244" s="90"/>
      <c r="T244" s="92"/>
      <c r="U244" s="92"/>
      <c r="V244" s="93"/>
      <c r="W244" s="93"/>
      <c r="X244" s="93"/>
      <c r="Y244" s="93"/>
      <c r="Z244" s="93"/>
      <c r="AA244" s="93"/>
      <c r="AB244" s="94"/>
      <c r="AC244" s="92"/>
    </row>
    <row r="245" spans="1:29" s="91" customFormat="1">
      <c r="A245" s="89"/>
      <c r="B245" s="90"/>
      <c r="K245" s="90"/>
      <c r="T245" s="92"/>
      <c r="U245" s="92"/>
      <c r="V245" s="93"/>
      <c r="W245" s="93"/>
      <c r="X245" s="93"/>
      <c r="Y245" s="93"/>
      <c r="Z245" s="93"/>
      <c r="AA245" s="93"/>
      <c r="AB245" s="94"/>
      <c r="AC245" s="92"/>
    </row>
    <row r="246" spans="1:29" s="91" customFormat="1">
      <c r="A246" s="89"/>
      <c r="B246" s="90"/>
      <c r="K246" s="90"/>
      <c r="T246" s="92"/>
      <c r="U246" s="92"/>
      <c r="V246" s="93"/>
      <c r="W246" s="93"/>
      <c r="X246" s="93"/>
      <c r="Y246" s="93"/>
      <c r="Z246" s="93"/>
      <c r="AA246" s="93"/>
      <c r="AB246" s="94"/>
      <c r="AC246" s="92"/>
    </row>
    <row r="247" spans="1:29" s="91" customFormat="1">
      <c r="A247" s="89"/>
      <c r="B247" s="90"/>
      <c r="K247" s="90"/>
      <c r="T247" s="92"/>
      <c r="U247" s="92"/>
      <c r="V247" s="93"/>
      <c r="W247" s="93"/>
      <c r="X247" s="93"/>
      <c r="Y247" s="93"/>
      <c r="Z247" s="93"/>
      <c r="AA247" s="93"/>
      <c r="AB247" s="94"/>
      <c r="AC247" s="92"/>
    </row>
    <row r="248" spans="1:29" s="91" customFormat="1">
      <c r="A248" s="89"/>
      <c r="B248" s="90"/>
      <c r="K248" s="90"/>
      <c r="T248" s="92"/>
      <c r="U248" s="92"/>
      <c r="V248" s="93"/>
      <c r="W248" s="93"/>
      <c r="X248" s="93"/>
      <c r="Y248" s="93"/>
      <c r="Z248" s="93"/>
      <c r="AA248" s="93"/>
      <c r="AB248" s="94"/>
      <c r="AC248" s="92"/>
    </row>
    <row r="249" spans="1:29" s="91" customFormat="1">
      <c r="A249" s="89"/>
      <c r="B249" s="90"/>
      <c r="K249" s="90"/>
      <c r="T249" s="92"/>
      <c r="U249" s="92"/>
      <c r="V249" s="93"/>
      <c r="W249" s="93"/>
      <c r="X249" s="93"/>
      <c r="Y249" s="93"/>
      <c r="Z249" s="93"/>
      <c r="AA249" s="93"/>
      <c r="AB249" s="94"/>
      <c r="AC249" s="92"/>
    </row>
    <row r="250" spans="1:29" s="91" customFormat="1">
      <c r="A250" s="89"/>
      <c r="B250" s="90"/>
      <c r="K250" s="90"/>
      <c r="T250" s="92"/>
      <c r="U250" s="92"/>
      <c r="V250" s="93"/>
      <c r="W250" s="93"/>
      <c r="X250" s="93"/>
      <c r="Y250" s="93"/>
      <c r="Z250" s="93"/>
      <c r="AA250" s="93"/>
      <c r="AB250" s="94"/>
      <c r="AC250" s="92"/>
    </row>
    <row r="251" spans="1:29" s="91" customFormat="1">
      <c r="A251" s="89"/>
      <c r="B251" s="90"/>
      <c r="K251" s="90"/>
      <c r="T251" s="92"/>
      <c r="U251" s="92"/>
      <c r="V251" s="93"/>
      <c r="W251" s="93"/>
      <c r="X251" s="93"/>
      <c r="Y251" s="93"/>
      <c r="Z251" s="93"/>
      <c r="AA251" s="93"/>
      <c r="AB251" s="94"/>
      <c r="AC251" s="92"/>
    </row>
    <row r="252" spans="1:29" s="91" customFormat="1">
      <c r="A252" s="89"/>
      <c r="B252" s="90"/>
      <c r="K252" s="90"/>
      <c r="T252" s="92"/>
      <c r="U252" s="92"/>
      <c r="V252" s="93"/>
      <c r="W252" s="93"/>
      <c r="X252" s="93"/>
      <c r="Y252" s="93"/>
      <c r="Z252" s="93"/>
      <c r="AA252" s="93"/>
      <c r="AB252" s="94"/>
      <c r="AC252" s="92"/>
    </row>
    <row r="253" spans="1:29" s="91" customFormat="1">
      <c r="A253" s="89"/>
      <c r="B253" s="90"/>
      <c r="K253" s="90"/>
      <c r="T253" s="92"/>
      <c r="U253" s="92"/>
      <c r="V253" s="93"/>
      <c r="W253" s="93"/>
      <c r="X253" s="93"/>
      <c r="Y253" s="93"/>
      <c r="Z253" s="93"/>
      <c r="AA253" s="93"/>
      <c r="AB253" s="94"/>
      <c r="AC253" s="92"/>
    </row>
    <row r="254" spans="1:29" s="91" customFormat="1">
      <c r="A254" s="89"/>
      <c r="B254" s="90"/>
      <c r="K254" s="90"/>
      <c r="T254" s="92"/>
      <c r="U254" s="92"/>
      <c r="V254" s="93"/>
      <c r="W254" s="93"/>
      <c r="X254" s="93"/>
      <c r="Y254" s="93"/>
      <c r="Z254" s="93"/>
      <c r="AA254" s="93"/>
      <c r="AB254" s="94"/>
      <c r="AC254" s="92"/>
    </row>
    <row r="255" spans="1:29" s="91" customFormat="1">
      <c r="A255" s="89"/>
      <c r="B255" s="90"/>
      <c r="K255" s="90"/>
      <c r="T255" s="92"/>
      <c r="U255" s="92"/>
      <c r="V255" s="93"/>
      <c r="W255" s="93"/>
      <c r="X255" s="93"/>
      <c r="Y255" s="93"/>
      <c r="Z255" s="93"/>
      <c r="AA255" s="93"/>
      <c r="AB255" s="94"/>
      <c r="AC255" s="92"/>
    </row>
    <row r="256" spans="1:29" s="91" customFormat="1">
      <c r="A256" s="89"/>
      <c r="B256" s="90"/>
      <c r="K256" s="90"/>
      <c r="T256" s="92"/>
      <c r="U256" s="92"/>
      <c r="V256" s="93"/>
      <c r="W256" s="93"/>
      <c r="X256" s="93"/>
      <c r="Y256" s="93"/>
      <c r="Z256" s="93"/>
      <c r="AA256" s="93"/>
      <c r="AB256" s="94"/>
      <c r="AC256" s="92"/>
    </row>
    <row r="257" spans="1:29" s="91" customFormat="1">
      <c r="A257" s="89"/>
      <c r="B257" s="90"/>
      <c r="K257" s="90"/>
      <c r="T257" s="92"/>
      <c r="U257" s="92"/>
      <c r="V257" s="93"/>
      <c r="W257" s="93"/>
      <c r="X257" s="93"/>
      <c r="Y257" s="93"/>
      <c r="Z257" s="93"/>
      <c r="AA257" s="93"/>
      <c r="AB257" s="94"/>
      <c r="AC257" s="92"/>
    </row>
    <row r="258" spans="1:29" s="91" customFormat="1">
      <c r="A258" s="89"/>
      <c r="B258" s="90"/>
      <c r="K258" s="90"/>
      <c r="T258" s="92"/>
      <c r="U258" s="92"/>
      <c r="V258" s="93"/>
      <c r="W258" s="93"/>
      <c r="X258" s="93"/>
      <c r="Y258" s="93"/>
      <c r="Z258" s="93"/>
      <c r="AA258" s="93"/>
      <c r="AB258" s="94"/>
      <c r="AC258" s="92"/>
    </row>
    <row r="259" spans="1:29" s="91" customFormat="1">
      <c r="A259" s="89"/>
      <c r="B259" s="90"/>
      <c r="K259" s="90"/>
      <c r="T259" s="92"/>
      <c r="U259" s="92"/>
      <c r="V259" s="93"/>
      <c r="W259" s="93"/>
      <c r="X259" s="93"/>
      <c r="Y259" s="93"/>
      <c r="Z259" s="93"/>
      <c r="AA259" s="93"/>
      <c r="AB259" s="94"/>
      <c r="AC259" s="92"/>
    </row>
    <row r="260" spans="1:29" s="91" customFormat="1">
      <c r="A260" s="89"/>
      <c r="B260" s="90"/>
      <c r="K260" s="90"/>
      <c r="T260" s="92"/>
      <c r="U260" s="92"/>
      <c r="V260" s="93"/>
      <c r="W260" s="93"/>
      <c r="X260" s="93"/>
      <c r="Y260" s="93"/>
      <c r="Z260" s="93"/>
      <c r="AA260" s="93"/>
      <c r="AB260" s="94"/>
      <c r="AC260" s="92"/>
    </row>
    <row r="261" spans="1:29" s="91" customFormat="1">
      <c r="A261" s="89"/>
      <c r="B261" s="90"/>
      <c r="K261" s="90"/>
      <c r="T261" s="92"/>
      <c r="U261" s="92"/>
      <c r="V261" s="93"/>
      <c r="W261" s="93"/>
      <c r="X261" s="93"/>
      <c r="Y261" s="93"/>
      <c r="Z261" s="93"/>
      <c r="AA261" s="93"/>
      <c r="AB261" s="94"/>
      <c r="AC261" s="92"/>
    </row>
    <row r="262" spans="1:29" s="91" customFormat="1">
      <c r="A262" s="89"/>
      <c r="B262" s="90"/>
      <c r="K262" s="90"/>
      <c r="T262" s="92"/>
      <c r="U262" s="92"/>
      <c r="V262" s="93"/>
      <c r="W262" s="93"/>
      <c r="X262" s="93"/>
      <c r="Y262" s="93"/>
      <c r="Z262" s="93"/>
      <c r="AA262" s="93"/>
      <c r="AB262" s="94"/>
      <c r="AC262" s="92"/>
    </row>
    <row r="263" spans="1:29" s="91" customFormat="1">
      <c r="A263" s="89"/>
      <c r="B263" s="90"/>
      <c r="K263" s="90"/>
      <c r="T263" s="92"/>
      <c r="U263" s="92"/>
      <c r="V263" s="93"/>
      <c r="W263" s="93"/>
      <c r="X263" s="93"/>
      <c r="Y263" s="93"/>
      <c r="Z263" s="93"/>
      <c r="AA263" s="93"/>
      <c r="AB263" s="94"/>
      <c r="AC263" s="92"/>
    </row>
    <row r="264" spans="1:29" s="91" customFormat="1">
      <c r="A264" s="89"/>
      <c r="B264" s="90"/>
      <c r="K264" s="90"/>
      <c r="T264" s="92"/>
      <c r="U264" s="92"/>
      <c r="V264" s="93"/>
      <c r="W264" s="93"/>
      <c r="X264" s="93"/>
      <c r="Y264" s="93"/>
      <c r="Z264" s="93"/>
      <c r="AA264" s="93"/>
      <c r="AB264" s="94"/>
      <c r="AC264" s="92"/>
    </row>
    <row r="265" spans="1:29" s="91" customFormat="1">
      <c r="A265" s="89"/>
      <c r="B265" s="90"/>
      <c r="K265" s="90"/>
      <c r="T265" s="92"/>
      <c r="U265" s="92"/>
      <c r="V265" s="93"/>
      <c r="W265" s="93"/>
      <c r="X265" s="93"/>
      <c r="Y265" s="93"/>
      <c r="Z265" s="93"/>
      <c r="AA265" s="93"/>
      <c r="AB265" s="94"/>
      <c r="AC265" s="92"/>
    </row>
    <row r="266" spans="1:29" s="91" customFormat="1">
      <c r="A266" s="89"/>
      <c r="B266" s="90"/>
      <c r="K266" s="90"/>
      <c r="T266" s="92"/>
      <c r="U266" s="92"/>
      <c r="V266" s="93"/>
      <c r="W266" s="93"/>
      <c r="X266" s="93"/>
      <c r="Y266" s="93"/>
      <c r="Z266" s="93"/>
      <c r="AA266" s="93"/>
      <c r="AB266" s="94"/>
      <c r="AC266" s="92"/>
    </row>
    <row r="267" spans="1:29" s="91" customFormat="1">
      <c r="A267" s="89"/>
      <c r="B267" s="90"/>
      <c r="K267" s="90"/>
      <c r="T267" s="92"/>
      <c r="U267" s="92"/>
      <c r="V267" s="93"/>
      <c r="W267" s="93"/>
      <c r="X267" s="93"/>
      <c r="Y267" s="93"/>
      <c r="Z267" s="93"/>
      <c r="AA267" s="93"/>
      <c r="AB267" s="94"/>
      <c r="AC267" s="92"/>
    </row>
    <row r="268" spans="1:29" s="91" customFormat="1">
      <c r="A268" s="89"/>
      <c r="B268" s="90"/>
      <c r="K268" s="90"/>
      <c r="T268" s="92"/>
      <c r="U268" s="92"/>
      <c r="V268" s="93"/>
      <c r="W268" s="93"/>
      <c r="X268" s="93"/>
      <c r="Y268" s="93"/>
      <c r="Z268" s="93"/>
      <c r="AA268" s="93"/>
      <c r="AB268" s="94"/>
      <c r="AC268" s="92"/>
    </row>
    <row r="269" spans="1:29" s="91" customFormat="1">
      <c r="A269" s="89"/>
      <c r="B269" s="90"/>
      <c r="K269" s="90"/>
      <c r="T269" s="92"/>
      <c r="U269" s="92"/>
      <c r="V269" s="93"/>
      <c r="W269" s="93"/>
      <c r="X269" s="93"/>
      <c r="Y269" s="93"/>
      <c r="Z269" s="93"/>
      <c r="AA269" s="93"/>
      <c r="AB269" s="94"/>
      <c r="AC269" s="92"/>
    </row>
    <row r="270" spans="1:29" s="91" customFormat="1">
      <c r="A270" s="89"/>
      <c r="B270" s="90"/>
      <c r="K270" s="90"/>
      <c r="T270" s="92"/>
      <c r="U270" s="92"/>
      <c r="V270" s="93"/>
      <c r="W270" s="93"/>
      <c r="X270" s="93"/>
      <c r="Y270" s="93"/>
      <c r="Z270" s="93"/>
      <c r="AA270" s="93"/>
      <c r="AB270" s="94"/>
      <c r="AC270" s="92"/>
    </row>
    <row r="271" spans="1:29" s="91" customFormat="1">
      <c r="A271" s="89"/>
      <c r="B271" s="90"/>
      <c r="K271" s="90"/>
      <c r="T271" s="92"/>
      <c r="U271" s="92"/>
      <c r="V271" s="93"/>
      <c r="W271" s="93"/>
      <c r="X271" s="93"/>
      <c r="Y271" s="93"/>
      <c r="Z271" s="93"/>
      <c r="AA271" s="93"/>
      <c r="AB271" s="94"/>
      <c r="AC271" s="92"/>
    </row>
    <row r="272" spans="1:29" s="91" customFormat="1">
      <c r="A272" s="89"/>
      <c r="B272" s="90"/>
      <c r="K272" s="90"/>
      <c r="T272" s="92"/>
      <c r="U272" s="92"/>
      <c r="V272" s="93"/>
      <c r="W272" s="93"/>
      <c r="X272" s="93"/>
      <c r="Y272" s="93"/>
      <c r="Z272" s="93"/>
      <c r="AA272" s="93"/>
      <c r="AB272" s="94"/>
      <c r="AC272" s="92"/>
    </row>
    <row r="273" spans="1:29" s="91" customFormat="1">
      <c r="A273" s="89"/>
      <c r="B273" s="90"/>
      <c r="K273" s="90"/>
      <c r="T273" s="92"/>
      <c r="U273" s="92"/>
      <c r="V273" s="93"/>
      <c r="W273" s="93"/>
      <c r="X273" s="93"/>
      <c r="Y273" s="93"/>
      <c r="Z273" s="93"/>
      <c r="AA273" s="93"/>
      <c r="AB273" s="94"/>
      <c r="AC273" s="92"/>
    </row>
    <row r="274" spans="1:29" s="91" customFormat="1">
      <c r="A274" s="89"/>
      <c r="B274" s="90"/>
      <c r="K274" s="90"/>
      <c r="T274" s="92"/>
      <c r="U274" s="92"/>
      <c r="V274" s="93"/>
      <c r="W274" s="93"/>
      <c r="X274" s="93"/>
      <c r="Y274" s="93"/>
      <c r="Z274" s="93"/>
      <c r="AA274" s="93"/>
      <c r="AB274" s="94"/>
      <c r="AC274" s="92"/>
    </row>
    <row r="275" spans="1:29" s="91" customFormat="1">
      <c r="A275" s="89"/>
      <c r="B275" s="90"/>
      <c r="K275" s="90"/>
      <c r="T275" s="92"/>
      <c r="U275" s="92"/>
      <c r="V275" s="93"/>
      <c r="W275" s="93"/>
      <c r="X275" s="93"/>
      <c r="Y275" s="93"/>
      <c r="Z275" s="93"/>
      <c r="AA275" s="93"/>
      <c r="AB275" s="94"/>
      <c r="AC275" s="92"/>
    </row>
    <row r="276" spans="1:29" s="91" customFormat="1">
      <c r="A276" s="89"/>
      <c r="B276" s="90"/>
      <c r="K276" s="90"/>
      <c r="T276" s="92"/>
      <c r="U276" s="92"/>
      <c r="V276" s="93"/>
      <c r="W276" s="93"/>
      <c r="X276" s="93"/>
      <c r="Y276" s="93"/>
      <c r="Z276" s="93"/>
      <c r="AA276" s="93"/>
      <c r="AB276" s="94"/>
      <c r="AC276" s="92"/>
    </row>
    <row r="277" spans="1:29" s="91" customFormat="1">
      <c r="A277" s="89"/>
      <c r="B277" s="90"/>
      <c r="K277" s="90"/>
      <c r="T277" s="92"/>
      <c r="U277" s="92"/>
      <c r="V277" s="93"/>
      <c r="W277" s="93"/>
      <c r="X277" s="93"/>
      <c r="Y277" s="93"/>
      <c r="Z277" s="93"/>
      <c r="AA277" s="93"/>
      <c r="AB277" s="94"/>
      <c r="AC277" s="92"/>
    </row>
    <row r="278" spans="1:29" s="91" customFormat="1">
      <c r="A278" s="89"/>
      <c r="B278" s="90"/>
      <c r="K278" s="90"/>
      <c r="T278" s="92"/>
      <c r="U278" s="92"/>
      <c r="V278" s="93"/>
      <c r="W278" s="93"/>
      <c r="X278" s="93"/>
      <c r="Y278" s="93"/>
      <c r="Z278" s="93"/>
      <c r="AA278" s="93"/>
      <c r="AB278" s="94"/>
      <c r="AC278" s="92"/>
    </row>
    <row r="279" spans="1:29" s="91" customFormat="1">
      <c r="A279" s="89"/>
      <c r="B279" s="90"/>
      <c r="K279" s="90"/>
      <c r="T279" s="92"/>
      <c r="U279" s="92"/>
      <c r="V279" s="93"/>
      <c r="W279" s="93"/>
      <c r="X279" s="93"/>
      <c r="Y279" s="93"/>
      <c r="Z279" s="93"/>
      <c r="AA279" s="93"/>
      <c r="AB279" s="94"/>
      <c r="AC279" s="92"/>
    </row>
    <row r="280" spans="1:29" s="91" customFormat="1">
      <c r="A280" s="89"/>
      <c r="B280" s="90"/>
      <c r="K280" s="90"/>
      <c r="T280" s="92"/>
      <c r="U280" s="92"/>
      <c r="V280" s="93"/>
      <c r="W280" s="93"/>
      <c r="X280" s="93"/>
      <c r="Y280" s="93"/>
      <c r="Z280" s="93"/>
      <c r="AA280" s="93"/>
      <c r="AB280" s="94"/>
      <c r="AC280" s="92"/>
    </row>
    <row r="281" spans="1:29" s="91" customFormat="1">
      <c r="A281" s="89"/>
      <c r="B281" s="90"/>
      <c r="K281" s="90"/>
      <c r="T281" s="92"/>
      <c r="U281" s="92"/>
      <c r="V281" s="93"/>
      <c r="W281" s="93"/>
      <c r="X281" s="93"/>
      <c r="Y281" s="93"/>
      <c r="Z281" s="93"/>
      <c r="AA281" s="93"/>
      <c r="AB281" s="94"/>
      <c r="AC281" s="92"/>
    </row>
    <row r="282" spans="1:29" s="91" customFormat="1">
      <c r="A282" s="89"/>
      <c r="B282" s="90"/>
      <c r="K282" s="90"/>
      <c r="T282" s="92"/>
      <c r="U282" s="92"/>
      <c r="V282" s="93"/>
      <c r="W282" s="93"/>
      <c r="X282" s="93"/>
      <c r="Y282" s="93"/>
      <c r="Z282" s="93"/>
      <c r="AA282" s="93"/>
      <c r="AB282" s="94"/>
      <c r="AC282" s="92"/>
    </row>
    <row r="283" spans="1:29" s="91" customFormat="1">
      <c r="A283" s="89"/>
      <c r="B283" s="90"/>
      <c r="K283" s="90"/>
      <c r="T283" s="92"/>
      <c r="U283" s="92"/>
      <c r="V283" s="93"/>
      <c r="W283" s="93"/>
      <c r="X283" s="93"/>
      <c r="Y283" s="93"/>
      <c r="Z283" s="93"/>
      <c r="AA283" s="93"/>
      <c r="AB283" s="94"/>
      <c r="AC283" s="92"/>
    </row>
    <row r="284" spans="1:29" s="91" customFormat="1">
      <c r="A284" s="89"/>
      <c r="B284" s="90"/>
      <c r="K284" s="90"/>
      <c r="T284" s="92"/>
      <c r="U284" s="92"/>
      <c r="V284" s="93"/>
      <c r="W284" s="93"/>
      <c r="X284" s="93"/>
      <c r="Y284" s="93"/>
      <c r="Z284" s="93"/>
      <c r="AA284" s="93"/>
      <c r="AB284" s="94"/>
      <c r="AC284" s="92"/>
    </row>
    <row r="285" spans="1:29" s="91" customFormat="1">
      <c r="A285" s="89"/>
      <c r="B285" s="90"/>
      <c r="K285" s="90"/>
      <c r="T285" s="92"/>
      <c r="U285" s="92"/>
      <c r="V285" s="93"/>
      <c r="W285" s="93"/>
      <c r="X285" s="93"/>
      <c r="Y285" s="93"/>
      <c r="Z285" s="93"/>
      <c r="AA285" s="93"/>
      <c r="AB285" s="94"/>
      <c r="AC285" s="92"/>
    </row>
    <row r="286" spans="1:29" s="91" customFormat="1">
      <c r="A286" s="89"/>
      <c r="B286" s="90"/>
      <c r="K286" s="90"/>
      <c r="T286" s="92"/>
      <c r="U286" s="92"/>
      <c r="V286" s="93"/>
      <c r="W286" s="93"/>
      <c r="X286" s="93"/>
      <c r="Y286" s="93"/>
      <c r="Z286" s="93"/>
      <c r="AA286" s="93"/>
      <c r="AB286" s="94"/>
      <c r="AC286" s="92"/>
    </row>
    <row r="287" spans="1:29" s="91" customFormat="1">
      <c r="A287" s="89"/>
      <c r="B287" s="90"/>
      <c r="K287" s="90"/>
      <c r="T287" s="92"/>
      <c r="U287" s="92"/>
      <c r="V287" s="93"/>
      <c r="W287" s="93"/>
      <c r="X287" s="93"/>
      <c r="Y287" s="93"/>
      <c r="Z287" s="93"/>
      <c r="AA287" s="93"/>
      <c r="AB287" s="94"/>
      <c r="AC287" s="92"/>
    </row>
    <row r="288" spans="1:29" s="91" customFormat="1">
      <c r="A288" s="89"/>
      <c r="B288" s="90"/>
      <c r="K288" s="90"/>
      <c r="T288" s="92"/>
      <c r="U288" s="92"/>
      <c r="V288" s="93"/>
      <c r="W288" s="93"/>
      <c r="X288" s="93"/>
      <c r="Y288" s="93"/>
      <c r="Z288" s="93"/>
      <c r="AA288" s="93"/>
      <c r="AB288" s="94"/>
      <c r="AC288" s="92"/>
    </row>
    <row r="289" spans="1:29" s="91" customFormat="1">
      <c r="A289" s="89"/>
      <c r="B289" s="90"/>
      <c r="K289" s="90"/>
      <c r="T289" s="92"/>
      <c r="U289" s="92"/>
      <c r="V289" s="93"/>
      <c r="W289" s="93"/>
      <c r="X289" s="93"/>
      <c r="Y289" s="93"/>
      <c r="Z289" s="93"/>
      <c r="AA289" s="93"/>
      <c r="AB289" s="94"/>
      <c r="AC289" s="92"/>
    </row>
    <row r="290" spans="1:29" s="91" customFormat="1">
      <c r="A290" s="89"/>
      <c r="B290" s="90"/>
      <c r="K290" s="90"/>
      <c r="T290" s="92"/>
      <c r="U290" s="92"/>
      <c r="V290" s="93"/>
      <c r="W290" s="93"/>
      <c r="X290" s="93"/>
      <c r="Y290" s="93"/>
      <c r="Z290" s="93"/>
      <c r="AA290" s="93"/>
      <c r="AB290" s="94"/>
      <c r="AC290" s="92"/>
    </row>
    <row r="291" spans="1:29" s="91" customFormat="1">
      <c r="A291" s="89"/>
      <c r="B291" s="90"/>
      <c r="K291" s="90"/>
      <c r="T291" s="92"/>
      <c r="U291" s="92"/>
      <c r="V291" s="93"/>
      <c r="W291" s="93"/>
      <c r="X291" s="93"/>
      <c r="Y291" s="93"/>
      <c r="Z291" s="93"/>
      <c r="AA291" s="93"/>
      <c r="AB291" s="94"/>
      <c r="AC291" s="92"/>
    </row>
    <row r="292" spans="1:29" s="91" customFormat="1">
      <c r="A292" s="89"/>
      <c r="B292" s="90"/>
      <c r="K292" s="90"/>
      <c r="T292" s="92"/>
      <c r="U292" s="92"/>
      <c r="V292" s="93"/>
      <c r="W292" s="93"/>
      <c r="X292" s="93"/>
      <c r="Y292" s="93"/>
      <c r="Z292" s="93"/>
      <c r="AA292" s="93"/>
      <c r="AB292" s="94"/>
      <c r="AC292" s="92"/>
    </row>
    <row r="293" spans="1:29" s="91" customFormat="1">
      <c r="A293" s="89"/>
      <c r="B293" s="90"/>
      <c r="K293" s="90"/>
      <c r="T293" s="92"/>
      <c r="U293" s="92"/>
      <c r="V293" s="93"/>
      <c r="W293" s="93"/>
      <c r="X293" s="93"/>
      <c r="Y293" s="93"/>
      <c r="Z293" s="93"/>
      <c r="AA293" s="93"/>
      <c r="AB293" s="94"/>
      <c r="AC293" s="92"/>
    </row>
    <row r="294" spans="1:29" s="91" customFormat="1">
      <c r="A294" s="89"/>
      <c r="B294" s="90"/>
      <c r="K294" s="90"/>
      <c r="T294" s="92"/>
      <c r="U294" s="92"/>
      <c r="V294" s="93"/>
      <c r="W294" s="93"/>
      <c r="X294" s="93"/>
      <c r="Y294" s="93"/>
      <c r="Z294" s="93"/>
      <c r="AA294" s="93"/>
      <c r="AB294" s="94"/>
      <c r="AC294" s="92"/>
    </row>
    <row r="295" spans="1:29" s="91" customFormat="1">
      <c r="A295" s="89"/>
      <c r="B295" s="90"/>
      <c r="K295" s="90"/>
      <c r="T295" s="92"/>
      <c r="U295" s="92"/>
      <c r="V295" s="93"/>
      <c r="W295" s="93"/>
      <c r="X295" s="93"/>
      <c r="Y295" s="93"/>
      <c r="Z295" s="93"/>
      <c r="AA295" s="93"/>
      <c r="AB295" s="94"/>
      <c r="AC295" s="92"/>
    </row>
    <row r="296" spans="1:29" s="91" customFormat="1">
      <c r="A296" s="89"/>
      <c r="B296" s="90"/>
      <c r="K296" s="90"/>
      <c r="T296" s="92"/>
      <c r="U296" s="92"/>
      <c r="V296" s="93"/>
      <c r="W296" s="93"/>
      <c r="X296" s="93"/>
      <c r="Y296" s="93"/>
      <c r="Z296" s="93"/>
      <c r="AA296" s="93"/>
      <c r="AB296" s="94"/>
      <c r="AC296" s="92"/>
    </row>
    <row r="297" spans="1:29" s="91" customFormat="1">
      <c r="A297" s="89"/>
      <c r="B297" s="90"/>
      <c r="K297" s="90"/>
      <c r="T297" s="92"/>
      <c r="U297" s="92"/>
      <c r="V297" s="93"/>
      <c r="W297" s="93"/>
      <c r="X297" s="93"/>
      <c r="Y297" s="93"/>
      <c r="Z297" s="93"/>
      <c r="AA297" s="93"/>
      <c r="AB297" s="94"/>
      <c r="AC297" s="92"/>
    </row>
    <row r="298" spans="1:29" s="91" customFormat="1">
      <c r="A298" s="89"/>
      <c r="B298" s="90"/>
      <c r="K298" s="90"/>
      <c r="T298" s="92"/>
      <c r="U298" s="92"/>
      <c r="V298" s="93"/>
      <c r="W298" s="93"/>
      <c r="X298" s="93"/>
      <c r="Y298" s="93"/>
      <c r="Z298" s="93"/>
      <c r="AA298" s="93"/>
      <c r="AB298" s="94"/>
      <c r="AC298" s="92"/>
    </row>
    <row r="299" spans="1:29" s="91" customFormat="1">
      <c r="A299" s="89"/>
      <c r="B299" s="90"/>
      <c r="K299" s="90"/>
      <c r="T299" s="92"/>
      <c r="U299" s="92"/>
      <c r="V299" s="93"/>
      <c r="W299" s="93"/>
      <c r="X299" s="93"/>
      <c r="Y299" s="93"/>
      <c r="Z299" s="93"/>
      <c r="AA299" s="93"/>
      <c r="AB299" s="94"/>
      <c r="AC299" s="92"/>
    </row>
    <row r="300" spans="1:29" s="91" customFormat="1">
      <c r="A300" s="89"/>
      <c r="B300" s="90"/>
      <c r="K300" s="90"/>
      <c r="T300" s="92"/>
      <c r="U300" s="92"/>
      <c r="V300" s="93"/>
      <c r="W300" s="93"/>
      <c r="X300" s="93"/>
      <c r="Y300" s="93"/>
      <c r="Z300" s="93"/>
      <c r="AA300" s="93"/>
      <c r="AB300" s="94"/>
      <c r="AC300" s="92"/>
    </row>
    <row r="301" spans="1:29" s="91" customFormat="1">
      <c r="A301" s="89"/>
      <c r="B301" s="90"/>
      <c r="K301" s="90"/>
      <c r="T301" s="92"/>
      <c r="U301" s="92"/>
      <c r="V301" s="93"/>
      <c r="W301" s="93"/>
      <c r="X301" s="93"/>
      <c r="Y301" s="93"/>
      <c r="Z301" s="93"/>
      <c r="AA301" s="93"/>
      <c r="AB301" s="94"/>
      <c r="AC301" s="92"/>
    </row>
    <row r="302" spans="1:29" s="91" customFormat="1">
      <c r="A302" s="89"/>
      <c r="B302" s="90"/>
      <c r="K302" s="90"/>
      <c r="T302" s="92"/>
      <c r="U302" s="92"/>
      <c r="V302" s="93"/>
      <c r="W302" s="93"/>
      <c r="X302" s="93"/>
      <c r="Y302" s="93"/>
      <c r="Z302" s="93"/>
      <c r="AA302" s="93"/>
      <c r="AB302" s="94"/>
      <c r="AC302" s="92"/>
    </row>
    <row r="303" spans="1:29" s="91" customFormat="1">
      <c r="A303" s="89"/>
      <c r="B303" s="90"/>
      <c r="K303" s="90"/>
      <c r="T303" s="92"/>
      <c r="U303" s="92"/>
      <c r="V303" s="93"/>
      <c r="W303" s="93"/>
      <c r="X303" s="93"/>
      <c r="Y303" s="93"/>
      <c r="Z303" s="93"/>
      <c r="AA303" s="93"/>
      <c r="AB303" s="94"/>
      <c r="AC303" s="92"/>
    </row>
    <row r="304" spans="1:29" s="91" customFormat="1">
      <c r="A304" s="89"/>
      <c r="B304" s="90"/>
      <c r="K304" s="90"/>
      <c r="T304" s="92"/>
      <c r="U304" s="92"/>
      <c r="V304" s="93"/>
      <c r="W304" s="93"/>
      <c r="X304" s="93"/>
      <c r="Y304" s="93"/>
      <c r="Z304" s="93"/>
      <c r="AA304" s="93"/>
      <c r="AB304" s="94"/>
      <c r="AC304" s="92"/>
    </row>
    <row r="305" spans="1:29" s="91" customFormat="1">
      <c r="A305" s="89"/>
      <c r="B305" s="90"/>
      <c r="K305" s="90"/>
      <c r="T305" s="92"/>
      <c r="U305" s="92"/>
      <c r="V305" s="93"/>
      <c r="W305" s="93"/>
      <c r="X305" s="93"/>
      <c r="Y305" s="93"/>
      <c r="Z305" s="93"/>
      <c r="AA305" s="93"/>
      <c r="AB305" s="94"/>
      <c r="AC305" s="92"/>
    </row>
    <row r="306" spans="1:29" s="91" customFormat="1">
      <c r="A306" s="89"/>
      <c r="B306" s="90"/>
      <c r="K306" s="90"/>
      <c r="T306" s="92"/>
      <c r="U306" s="92"/>
      <c r="V306" s="93"/>
      <c r="W306" s="93"/>
      <c r="X306" s="93"/>
      <c r="Y306" s="93"/>
      <c r="Z306" s="93"/>
      <c r="AA306" s="93"/>
      <c r="AB306" s="94"/>
      <c r="AC306" s="92"/>
    </row>
    <row r="307" spans="1:29" s="91" customFormat="1">
      <c r="A307" s="89"/>
      <c r="B307" s="90"/>
      <c r="K307" s="90"/>
      <c r="T307" s="92"/>
      <c r="U307" s="92"/>
      <c r="V307" s="93"/>
      <c r="W307" s="93"/>
      <c r="X307" s="93"/>
      <c r="Y307" s="93"/>
      <c r="Z307" s="93"/>
      <c r="AA307" s="93"/>
      <c r="AB307" s="94"/>
      <c r="AC307" s="92"/>
    </row>
    <row r="308" spans="1:29" s="91" customFormat="1">
      <c r="A308" s="89"/>
      <c r="B308" s="90"/>
      <c r="K308" s="90"/>
      <c r="T308" s="92"/>
      <c r="U308" s="92"/>
      <c r="V308" s="93"/>
      <c r="W308" s="93"/>
      <c r="X308" s="93"/>
      <c r="Y308" s="93"/>
      <c r="Z308" s="93"/>
      <c r="AA308" s="93"/>
      <c r="AB308" s="94"/>
      <c r="AC308" s="92"/>
    </row>
    <row r="309" spans="1:29" s="91" customFormat="1">
      <c r="A309" s="89"/>
      <c r="B309" s="90"/>
      <c r="K309" s="90"/>
      <c r="T309" s="92"/>
      <c r="U309" s="92"/>
      <c r="V309" s="93"/>
      <c r="W309" s="93"/>
      <c r="X309" s="93"/>
      <c r="Y309" s="93"/>
      <c r="Z309" s="93"/>
      <c r="AA309" s="93"/>
      <c r="AB309" s="94"/>
      <c r="AC309" s="92"/>
    </row>
    <row r="310" spans="1:29" s="91" customFormat="1">
      <c r="A310" s="89"/>
      <c r="B310" s="90"/>
      <c r="K310" s="90"/>
      <c r="T310" s="92"/>
      <c r="U310" s="92"/>
      <c r="V310" s="93"/>
      <c r="W310" s="93"/>
      <c r="X310" s="93"/>
      <c r="Y310" s="93"/>
      <c r="Z310" s="93"/>
      <c r="AA310" s="93"/>
      <c r="AB310" s="94"/>
      <c r="AC310" s="92"/>
    </row>
    <row r="311" spans="1:29" s="91" customFormat="1">
      <c r="A311" s="89"/>
      <c r="B311" s="90"/>
      <c r="K311" s="90"/>
      <c r="T311" s="92"/>
      <c r="U311" s="92"/>
      <c r="V311" s="93"/>
      <c r="W311" s="93"/>
      <c r="X311" s="93"/>
      <c r="Y311" s="93"/>
      <c r="Z311" s="93"/>
      <c r="AA311" s="93"/>
      <c r="AB311" s="94"/>
      <c r="AC311" s="92"/>
    </row>
    <row r="312" spans="1:29" s="91" customFormat="1">
      <c r="A312" s="89"/>
      <c r="B312" s="90"/>
      <c r="K312" s="90"/>
      <c r="T312" s="92"/>
      <c r="U312" s="92"/>
      <c r="V312" s="93"/>
      <c r="W312" s="93"/>
      <c r="X312" s="93"/>
      <c r="Y312" s="93"/>
      <c r="Z312" s="93"/>
      <c r="AA312" s="93"/>
      <c r="AB312" s="94"/>
      <c r="AC312" s="92"/>
    </row>
    <row r="313" spans="1:29" s="91" customFormat="1">
      <c r="A313" s="89"/>
      <c r="B313" s="90"/>
      <c r="K313" s="90"/>
      <c r="T313" s="92"/>
      <c r="U313" s="92"/>
      <c r="V313" s="93"/>
      <c r="W313" s="93"/>
      <c r="X313" s="93"/>
      <c r="Y313" s="93"/>
      <c r="Z313" s="93"/>
      <c r="AA313" s="93"/>
      <c r="AB313" s="94"/>
      <c r="AC313" s="92"/>
    </row>
    <row r="314" spans="1:29" s="91" customFormat="1">
      <c r="A314" s="89"/>
      <c r="B314" s="90"/>
      <c r="K314" s="90"/>
      <c r="T314" s="92"/>
      <c r="U314" s="92"/>
      <c r="V314" s="93"/>
      <c r="W314" s="93"/>
      <c r="X314" s="93"/>
      <c r="Y314" s="93"/>
      <c r="Z314" s="93"/>
      <c r="AA314" s="93"/>
      <c r="AB314" s="94"/>
      <c r="AC314" s="92"/>
    </row>
    <row r="315" spans="1:29" s="91" customFormat="1">
      <c r="A315" s="89"/>
      <c r="B315" s="90"/>
      <c r="K315" s="90"/>
      <c r="T315" s="92"/>
      <c r="U315" s="92"/>
      <c r="V315" s="93"/>
      <c r="W315" s="93"/>
      <c r="X315" s="93"/>
      <c r="Y315" s="93"/>
      <c r="Z315" s="93"/>
      <c r="AA315" s="93"/>
      <c r="AB315" s="94"/>
      <c r="AC315" s="92"/>
    </row>
    <row r="316" spans="1:29" s="91" customFormat="1">
      <c r="A316" s="89"/>
      <c r="B316" s="90"/>
      <c r="K316" s="90"/>
      <c r="T316" s="92"/>
      <c r="U316" s="92"/>
      <c r="V316" s="93"/>
      <c r="W316" s="93"/>
      <c r="X316" s="93"/>
      <c r="Y316" s="93"/>
      <c r="Z316" s="93"/>
      <c r="AA316" s="93"/>
      <c r="AB316" s="94"/>
      <c r="AC316" s="92"/>
    </row>
    <row r="317" spans="1:29" s="91" customFormat="1">
      <c r="A317" s="89"/>
      <c r="B317" s="90"/>
      <c r="K317" s="90"/>
      <c r="T317" s="92"/>
      <c r="U317" s="92"/>
      <c r="V317" s="93"/>
      <c r="W317" s="93"/>
      <c r="X317" s="93"/>
      <c r="Y317" s="93"/>
      <c r="Z317" s="93"/>
      <c r="AA317" s="93"/>
      <c r="AB317" s="94"/>
      <c r="AC317" s="92"/>
    </row>
    <row r="318" spans="1:29" s="91" customFormat="1">
      <c r="A318" s="89"/>
      <c r="B318" s="90"/>
      <c r="K318" s="90"/>
      <c r="T318" s="92"/>
      <c r="U318" s="92"/>
      <c r="V318" s="93"/>
      <c r="W318" s="93"/>
      <c r="X318" s="93"/>
      <c r="Y318" s="93"/>
      <c r="Z318" s="93"/>
      <c r="AA318" s="93"/>
      <c r="AB318" s="94"/>
      <c r="AC318" s="92"/>
    </row>
    <row r="319" spans="1:29" s="91" customFormat="1">
      <c r="A319" s="89"/>
      <c r="B319" s="90"/>
      <c r="K319" s="90"/>
      <c r="T319" s="92"/>
      <c r="U319" s="92"/>
      <c r="V319" s="93"/>
      <c r="W319" s="93"/>
      <c r="X319" s="93"/>
      <c r="Y319" s="93"/>
      <c r="Z319" s="93"/>
      <c r="AA319" s="93"/>
      <c r="AB319" s="94"/>
      <c r="AC319" s="92"/>
    </row>
    <row r="320" spans="1:29" s="91" customFormat="1">
      <c r="A320" s="89"/>
      <c r="B320" s="90"/>
      <c r="K320" s="90"/>
      <c r="T320" s="92"/>
      <c r="U320" s="92"/>
      <c r="V320" s="93"/>
      <c r="W320" s="93"/>
      <c r="X320" s="93"/>
      <c r="Y320" s="93"/>
      <c r="Z320" s="93"/>
      <c r="AA320" s="93"/>
      <c r="AB320" s="94"/>
      <c r="AC320" s="92"/>
    </row>
    <row r="321" spans="1:29" s="91" customFormat="1">
      <c r="A321" s="89"/>
      <c r="B321" s="90"/>
      <c r="K321" s="90"/>
      <c r="T321" s="92"/>
      <c r="U321" s="92"/>
      <c r="V321" s="93"/>
      <c r="W321" s="93"/>
      <c r="X321" s="93"/>
      <c r="Y321" s="93"/>
      <c r="Z321" s="93"/>
      <c r="AA321" s="93"/>
      <c r="AB321" s="94"/>
      <c r="AC321" s="92"/>
    </row>
    <row r="322" spans="1:29" s="91" customFormat="1">
      <c r="A322" s="89"/>
      <c r="B322" s="90"/>
      <c r="K322" s="90"/>
      <c r="T322" s="92"/>
      <c r="U322" s="92"/>
      <c r="V322" s="93"/>
      <c r="W322" s="93"/>
      <c r="X322" s="93"/>
      <c r="Y322" s="93"/>
      <c r="Z322" s="93"/>
      <c r="AA322" s="93"/>
      <c r="AB322" s="94"/>
      <c r="AC322" s="92"/>
    </row>
    <row r="323" spans="1:29" s="91" customFormat="1">
      <c r="A323" s="89"/>
      <c r="B323" s="90"/>
      <c r="K323" s="90"/>
      <c r="T323" s="92"/>
      <c r="U323" s="92"/>
      <c r="V323" s="93"/>
      <c r="W323" s="93"/>
      <c r="X323" s="93"/>
      <c r="Y323" s="93"/>
      <c r="Z323" s="93"/>
      <c r="AA323" s="93"/>
      <c r="AB323" s="94"/>
      <c r="AC323" s="92"/>
    </row>
    <row r="324" spans="1:29" s="91" customFormat="1">
      <c r="A324" s="89"/>
      <c r="B324" s="90"/>
      <c r="K324" s="90"/>
      <c r="T324" s="92"/>
      <c r="U324" s="92"/>
      <c r="V324" s="93"/>
      <c r="W324" s="93"/>
      <c r="X324" s="93"/>
      <c r="Y324" s="93"/>
      <c r="Z324" s="93"/>
      <c r="AA324" s="93"/>
      <c r="AB324" s="94"/>
      <c r="AC324" s="92"/>
    </row>
    <row r="325" spans="1:29" s="91" customFormat="1">
      <c r="A325" s="89"/>
      <c r="B325" s="90"/>
      <c r="K325" s="90"/>
      <c r="T325" s="92"/>
      <c r="U325" s="92"/>
      <c r="V325" s="93"/>
      <c r="W325" s="93"/>
      <c r="X325" s="93"/>
      <c r="Y325" s="93"/>
      <c r="Z325" s="93"/>
      <c r="AA325" s="93"/>
      <c r="AB325" s="94"/>
      <c r="AC325" s="92"/>
    </row>
    <row r="326" spans="1:29" s="91" customFormat="1">
      <c r="A326" s="89"/>
      <c r="B326" s="90"/>
      <c r="K326" s="90"/>
      <c r="T326" s="92"/>
      <c r="U326" s="92"/>
      <c r="V326" s="93"/>
      <c r="W326" s="93"/>
      <c r="X326" s="93"/>
      <c r="Y326" s="93"/>
      <c r="Z326" s="93"/>
      <c r="AA326" s="93"/>
      <c r="AB326" s="94"/>
      <c r="AC326" s="92"/>
    </row>
    <row r="327" spans="1:29" s="91" customFormat="1">
      <c r="A327" s="89"/>
      <c r="B327" s="90"/>
      <c r="K327" s="90"/>
      <c r="T327" s="92"/>
      <c r="U327" s="92"/>
      <c r="V327" s="93"/>
      <c r="W327" s="93"/>
      <c r="X327" s="93"/>
      <c r="Y327" s="93"/>
      <c r="Z327" s="93"/>
      <c r="AA327" s="93"/>
      <c r="AB327" s="94"/>
      <c r="AC327" s="92"/>
    </row>
    <row r="328" spans="1:29" s="91" customFormat="1">
      <c r="A328" s="89"/>
      <c r="B328" s="90"/>
      <c r="K328" s="90"/>
      <c r="T328" s="92"/>
      <c r="U328" s="92"/>
      <c r="V328" s="93"/>
      <c r="W328" s="93"/>
      <c r="X328" s="93"/>
      <c r="Y328" s="93"/>
      <c r="Z328" s="93"/>
      <c r="AA328" s="93"/>
      <c r="AB328" s="94"/>
      <c r="AC328" s="92"/>
    </row>
    <row r="329" spans="1:29" s="91" customFormat="1">
      <c r="A329" s="89"/>
      <c r="B329" s="90"/>
      <c r="K329" s="90"/>
      <c r="T329" s="92"/>
      <c r="U329" s="92"/>
      <c r="V329" s="93"/>
      <c r="W329" s="93"/>
      <c r="X329" s="93"/>
      <c r="Y329" s="93"/>
      <c r="Z329" s="93"/>
      <c r="AA329" s="93"/>
      <c r="AB329" s="94"/>
      <c r="AC329" s="92"/>
    </row>
    <row r="330" spans="1:29" s="91" customFormat="1">
      <c r="A330" s="89"/>
      <c r="B330" s="90"/>
      <c r="K330" s="90"/>
      <c r="T330" s="92"/>
      <c r="U330" s="92"/>
      <c r="V330" s="93"/>
      <c r="W330" s="93"/>
      <c r="X330" s="93"/>
      <c r="Y330" s="93"/>
      <c r="Z330" s="93"/>
      <c r="AA330" s="93"/>
      <c r="AB330" s="94"/>
      <c r="AC330" s="92"/>
    </row>
    <row r="331" spans="1:29" s="91" customFormat="1">
      <c r="A331" s="89"/>
      <c r="B331" s="90"/>
      <c r="K331" s="90"/>
      <c r="T331" s="92"/>
      <c r="U331" s="92"/>
      <c r="V331" s="93"/>
      <c r="W331" s="93"/>
      <c r="X331" s="93"/>
      <c r="Y331" s="93"/>
      <c r="Z331" s="93"/>
      <c r="AA331" s="93"/>
      <c r="AB331" s="94"/>
      <c r="AC331" s="92"/>
    </row>
    <row r="332" spans="1:29" s="91" customFormat="1">
      <c r="A332" s="89"/>
      <c r="B332" s="90"/>
      <c r="K332" s="90"/>
      <c r="T332" s="92"/>
      <c r="U332" s="92"/>
      <c r="V332" s="93"/>
      <c r="W332" s="93"/>
      <c r="X332" s="93"/>
      <c r="Y332" s="93"/>
      <c r="Z332" s="93"/>
      <c r="AA332" s="93"/>
      <c r="AB332" s="94"/>
      <c r="AC332" s="92"/>
    </row>
    <row r="333" spans="1:29" s="91" customFormat="1">
      <c r="A333" s="89"/>
      <c r="B333" s="90"/>
      <c r="K333" s="90"/>
      <c r="T333" s="92"/>
      <c r="U333" s="92"/>
      <c r="V333" s="93"/>
      <c r="W333" s="93"/>
      <c r="X333" s="93"/>
      <c r="Y333" s="93"/>
      <c r="Z333" s="93"/>
      <c r="AA333" s="93"/>
      <c r="AB333" s="94"/>
      <c r="AC333" s="92"/>
    </row>
    <row r="334" spans="1:29" s="91" customFormat="1">
      <c r="A334" s="89"/>
      <c r="B334" s="90"/>
      <c r="K334" s="90"/>
      <c r="T334" s="92"/>
      <c r="U334" s="92"/>
      <c r="V334" s="93"/>
      <c r="W334" s="93"/>
      <c r="X334" s="93"/>
      <c r="Y334" s="93"/>
      <c r="Z334" s="93"/>
      <c r="AA334" s="93"/>
      <c r="AB334" s="94"/>
      <c r="AC334" s="92"/>
    </row>
    <row r="335" spans="1:29" s="91" customFormat="1">
      <c r="A335" s="89"/>
      <c r="B335" s="90"/>
      <c r="K335" s="90"/>
      <c r="T335" s="92"/>
      <c r="U335" s="92"/>
      <c r="V335" s="93"/>
      <c r="W335" s="93"/>
      <c r="X335" s="93"/>
      <c r="Y335" s="93"/>
      <c r="Z335" s="93"/>
      <c r="AA335" s="93"/>
      <c r="AB335" s="94"/>
      <c r="AC335" s="92"/>
    </row>
    <row r="336" spans="1:29" s="91" customFormat="1">
      <c r="A336" s="89"/>
      <c r="B336" s="90"/>
      <c r="K336" s="90"/>
      <c r="T336" s="92"/>
      <c r="U336" s="92"/>
      <c r="V336" s="93"/>
      <c r="W336" s="93"/>
      <c r="X336" s="93"/>
      <c r="Y336" s="93"/>
      <c r="Z336" s="93"/>
      <c r="AA336" s="93"/>
      <c r="AB336" s="94"/>
      <c r="AC336" s="92"/>
    </row>
    <row r="337" spans="1:29" s="91" customFormat="1">
      <c r="A337" s="89"/>
      <c r="B337" s="90"/>
      <c r="K337" s="90"/>
      <c r="T337" s="92"/>
      <c r="U337" s="92"/>
      <c r="V337" s="93"/>
      <c r="W337" s="93"/>
      <c r="X337" s="93"/>
      <c r="Y337" s="93"/>
      <c r="Z337" s="93"/>
      <c r="AA337" s="93"/>
      <c r="AB337" s="94"/>
      <c r="AC337" s="92"/>
    </row>
  </sheetData>
  <mergeCells count="18">
    <mergeCell ref="A1:D1"/>
    <mergeCell ref="A3:D3"/>
    <mergeCell ref="A4:A5"/>
    <mergeCell ref="B4:F4"/>
    <mergeCell ref="G4:G5"/>
    <mergeCell ref="D92:P93"/>
    <mergeCell ref="J4:L4"/>
    <mergeCell ref="M4:O4"/>
    <mergeCell ref="P4:Q4"/>
    <mergeCell ref="R4:R5"/>
    <mergeCell ref="H4:I4"/>
    <mergeCell ref="U4:U5"/>
    <mergeCell ref="V4:AB4"/>
    <mergeCell ref="AC4:AC5"/>
    <mergeCell ref="A88:U88"/>
    <mergeCell ref="A89:X89"/>
    <mergeCell ref="S4:S5"/>
    <mergeCell ref="T4:T5"/>
  </mergeCells>
  <pageMargins left="0" right="0" top="0" bottom="0" header="0.31496062992125984" footer="0.31496062992125984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 2017</vt:lpstr>
      <vt:lpstr>'JAN 2017'!Print_Area</vt:lpstr>
      <vt:lpstr>'JAN 2017'!Print_Titles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2017-06-06T06:07:19Z</dcterms:created>
  <dcterms:modified xsi:type="dcterms:W3CDTF">2017-06-06T06:49:56Z</dcterms:modified>
</cp:coreProperties>
</file>