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"/>
    </mc:Choice>
  </mc:AlternateContent>
  <bookViews>
    <workbookView xWindow="240" yWindow="75" windowWidth="20055" windowHeight="7935"/>
  </bookViews>
  <sheets>
    <sheet name="Detail" sheetId="1" r:id="rId1"/>
  </sheets>
  <calcPr calcId="171027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  <c r="H34" i="1" l="1"/>
  <c r="I34" i="1"/>
  <c r="J34" i="1"/>
  <c r="K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3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" i="1"/>
  <c r="S4" i="1"/>
  <c r="Q9" i="1" l="1"/>
  <c r="R9" i="1"/>
  <c r="R10" i="1"/>
  <c r="Q10" i="1"/>
  <c r="R5" i="1" l="1"/>
  <c r="Q5" i="1"/>
  <c r="B5" i="1"/>
  <c r="E34" i="1" l="1"/>
  <c r="A4" i="1"/>
  <c r="A6" i="1" l="1"/>
  <c r="M34" i="1"/>
  <c r="A7" i="1" l="1"/>
  <c r="B6" i="1"/>
  <c r="A8" i="1" l="1"/>
  <c r="A9" i="1" s="1"/>
  <c r="B7" i="1"/>
  <c r="Q7" i="1"/>
  <c r="R7" i="1"/>
  <c r="B9" i="1" l="1"/>
  <c r="A10" i="1"/>
  <c r="B10" i="1" s="1"/>
  <c r="B8" i="1"/>
  <c r="R32" i="1"/>
  <c r="Q32" i="1"/>
  <c r="Q30" i="1" l="1"/>
  <c r="R30" i="1"/>
  <c r="A11" i="1" l="1"/>
  <c r="Q28" i="1"/>
  <c r="R28" i="1"/>
  <c r="A12" i="1" l="1"/>
  <c r="B11" i="1"/>
  <c r="Q21" i="1"/>
  <c r="R21" i="1"/>
  <c r="A13" i="1" l="1"/>
  <c r="B12" i="1"/>
  <c r="Q16" i="1"/>
  <c r="R16" i="1"/>
  <c r="A14" i="1" l="1"/>
  <c r="B13" i="1"/>
  <c r="Q15" i="1"/>
  <c r="R15" i="1"/>
  <c r="A15" i="1" l="1"/>
  <c r="B14" i="1"/>
  <c r="R11" i="1"/>
  <c r="Q11" i="1"/>
  <c r="A16" i="1" l="1"/>
  <c r="B15" i="1"/>
  <c r="Q13" i="1"/>
  <c r="A17" i="1" l="1"/>
  <c r="B16" i="1"/>
  <c r="A18" i="1" l="1"/>
  <c r="B17" i="1"/>
  <c r="Q8" i="1"/>
  <c r="R8" i="1"/>
  <c r="A19" i="1" l="1"/>
  <c r="B18" i="1"/>
  <c r="A20" i="1" l="1"/>
  <c r="B19" i="1"/>
  <c r="S34" i="1"/>
  <c r="R20" i="1"/>
  <c r="Q20" i="1"/>
  <c r="R31" i="1"/>
  <c r="Q31" i="1"/>
  <c r="R29" i="1"/>
  <c r="Q29" i="1"/>
  <c r="R27" i="1"/>
  <c r="Q27" i="1"/>
  <c r="R26" i="1"/>
  <c r="Q26" i="1"/>
  <c r="R25" i="1"/>
  <c r="Q25" i="1"/>
  <c r="R24" i="1"/>
  <c r="Q24" i="1"/>
  <c r="R23" i="1"/>
  <c r="Q23" i="1"/>
  <c r="R22" i="1"/>
  <c r="Q22" i="1"/>
  <c r="A21" i="1" l="1"/>
  <c r="B20" i="1"/>
  <c r="Q19" i="1"/>
  <c r="R19" i="1"/>
  <c r="A22" i="1" l="1"/>
  <c r="B21" i="1"/>
  <c r="Q18" i="1"/>
  <c r="R18" i="1"/>
  <c r="A23" i="1" l="1"/>
  <c r="B22" i="1"/>
  <c r="Q17" i="1"/>
  <c r="R17" i="1"/>
  <c r="A24" i="1" l="1"/>
  <c r="B23" i="1"/>
  <c r="R14" i="1"/>
  <c r="Q14" i="1"/>
  <c r="A25" i="1" l="1"/>
  <c r="B24" i="1"/>
  <c r="P34" i="1"/>
  <c r="O34" i="1"/>
  <c r="N34" i="1"/>
  <c r="A26" i="1" l="1"/>
  <c r="B25" i="1"/>
  <c r="R33" i="1"/>
  <c r="Q33" i="1"/>
  <c r="R13" i="1"/>
  <c r="R12" i="1"/>
  <c r="Q12" i="1"/>
  <c r="R6" i="1"/>
  <c r="Q6" i="1"/>
  <c r="R4" i="1"/>
  <c r="Q4" i="1"/>
  <c r="R3" i="1"/>
  <c r="Q3" i="1"/>
  <c r="B3" i="1"/>
  <c r="A27" i="1" l="1"/>
  <c r="B26" i="1"/>
  <c r="Q34" i="1"/>
  <c r="R34" i="1"/>
  <c r="B4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3" i="1" s="1"/>
  <c r="B32" i="1"/>
</calcChain>
</file>

<file path=xl/sharedStrings.xml><?xml version="1.0" encoding="utf-8"?>
<sst xmlns="http://schemas.openxmlformats.org/spreadsheetml/2006/main" count="22" uniqueCount="20">
  <si>
    <t>Date</t>
  </si>
  <si>
    <t>Day</t>
  </si>
  <si>
    <t>Transport</t>
  </si>
  <si>
    <t>Package</t>
  </si>
  <si>
    <t>COD</t>
  </si>
  <si>
    <t>INSURANCE</t>
  </si>
  <si>
    <t>Con</t>
  </si>
  <si>
    <t>Box</t>
  </si>
  <si>
    <t>Yield</t>
  </si>
  <si>
    <t>Commision</t>
  </si>
  <si>
    <t>Line Pay</t>
  </si>
  <si>
    <t>แรงงาน</t>
  </si>
  <si>
    <t>AM</t>
  </si>
  <si>
    <t>PUP</t>
  </si>
  <si>
    <t>SAT</t>
  </si>
  <si>
    <t>RAS</t>
  </si>
  <si>
    <t>Freight</t>
  </si>
  <si>
    <t>วันวิสาขบูชา</t>
  </si>
  <si>
    <t>PDC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</si>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</sst>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87" formatCode="_(* #,##0.00_);_(* \(#,##0.00\);_(* &quot;-&quot;??_);_(@_)"/>
  </numFmts>
  <fonts count="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9"/>
      <color theme="1"/>
      <name val="Tahoma"/>
      <family val="2"/>
      <scheme val="minor"/>
    </font>
    <font>
      <b/>
      <u val="singleAccounting"/>
      <sz val="9"/>
      <color theme="1"/>
      <name val="Tahoma"/>
      <family val="2"/>
      <scheme val="minor"/>
    </font>
    <font>
      <b/>
      <sz val="9"/>
      <color theme="0"/>
      <name val="Tahoma"/>
      <family val="2"/>
      <scheme val="minor"/>
    </font>
    <font>
      <b/>
      <sz val="9"/>
      <color theme="1"/>
      <name val="Tahoma"/>
      <family val="2"/>
      <scheme val="minor"/>
    </font>
    <font>
      <b/>
      <u val="singleAccounting"/>
      <sz val="9"/>
      <color rgb="FFFF0000"/>
      <name val="Tahoma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187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87" fontId="3" fillId="0" borderId="0" xfId="1" applyFont="1"/>
    <xf numFmtId="187" fontId="2" fillId="5" borderId="3" xfId="1" applyFont="1" applyFill="1" applyBorder="1"/>
    <xf numFmtId="187" fontId="2" fillId="5" borderId="6" xfId="1" applyFont="1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7" fontId="2" fillId="3" borderId="10" xfId="1" applyFont="1" applyFill="1" applyBorder="1"/>
    <xf numFmtId="187" fontId="2" fillId="3" borderId="11" xfId="1" applyFont="1" applyFill="1" applyBorder="1"/>
    <xf numFmtId="187" fontId="2" fillId="6" borderId="3" xfId="1" applyFont="1" applyFill="1" applyBorder="1"/>
    <xf numFmtId="187" fontId="2" fillId="6" borderId="6" xfId="1" applyFont="1" applyFill="1" applyBorder="1"/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187" fontId="2" fillId="10" borderId="3" xfId="1" applyFont="1" applyFill="1" applyBorder="1"/>
    <xf numFmtId="187" fontId="2" fillId="10" borderId="6" xfId="1" applyFont="1" applyFill="1" applyBorder="1"/>
    <xf numFmtId="187" fontId="3" fillId="0" borderId="0" xfId="0" applyNumberFormat="1" applyFont="1"/>
    <xf numFmtId="187" fontId="5" fillId="9" borderId="15" xfId="1" applyFont="1" applyFill="1" applyBorder="1"/>
    <xf numFmtId="187" fontId="5" fillId="9" borderId="16" xfId="1" applyFont="1" applyFill="1" applyBorder="1"/>
    <xf numFmtId="187" fontId="5" fillId="9" borderId="2" xfId="1" applyFont="1" applyFill="1" applyBorder="1"/>
    <xf numFmtId="187" fontId="5" fillId="9" borderId="3" xfId="1" applyFont="1" applyFill="1" applyBorder="1"/>
    <xf numFmtId="187" fontId="5" fillId="9" borderId="4" xfId="1" applyFont="1" applyFill="1" applyBorder="1"/>
    <xf numFmtId="187" fontId="5" fillId="9" borderId="6" xfId="1" applyFont="1" applyFill="1" applyBorder="1"/>
    <xf numFmtId="187" fontId="6" fillId="0" borderId="0" xfId="1" applyFont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/>
    </xf>
    <xf numFmtId="0" fontId="2" fillId="12" borderId="11" xfId="0" applyFont="1" applyFill="1" applyBorder="1" applyAlignment="1">
      <alignment horizontal="center"/>
    </xf>
    <xf numFmtId="14" fontId="2" fillId="4" borderId="15" xfId="0" applyNumberFormat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87" fontId="2" fillId="3" borderId="3" xfId="1" applyFont="1" applyFill="1" applyBorder="1"/>
    <xf numFmtId="187" fontId="2" fillId="3" borderId="6" xfId="1" applyFont="1" applyFill="1" applyBorder="1"/>
    <xf numFmtId="14" fontId="2" fillId="4" borderId="2" xfId="0" applyNumberFormat="1" applyFont="1" applyFill="1" applyBorder="1" applyAlignment="1">
      <alignment horizontal="center"/>
    </xf>
    <xf numFmtId="14" fontId="2" fillId="4" borderId="4" xfId="0" applyNumberFormat="1" applyFont="1" applyFill="1" applyBorder="1" applyAlignment="1">
      <alignment horizontal="center"/>
    </xf>
    <xf numFmtId="3" fontId="2" fillId="7" borderId="2" xfId="0" applyNumberFormat="1" applyFont="1" applyFill="1" applyBorder="1" applyAlignment="1">
      <alignment horizontal="center"/>
    </xf>
    <xf numFmtId="3" fontId="2" fillId="7" borderId="13" xfId="0" applyNumberFormat="1" applyFont="1" applyFill="1" applyBorder="1" applyAlignment="1">
      <alignment horizontal="center"/>
    </xf>
    <xf numFmtId="187" fontId="2" fillId="10" borderId="3" xfId="1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43" fontId="2" fillId="0" borderId="0" xfId="0" applyNumberFormat="1" applyFont="1"/>
    <xf numFmtId="0" fontId="4" fillId="14" borderId="9" xfId="0" applyFont="1" applyFill="1" applyBorder="1" applyAlignment="1">
      <alignment horizontal="center" vertical="center"/>
    </xf>
    <xf numFmtId="187" fontId="2" fillId="13" borderId="3" xfId="1" applyFont="1" applyFill="1" applyBorder="1"/>
    <xf numFmtId="187" fontId="2" fillId="13" borderId="6" xfId="1" applyFont="1" applyFill="1" applyBorder="1"/>
    <xf numFmtId="187" fontId="2" fillId="15" borderId="3" xfId="1" applyFont="1" applyFill="1" applyBorder="1"/>
    <xf numFmtId="187" fontId="2" fillId="15" borderId="6" xfId="1" applyFont="1" applyFill="1" applyBorder="1"/>
    <xf numFmtId="0" fontId="4" fillId="8" borderId="5" xfId="0" applyFont="1" applyFill="1" applyBorder="1" applyAlignment="1">
      <alignment horizontal="center" vertical="center"/>
    </xf>
    <xf numFmtId="43" fontId="2" fillId="16" borderId="18" xfId="0" applyNumberFormat="1" applyFont="1" applyFill="1" applyBorder="1" applyAlignment="1">
      <alignment vertical="center"/>
    </xf>
    <xf numFmtId="43" fontId="2" fillId="16" borderId="19" xfId="0" applyNumberFormat="1" applyFont="1" applyFill="1" applyBorder="1" applyAlignment="1">
      <alignment vertical="center"/>
    </xf>
    <xf numFmtId="0" fontId="2" fillId="17" borderId="0" xfId="0" applyFont="1" applyFill="1"/>
    <xf numFmtId="0" fontId="4" fillId="17" borderId="9" xfId="0" applyFont="1" applyFill="1" applyBorder="1" applyAlignment="1">
      <alignment horizontal="center" vertical="center"/>
    </xf>
    <xf numFmtId="187" fontId="2" fillId="17" borderId="3" xfId="1" applyFont="1" applyFill="1" applyBorder="1"/>
    <xf numFmtId="43" fontId="2" fillId="17" borderId="0" xfId="0" applyNumberFormat="1" applyFont="1" applyFill="1" applyBorder="1" applyAlignment="1">
      <alignment vertical="center"/>
    </xf>
    <xf numFmtId="187" fontId="2" fillId="17" borderId="0" xfId="1" applyFont="1" applyFill="1" applyBorder="1"/>
    <xf numFmtId="187" fontId="3" fillId="17" borderId="0" xfId="1" applyFont="1" applyFill="1"/>
  </cellXfs>
  <cellStyles count="2">
    <cellStyle name="จุลภาค" xfId="1" builtinId="3"/>
    <cellStyle name="ปกติ" xfId="0" builtinId="0"/>
  </cellStyles>
  <dxfs count="20">
    <dxf>
      <fill>
        <patternFill>
          <bgColor rgb="FFC00000"/>
        </patternFill>
      </fill>
    </dxf>
    <dxf>
      <fill>
        <patternFill>
          <bgColor rgb="FFFAA4F0"/>
        </patternFill>
      </fill>
    </dxf>
    <dxf>
      <fill>
        <patternFill>
          <bgColor rgb="FFFAA4F0"/>
        </patternFill>
      </fill>
    </dxf>
    <dxf>
      <fill>
        <patternFill>
          <bgColor rgb="FFFF1D1D"/>
        </patternFill>
      </fill>
    </dxf>
    <dxf>
      <fill>
        <patternFill>
          <bgColor rgb="FFC00000"/>
        </patternFill>
      </fill>
    </dxf>
    <dxf>
      <fill>
        <patternFill>
          <bgColor rgb="FFFAA4F0"/>
        </patternFill>
      </fill>
    </dxf>
    <dxf>
      <fill>
        <patternFill>
          <bgColor rgb="FFFAA4F0"/>
        </patternFill>
      </fill>
    </dxf>
    <dxf>
      <fill>
        <patternFill>
          <bgColor rgb="FFFF1D1D"/>
        </patternFill>
      </fill>
    </dxf>
    <dxf>
      <fill>
        <patternFill>
          <bgColor rgb="FFC00000"/>
        </patternFill>
      </fill>
    </dxf>
    <dxf>
      <fill>
        <patternFill>
          <bgColor rgb="FFFAA4F0"/>
        </patternFill>
      </fill>
    </dxf>
    <dxf>
      <fill>
        <patternFill>
          <bgColor rgb="FFFAA4F0"/>
        </patternFill>
      </fill>
    </dxf>
    <dxf>
      <fill>
        <patternFill>
          <bgColor rgb="FFFF1D1D"/>
        </patternFill>
      </fill>
    </dxf>
    <dxf>
      <fill>
        <patternFill>
          <bgColor rgb="FFC00000"/>
        </patternFill>
      </fill>
    </dxf>
    <dxf>
      <fill>
        <patternFill>
          <bgColor rgb="FFFAA4F0"/>
        </patternFill>
      </fill>
    </dxf>
    <dxf>
      <fill>
        <patternFill>
          <bgColor rgb="FFFAA4F0"/>
        </patternFill>
      </fill>
    </dxf>
    <dxf>
      <fill>
        <patternFill>
          <bgColor rgb="FFFF1D1D"/>
        </patternFill>
      </fill>
    </dxf>
    <dxf>
      <fill>
        <patternFill>
          <bgColor rgb="FFC00000"/>
        </patternFill>
      </fill>
    </dxf>
    <dxf>
      <fill>
        <patternFill>
          <bgColor rgb="FFFAA4F0"/>
        </patternFill>
      </fill>
    </dxf>
    <dxf>
      <fill>
        <patternFill>
          <bgColor rgb="FFFAA4F0"/>
        </patternFill>
      </fill>
    </dxf>
    <dxf>
      <fill>
        <patternFill>
          <bgColor rgb="FFFF1D1D"/>
        </patternFill>
      </fill>
    </dxf>
  </dxfs>
  <tableStyles count="0" defaultTableStyle="TableStyleMedium9" defaultPivotStyle="PivotStyleLight16"/>
  <colors>
    <mruColors>
      <color rgb="FFFF1D1D"/>
      <color rgb="FFFAA4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showGridLines="0" tabSelected="1" zoomScaleNormal="100" workbookViewId="0">
      <selection activeCell="H9" sqref="H9"/>
    </sheetView>
  </sheetViews>
  <sheetFormatPr defaultColWidth="9.125" defaultRowHeight="11.25" x14ac:dyDescent="0.15"/>
  <cols>
    <col min="1" max="1" width="9.75" style="1" bestFit="1" customWidth="1"/>
    <col min="2" max="4" width="9.125" style="1"/>
    <col min="5" max="6" width="11.375" style="2" customWidth="1"/>
    <col min="7" max="7" width="11.375" style="55" customWidth="1"/>
    <col min="8" max="11" width="8.875" style="2" customWidth="1"/>
    <col min="12" max="12" width="11.875" style="2" customWidth="1"/>
    <col min="13" max="13" width="11.75" style="2" customWidth="1"/>
    <col min="14" max="14" width="12.875" style="2" customWidth="1"/>
    <col min="15" max="16" width="13" style="2" customWidth="1"/>
    <col min="17" max="18" width="9.125" style="2"/>
    <col min="19" max="19" width="10.125" style="1" customWidth="1"/>
    <col min="20" max="20" width="9.875" style="2" bestFit="1" customWidth="1"/>
    <col min="21" max="16384" width="9.125" style="2"/>
  </cols>
  <sheetData>
    <row r="1" spans="1:21" ht="12" thickBot="1" x14ac:dyDescent="0.2">
      <c r="Q1" s="52" t="s">
        <v>8</v>
      </c>
      <c r="R1" s="52"/>
    </row>
    <row r="2" spans="1:21" ht="12" thickBot="1" x14ac:dyDescent="0.2">
      <c r="A2" s="6" t="s">
        <v>0</v>
      </c>
      <c r="B2" s="7" t="s">
        <v>1</v>
      </c>
      <c r="C2" s="6" t="s">
        <v>6</v>
      </c>
      <c r="D2" s="16" t="s">
        <v>7</v>
      </c>
      <c r="E2" s="9" t="s">
        <v>2</v>
      </c>
      <c r="F2" s="8" t="s">
        <v>18</v>
      </c>
      <c r="G2" s="56" t="s">
        <v>19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47" t="s">
        <v>10</v>
      </c>
      <c r="N2" s="8" t="s">
        <v>3</v>
      </c>
      <c r="O2" s="8" t="s">
        <v>4</v>
      </c>
      <c r="P2" s="8" t="s">
        <v>5</v>
      </c>
      <c r="Q2" s="19" t="s">
        <v>6</v>
      </c>
      <c r="R2" s="20" t="s">
        <v>7</v>
      </c>
      <c r="S2" s="31" t="s">
        <v>9</v>
      </c>
    </row>
    <row r="3" spans="1:21" x14ac:dyDescent="0.15">
      <c r="A3" s="34">
        <v>42856</v>
      </c>
      <c r="B3" s="35" t="str">
        <f>TEXT(A3,"ddd")</f>
        <v>จ.</v>
      </c>
      <c r="C3" s="14"/>
      <c r="D3" s="17"/>
      <c r="E3" s="10"/>
      <c r="F3" s="38"/>
      <c r="G3" s="57"/>
      <c r="H3" s="38"/>
      <c r="I3" s="38"/>
      <c r="J3" s="38"/>
      <c r="K3" s="38"/>
      <c r="L3" s="50" t="str">
        <f>IF(E3="","",SUM(E3:K3))</f>
        <v/>
      </c>
      <c r="M3" s="48"/>
      <c r="N3" s="4"/>
      <c r="O3" s="12"/>
      <c r="P3" s="44" t="s">
        <v>11</v>
      </c>
      <c r="Q3" s="24" t="str">
        <f>IF(C3="","",E3/C3)</f>
        <v/>
      </c>
      <c r="R3" s="25" t="str">
        <f>IF(D3="","",E3/D3)</f>
        <v/>
      </c>
      <c r="S3" s="45" t="str">
        <f>IF(C3="","",IF(C3&gt;400,C3-400,""))</f>
        <v/>
      </c>
    </row>
    <row r="4" spans="1:21" x14ac:dyDescent="0.15">
      <c r="A4" s="40">
        <f>A3+1</f>
        <v>42857</v>
      </c>
      <c r="B4" s="36" t="str">
        <f t="shared" ref="B4:B33" si="0">TEXT(A4,"ddd")</f>
        <v>อ.</v>
      </c>
      <c r="C4" s="14">
        <v>1980</v>
      </c>
      <c r="D4" s="17">
        <v>2035</v>
      </c>
      <c r="E4" s="10">
        <v>123283.6</v>
      </c>
      <c r="F4" s="53">
        <v>153605</v>
      </c>
      <c r="G4" s="58">
        <f>(E4-F4)</f>
        <v>-30321.399999999994</v>
      </c>
      <c r="H4" s="38">
        <v>800</v>
      </c>
      <c r="I4" s="38"/>
      <c r="J4" s="38"/>
      <c r="K4" s="38">
        <v>1400</v>
      </c>
      <c r="L4" s="50">
        <f t="shared" ref="L4:L33" si="1">IF(E4="","",SUM(E4:K4))</f>
        <v>248767.19999999998</v>
      </c>
      <c r="M4" s="48">
        <v>33446.400000000001</v>
      </c>
      <c r="N4" s="4">
        <v>1630</v>
      </c>
      <c r="O4" s="12">
        <v>14839.05</v>
      </c>
      <c r="P4" s="21">
        <v>0</v>
      </c>
      <c r="Q4" s="26">
        <f t="shared" ref="Q4:Q33" si="2">IF(C4="","",E4/C4)</f>
        <v>62.26444444444445</v>
      </c>
      <c r="R4" s="27">
        <f t="shared" ref="R4:R33" si="3">IF(D4="","",E4/D4)</f>
        <v>60.581621621621622</v>
      </c>
      <c r="S4" s="32">
        <f>IF(C4="","",IF(C4&gt;400,C4-400,""))</f>
        <v>1580</v>
      </c>
      <c r="T4" s="46"/>
      <c r="U4" s="46"/>
    </row>
    <row r="5" spans="1:21" x14ac:dyDescent="0.15">
      <c r="A5" s="40">
        <v>42858</v>
      </c>
      <c r="B5" s="36" t="str">
        <f t="shared" si="0"/>
        <v>พ.</v>
      </c>
      <c r="C5" s="14">
        <v>924</v>
      </c>
      <c r="D5" s="17">
        <v>969</v>
      </c>
      <c r="E5" s="10">
        <v>79155</v>
      </c>
      <c r="F5" s="53">
        <v>79155</v>
      </c>
      <c r="G5" s="58">
        <f t="shared" ref="G5:G33" si="4">(E5-F5)</f>
        <v>0</v>
      </c>
      <c r="H5" s="38"/>
      <c r="I5" s="38"/>
      <c r="J5" s="38"/>
      <c r="K5" s="38">
        <v>600</v>
      </c>
      <c r="L5" s="50">
        <f t="shared" si="1"/>
        <v>158910</v>
      </c>
      <c r="M5" s="48">
        <v>10565.3</v>
      </c>
      <c r="N5" s="4">
        <v>1200</v>
      </c>
      <c r="O5" s="12">
        <v>5132.13</v>
      </c>
      <c r="P5" s="21">
        <v>0</v>
      </c>
      <c r="Q5" s="26">
        <f t="shared" si="2"/>
        <v>85.665584415584419</v>
      </c>
      <c r="R5" s="27">
        <f t="shared" si="3"/>
        <v>81.687306501547994</v>
      </c>
      <c r="S5" s="32">
        <f t="shared" ref="S5:S33" si="5">IF(C5="","",IF(C5&gt;400,C5-400,""))</f>
        <v>524</v>
      </c>
    </row>
    <row r="6" spans="1:21" x14ac:dyDescent="0.15">
      <c r="A6" s="40">
        <f t="shared" ref="A6:A33" si="6">A5+1</f>
        <v>42859</v>
      </c>
      <c r="B6" s="36" t="str">
        <f t="shared" si="0"/>
        <v>พฤ.</v>
      </c>
      <c r="C6" s="14">
        <v>1108</v>
      </c>
      <c r="D6" s="17">
        <v>1140</v>
      </c>
      <c r="E6" s="10">
        <v>83675</v>
      </c>
      <c r="F6" s="53">
        <v>83675</v>
      </c>
      <c r="G6" s="58">
        <f t="shared" si="4"/>
        <v>0</v>
      </c>
      <c r="H6" s="38">
        <v>200</v>
      </c>
      <c r="I6" s="38"/>
      <c r="J6" s="38"/>
      <c r="K6" s="38">
        <v>650</v>
      </c>
      <c r="L6" s="50">
        <f t="shared" si="1"/>
        <v>168200</v>
      </c>
      <c r="M6" s="48">
        <v>10610.62</v>
      </c>
      <c r="N6" s="4">
        <v>1315</v>
      </c>
      <c r="O6" s="12">
        <v>5603.97</v>
      </c>
      <c r="P6" s="21">
        <v>0</v>
      </c>
      <c r="Q6" s="26">
        <f t="shared" si="2"/>
        <v>75.518953068592054</v>
      </c>
      <c r="R6" s="27">
        <f t="shared" si="3"/>
        <v>73.399122807017548</v>
      </c>
      <c r="S6" s="32">
        <f t="shared" si="5"/>
        <v>708</v>
      </c>
    </row>
    <row r="7" spans="1:21" x14ac:dyDescent="0.15">
      <c r="A7" s="40">
        <f t="shared" si="6"/>
        <v>42860</v>
      </c>
      <c r="B7" s="36" t="str">
        <f t="shared" si="0"/>
        <v>ศ.</v>
      </c>
      <c r="C7" s="14">
        <v>841</v>
      </c>
      <c r="D7" s="17">
        <v>859</v>
      </c>
      <c r="E7" s="10">
        <v>64470</v>
      </c>
      <c r="F7" s="53">
        <v>64470</v>
      </c>
      <c r="G7" s="58">
        <f t="shared" si="4"/>
        <v>0</v>
      </c>
      <c r="H7" s="38">
        <v>50</v>
      </c>
      <c r="I7" s="38"/>
      <c r="J7" s="38">
        <v>0</v>
      </c>
      <c r="K7" s="38">
        <v>450</v>
      </c>
      <c r="L7" s="50">
        <f t="shared" si="1"/>
        <v>129440</v>
      </c>
      <c r="M7" s="48">
        <v>8666.16</v>
      </c>
      <c r="N7" s="4">
        <v>710</v>
      </c>
      <c r="O7" s="12">
        <v>4720.8900000000003</v>
      </c>
      <c r="P7" s="21">
        <v>0</v>
      </c>
      <c r="Q7" s="26">
        <f t="shared" si="2"/>
        <v>76.658739595719382</v>
      </c>
      <c r="R7" s="27">
        <f t="shared" si="3"/>
        <v>75.052386495925489</v>
      </c>
      <c r="S7" s="32">
        <f t="shared" si="5"/>
        <v>441</v>
      </c>
    </row>
    <row r="8" spans="1:21" x14ac:dyDescent="0.15">
      <c r="A8" s="40">
        <f t="shared" si="6"/>
        <v>42861</v>
      </c>
      <c r="B8" s="36" t="str">
        <f t="shared" si="0"/>
        <v>ส.</v>
      </c>
      <c r="C8" s="14">
        <v>554</v>
      </c>
      <c r="D8" s="17">
        <v>569</v>
      </c>
      <c r="E8" s="10">
        <v>48860</v>
      </c>
      <c r="F8" s="53">
        <v>48860</v>
      </c>
      <c r="G8" s="58">
        <f t="shared" si="4"/>
        <v>0</v>
      </c>
      <c r="H8" s="38">
        <v>50</v>
      </c>
      <c r="I8" s="38"/>
      <c r="J8" s="38"/>
      <c r="K8" s="38">
        <v>400</v>
      </c>
      <c r="L8" s="50">
        <f t="shared" si="1"/>
        <v>98170</v>
      </c>
      <c r="M8" s="48">
        <v>8367.2000000000007</v>
      </c>
      <c r="N8" s="4">
        <v>515</v>
      </c>
      <c r="O8" s="12">
        <v>4380.8999999999996</v>
      </c>
      <c r="P8" s="21">
        <v>0</v>
      </c>
      <c r="Q8" s="26">
        <f t="shared" si="2"/>
        <v>88.194945848375454</v>
      </c>
      <c r="R8" s="27">
        <f t="shared" si="3"/>
        <v>85.869947275922669</v>
      </c>
      <c r="S8" s="32">
        <f t="shared" si="5"/>
        <v>154</v>
      </c>
    </row>
    <row r="9" spans="1:21" x14ac:dyDescent="0.15">
      <c r="A9" s="40">
        <f t="shared" si="6"/>
        <v>42862</v>
      </c>
      <c r="B9" s="36" t="str">
        <f t="shared" si="0"/>
        <v>อา.</v>
      </c>
      <c r="C9" s="14">
        <v>420</v>
      </c>
      <c r="D9" s="17">
        <v>420</v>
      </c>
      <c r="E9" s="10">
        <v>19950</v>
      </c>
      <c r="F9" s="53">
        <v>19950</v>
      </c>
      <c r="G9" s="58">
        <f t="shared" si="4"/>
        <v>0</v>
      </c>
      <c r="H9" s="38"/>
      <c r="I9" s="38"/>
      <c r="J9" s="38"/>
      <c r="K9" s="38">
        <v>500</v>
      </c>
      <c r="L9" s="50">
        <f t="shared" si="1"/>
        <v>40400</v>
      </c>
      <c r="M9" s="48"/>
      <c r="N9" s="4"/>
      <c r="O9" s="12"/>
      <c r="P9" s="21">
        <v>0</v>
      </c>
      <c r="Q9" s="26">
        <f t="shared" si="2"/>
        <v>47.5</v>
      </c>
      <c r="R9" s="27">
        <f t="shared" si="3"/>
        <v>47.5</v>
      </c>
      <c r="S9" s="32">
        <f t="shared" si="5"/>
        <v>20</v>
      </c>
    </row>
    <row r="10" spans="1:21" x14ac:dyDescent="0.15">
      <c r="A10" s="40">
        <f t="shared" si="6"/>
        <v>42863</v>
      </c>
      <c r="B10" s="36" t="str">
        <f t="shared" ref="B10" si="7">TEXT(A10,"ddd")</f>
        <v>จ.</v>
      </c>
      <c r="C10" s="14">
        <v>1217</v>
      </c>
      <c r="D10" s="17">
        <v>1252</v>
      </c>
      <c r="E10" s="10">
        <v>96395</v>
      </c>
      <c r="F10" s="53">
        <v>96395</v>
      </c>
      <c r="G10" s="58">
        <f t="shared" si="4"/>
        <v>0</v>
      </c>
      <c r="H10" s="38"/>
      <c r="I10" s="38"/>
      <c r="J10" s="38"/>
      <c r="K10" s="38">
        <v>1150</v>
      </c>
      <c r="L10" s="50">
        <f t="shared" si="1"/>
        <v>193940</v>
      </c>
      <c r="M10" s="48">
        <v>18009.560000000001</v>
      </c>
      <c r="N10" s="4">
        <v>1280</v>
      </c>
      <c r="O10" s="12">
        <v>8222.43</v>
      </c>
      <c r="P10" s="21">
        <v>80</v>
      </c>
      <c r="Q10" s="26">
        <f t="shared" ref="Q10" si="8">IF(C10="","",E10/C10)</f>
        <v>79.207066557107638</v>
      </c>
      <c r="R10" s="27">
        <f t="shared" ref="R10" si="9">IF(D10="","",E10/D10)</f>
        <v>76.992811501597444</v>
      </c>
      <c r="S10" s="32">
        <f t="shared" si="5"/>
        <v>817</v>
      </c>
    </row>
    <row r="11" spans="1:21" x14ac:dyDescent="0.15">
      <c r="A11" s="40">
        <f t="shared" si="6"/>
        <v>42864</v>
      </c>
      <c r="B11" s="36" t="str">
        <f t="shared" si="0"/>
        <v>อ.</v>
      </c>
      <c r="C11" s="14">
        <v>1065</v>
      </c>
      <c r="D11" s="17">
        <v>1090</v>
      </c>
      <c r="E11" s="10">
        <v>75225</v>
      </c>
      <c r="F11" s="53">
        <v>75225</v>
      </c>
      <c r="G11" s="58">
        <f t="shared" si="4"/>
        <v>0</v>
      </c>
      <c r="H11" s="38"/>
      <c r="I11" s="38"/>
      <c r="J11" s="38"/>
      <c r="K11" s="38">
        <v>1400</v>
      </c>
      <c r="L11" s="50">
        <f t="shared" si="1"/>
        <v>151850</v>
      </c>
      <c r="M11" s="48">
        <v>12295.5</v>
      </c>
      <c r="N11" s="4">
        <v>650</v>
      </c>
      <c r="O11" s="12">
        <v>3842.19</v>
      </c>
      <c r="P11" s="21">
        <v>0</v>
      </c>
      <c r="Q11" s="26">
        <f t="shared" ref="Q11" si="10">IF(C11="","",E11/C11)</f>
        <v>70.633802816901408</v>
      </c>
      <c r="R11" s="27">
        <f t="shared" ref="R11" si="11">IF(D11="","",E11/D11)</f>
        <v>69.013761467889907</v>
      </c>
      <c r="S11" s="32">
        <f t="shared" si="5"/>
        <v>665</v>
      </c>
    </row>
    <row r="12" spans="1:21" x14ac:dyDescent="0.15">
      <c r="A12" s="40">
        <f t="shared" si="6"/>
        <v>42865</v>
      </c>
      <c r="B12" s="36" t="str">
        <f t="shared" si="0"/>
        <v>พ.</v>
      </c>
      <c r="C12" s="14"/>
      <c r="D12" s="17"/>
      <c r="E12" s="10"/>
      <c r="F12" s="53"/>
      <c r="G12" s="58">
        <f t="shared" si="4"/>
        <v>0</v>
      </c>
      <c r="H12" s="38"/>
      <c r="I12" s="38"/>
      <c r="J12" s="38"/>
      <c r="K12" s="38"/>
      <c r="L12" s="50" t="str">
        <f t="shared" si="1"/>
        <v/>
      </c>
      <c r="M12" s="48"/>
      <c r="N12" s="4"/>
      <c r="O12" s="12"/>
      <c r="P12" s="21" t="s">
        <v>17</v>
      </c>
      <c r="Q12" s="26" t="str">
        <f t="shared" si="2"/>
        <v/>
      </c>
      <c r="R12" s="27" t="str">
        <f t="shared" si="3"/>
        <v/>
      </c>
      <c r="S12" s="32" t="str">
        <f t="shared" si="5"/>
        <v/>
      </c>
    </row>
    <row r="13" spans="1:21" x14ac:dyDescent="0.15">
      <c r="A13" s="40">
        <f t="shared" si="6"/>
        <v>42866</v>
      </c>
      <c r="B13" s="36" t="str">
        <f t="shared" si="0"/>
        <v>พฤ.</v>
      </c>
      <c r="C13" s="14">
        <v>1280</v>
      </c>
      <c r="D13" s="17">
        <v>1350</v>
      </c>
      <c r="E13" s="10">
        <v>112195</v>
      </c>
      <c r="F13" s="53">
        <v>112195</v>
      </c>
      <c r="G13" s="58">
        <f t="shared" si="4"/>
        <v>0</v>
      </c>
      <c r="H13" s="38"/>
      <c r="I13" s="38"/>
      <c r="J13" s="38"/>
      <c r="K13" s="38">
        <v>700</v>
      </c>
      <c r="L13" s="50">
        <f t="shared" si="1"/>
        <v>225090</v>
      </c>
      <c r="M13" s="48">
        <v>8609.76</v>
      </c>
      <c r="N13" s="4">
        <v>1425</v>
      </c>
      <c r="O13" s="12">
        <v>10658.97</v>
      </c>
      <c r="P13" s="21">
        <v>0</v>
      </c>
      <c r="Q13" s="26">
        <f t="shared" si="2"/>
        <v>87.65234375</v>
      </c>
      <c r="R13" s="27">
        <f t="shared" si="3"/>
        <v>83.107407407407408</v>
      </c>
      <c r="S13" s="32">
        <f t="shared" si="5"/>
        <v>880</v>
      </c>
    </row>
    <row r="14" spans="1:21" x14ac:dyDescent="0.15">
      <c r="A14" s="40">
        <f t="shared" si="6"/>
        <v>42867</v>
      </c>
      <c r="B14" s="36" t="str">
        <f t="shared" si="0"/>
        <v>ศ.</v>
      </c>
      <c r="C14" s="14">
        <v>865</v>
      </c>
      <c r="D14" s="17">
        <v>894</v>
      </c>
      <c r="E14" s="10">
        <v>66760</v>
      </c>
      <c r="F14" s="53">
        <v>66760</v>
      </c>
      <c r="G14" s="58">
        <f t="shared" si="4"/>
        <v>0</v>
      </c>
      <c r="H14" s="38"/>
      <c r="I14" s="38"/>
      <c r="J14" s="38"/>
      <c r="K14" s="38">
        <v>550</v>
      </c>
      <c r="L14" s="50">
        <f t="shared" si="1"/>
        <v>134070</v>
      </c>
      <c r="M14" s="48">
        <v>6677.9</v>
      </c>
      <c r="N14" s="4">
        <v>655</v>
      </c>
      <c r="O14" s="12">
        <v>5642.88</v>
      </c>
      <c r="P14" s="21">
        <v>0</v>
      </c>
      <c r="Q14" s="26">
        <f t="shared" ref="Q14:Q16" si="12">IF(C14="","",E14/C14)</f>
        <v>77.179190751445091</v>
      </c>
      <c r="R14" s="27">
        <f t="shared" ref="R14:R16" si="13">IF(D14="","",E14/D14)</f>
        <v>74.675615212527958</v>
      </c>
      <c r="S14" s="32">
        <f t="shared" si="5"/>
        <v>465</v>
      </c>
    </row>
    <row r="15" spans="1:21" x14ac:dyDescent="0.15">
      <c r="A15" s="40">
        <f t="shared" si="6"/>
        <v>42868</v>
      </c>
      <c r="B15" s="36" t="str">
        <f t="shared" si="0"/>
        <v>ส.</v>
      </c>
      <c r="C15" s="14">
        <v>793</v>
      </c>
      <c r="D15" s="17">
        <v>795</v>
      </c>
      <c r="E15" s="10">
        <v>50315</v>
      </c>
      <c r="F15" s="53">
        <v>50315</v>
      </c>
      <c r="G15" s="58">
        <f t="shared" si="4"/>
        <v>0</v>
      </c>
      <c r="H15" s="38"/>
      <c r="I15" s="38"/>
      <c r="J15" s="38"/>
      <c r="K15" s="38">
        <v>650</v>
      </c>
      <c r="L15" s="50">
        <f t="shared" si="1"/>
        <v>101280</v>
      </c>
      <c r="M15" s="48">
        <v>5987.8</v>
      </c>
      <c r="N15" s="4">
        <v>685</v>
      </c>
      <c r="O15" s="12">
        <v>3761.4</v>
      </c>
      <c r="P15" s="21">
        <v>0</v>
      </c>
      <c r="Q15" s="26">
        <f t="shared" si="12"/>
        <v>63.448928121059268</v>
      </c>
      <c r="R15" s="27">
        <f t="shared" si="13"/>
        <v>63.289308176100626</v>
      </c>
      <c r="S15" s="32">
        <f t="shared" si="5"/>
        <v>393</v>
      </c>
    </row>
    <row r="16" spans="1:21" x14ac:dyDescent="0.15">
      <c r="A16" s="40">
        <f t="shared" si="6"/>
        <v>42869</v>
      </c>
      <c r="B16" s="36" t="str">
        <f t="shared" si="0"/>
        <v>อา.</v>
      </c>
      <c r="C16" s="14"/>
      <c r="D16" s="17"/>
      <c r="E16" s="10"/>
      <c r="F16" s="53"/>
      <c r="G16" s="58">
        <f t="shared" si="4"/>
        <v>0</v>
      </c>
      <c r="H16" s="38"/>
      <c r="I16" s="38"/>
      <c r="J16" s="38"/>
      <c r="K16" s="38"/>
      <c r="L16" s="50" t="str">
        <f t="shared" si="1"/>
        <v/>
      </c>
      <c r="M16" s="48"/>
      <c r="N16" s="4"/>
      <c r="O16" s="12"/>
      <c r="P16" s="21">
        <v>0</v>
      </c>
      <c r="Q16" s="26" t="str">
        <f t="shared" si="12"/>
        <v/>
      </c>
      <c r="R16" s="27" t="str">
        <f t="shared" si="13"/>
        <v/>
      </c>
      <c r="S16" s="32" t="str">
        <f t="shared" si="5"/>
        <v/>
      </c>
    </row>
    <row r="17" spans="1:19" x14ac:dyDescent="0.15">
      <c r="A17" s="40">
        <f t="shared" si="6"/>
        <v>42870</v>
      </c>
      <c r="B17" s="36" t="str">
        <f t="shared" si="0"/>
        <v>จ.</v>
      </c>
      <c r="C17" s="14">
        <v>1365</v>
      </c>
      <c r="D17" s="17">
        <v>1423</v>
      </c>
      <c r="E17" s="10">
        <v>111930</v>
      </c>
      <c r="F17" s="53">
        <v>111930</v>
      </c>
      <c r="G17" s="58">
        <f t="shared" si="4"/>
        <v>0</v>
      </c>
      <c r="H17" s="38"/>
      <c r="I17" s="38"/>
      <c r="J17" s="38"/>
      <c r="K17" s="38">
        <v>1400</v>
      </c>
      <c r="L17" s="50">
        <f t="shared" si="1"/>
        <v>225260</v>
      </c>
      <c r="M17" s="48">
        <v>16292.47</v>
      </c>
      <c r="N17" s="4">
        <v>2435</v>
      </c>
      <c r="O17" s="12">
        <v>9920.91</v>
      </c>
      <c r="P17" s="21">
        <v>0</v>
      </c>
      <c r="Q17" s="26">
        <f t="shared" si="2"/>
        <v>82</v>
      </c>
      <c r="R17" s="27">
        <f t="shared" si="3"/>
        <v>78.65776528460998</v>
      </c>
      <c r="S17" s="32">
        <f t="shared" si="5"/>
        <v>965</v>
      </c>
    </row>
    <row r="18" spans="1:19" x14ac:dyDescent="0.15">
      <c r="A18" s="40">
        <f t="shared" si="6"/>
        <v>42871</v>
      </c>
      <c r="B18" s="36" t="str">
        <f t="shared" si="0"/>
        <v>อ.</v>
      </c>
      <c r="C18" s="14">
        <v>1091</v>
      </c>
      <c r="D18" s="17">
        <v>1125</v>
      </c>
      <c r="E18" s="10">
        <v>83640</v>
      </c>
      <c r="F18" s="53">
        <v>83640</v>
      </c>
      <c r="G18" s="58">
        <f t="shared" si="4"/>
        <v>0</v>
      </c>
      <c r="H18" s="38"/>
      <c r="I18" s="38"/>
      <c r="J18" s="38"/>
      <c r="K18" s="38">
        <v>500</v>
      </c>
      <c r="L18" s="50">
        <f t="shared" si="1"/>
        <v>167780</v>
      </c>
      <c r="M18" s="48">
        <v>4352.3999999999996</v>
      </c>
      <c r="N18" s="4">
        <v>1045</v>
      </c>
      <c r="O18" s="12">
        <v>12571.11</v>
      </c>
      <c r="P18" s="21">
        <v>0</v>
      </c>
      <c r="Q18" s="26">
        <f t="shared" si="2"/>
        <v>76.663611365719518</v>
      </c>
      <c r="R18" s="27">
        <f t="shared" si="3"/>
        <v>74.346666666666664</v>
      </c>
      <c r="S18" s="32">
        <f t="shared" si="5"/>
        <v>691</v>
      </c>
    </row>
    <row r="19" spans="1:19" x14ac:dyDescent="0.15">
      <c r="A19" s="40">
        <f t="shared" si="6"/>
        <v>42872</v>
      </c>
      <c r="B19" s="36" t="str">
        <f t="shared" si="0"/>
        <v>พ.</v>
      </c>
      <c r="C19" s="14">
        <v>883</v>
      </c>
      <c r="D19" s="17">
        <v>912</v>
      </c>
      <c r="E19" s="10">
        <v>65395</v>
      </c>
      <c r="F19" s="53">
        <v>65395</v>
      </c>
      <c r="G19" s="58">
        <f t="shared" si="4"/>
        <v>0</v>
      </c>
      <c r="H19" s="38"/>
      <c r="I19" s="38"/>
      <c r="J19" s="38"/>
      <c r="K19" s="38">
        <v>650</v>
      </c>
      <c r="L19" s="50">
        <f t="shared" si="1"/>
        <v>131440</v>
      </c>
      <c r="M19" s="48">
        <v>6091.8</v>
      </c>
      <c r="N19" s="4">
        <v>795</v>
      </c>
      <c r="O19" s="12">
        <v>10887.78</v>
      </c>
      <c r="P19" s="21">
        <v>0</v>
      </c>
      <c r="Q19" s="26">
        <f t="shared" si="2"/>
        <v>74.060022650056624</v>
      </c>
      <c r="R19" s="27">
        <f t="shared" si="3"/>
        <v>71.705043859649123</v>
      </c>
      <c r="S19" s="32">
        <f t="shared" si="5"/>
        <v>483</v>
      </c>
    </row>
    <row r="20" spans="1:19" x14ac:dyDescent="0.15">
      <c r="A20" s="40">
        <f t="shared" si="6"/>
        <v>42873</v>
      </c>
      <c r="B20" s="36" t="str">
        <f t="shared" si="0"/>
        <v>พฤ.</v>
      </c>
      <c r="C20" s="14">
        <v>954</v>
      </c>
      <c r="D20" s="17">
        <v>988</v>
      </c>
      <c r="E20" s="10">
        <v>77925</v>
      </c>
      <c r="F20" s="53">
        <v>77925</v>
      </c>
      <c r="G20" s="58">
        <f t="shared" si="4"/>
        <v>0</v>
      </c>
      <c r="H20" s="38"/>
      <c r="I20" s="38"/>
      <c r="J20" s="38"/>
      <c r="K20" s="38">
        <v>1100</v>
      </c>
      <c r="L20" s="50">
        <f t="shared" si="1"/>
        <v>156950</v>
      </c>
      <c r="M20" s="48">
        <v>9611.7000000000007</v>
      </c>
      <c r="N20" s="4">
        <v>795</v>
      </c>
      <c r="O20" s="12">
        <v>6561.9</v>
      </c>
      <c r="P20" s="21">
        <v>0</v>
      </c>
      <c r="Q20" s="26">
        <f t="shared" si="2"/>
        <v>81.682389937106919</v>
      </c>
      <c r="R20" s="27">
        <f t="shared" si="3"/>
        <v>78.871457489878537</v>
      </c>
      <c r="S20" s="32">
        <f t="shared" si="5"/>
        <v>554</v>
      </c>
    </row>
    <row r="21" spans="1:19" x14ac:dyDescent="0.15">
      <c r="A21" s="40">
        <f t="shared" si="6"/>
        <v>42874</v>
      </c>
      <c r="B21" s="36" t="str">
        <f t="shared" si="0"/>
        <v>ศ.</v>
      </c>
      <c r="C21" s="14">
        <v>813</v>
      </c>
      <c r="D21" s="17">
        <v>844</v>
      </c>
      <c r="E21" s="10">
        <v>72190</v>
      </c>
      <c r="F21" s="53">
        <v>72190</v>
      </c>
      <c r="G21" s="58">
        <f t="shared" si="4"/>
        <v>0</v>
      </c>
      <c r="H21" s="38"/>
      <c r="I21" s="38"/>
      <c r="J21" s="38"/>
      <c r="K21" s="38">
        <v>700</v>
      </c>
      <c r="L21" s="50">
        <f t="shared" si="1"/>
        <v>145080</v>
      </c>
      <c r="M21" s="48">
        <v>17773.3</v>
      </c>
      <c r="N21" s="4">
        <v>820</v>
      </c>
      <c r="O21" s="12">
        <v>8025.9</v>
      </c>
      <c r="P21" s="21">
        <v>0</v>
      </c>
      <c r="Q21" s="26">
        <f t="shared" si="2"/>
        <v>88.794587945879456</v>
      </c>
      <c r="R21" s="27">
        <f t="shared" si="3"/>
        <v>85.53317535545024</v>
      </c>
      <c r="S21" s="32">
        <f t="shared" si="5"/>
        <v>413</v>
      </c>
    </row>
    <row r="22" spans="1:19" x14ac:dyDescent="0.15">
      <c r="A22" s="40">
        <f t="shared" si="6"/>
        <v>42875</v>
      </c>
      <c r="B22" s="36" t="str">
        <f t="shared" si="0"/>
        <v>ส.</v>
      </c>
      <c r="C22" s="14">
        <v>1032</v>
      </c>
      <c r="D22" s="17">
        <v>1067</v>
      </c>
      <c r="E22" s="10">
        <v>76790</v>
      </c>
      <c r="F22" s="53">
        <v>76790</v>
      </c>
      <c r="G22" s="58">
        <f t="shared" si="4"/>
        <v>0</v>
      </c>
      <c r="H22" s="38"/>
      <c r="I22" s="38"/>
      <c r="J22" s="38"/>
      <c r="K22" s="38">
        <v>1050</v>
      </c>
      <c r="L22" s="50">
        <f t="shared" si="1"/>
        <v>154630</v>
      </c>
      <c r="M22" s="48">
        <v>9834.2999999999993</v>
      </c>
      <c r="N22" s="4">
        <v>550</v>
      </c>
      <c r="O22" s="12">
        <v>4349.3999999999996</v>
      </c>
      <c r="P22" s="21">
        <v>0</v>
      </c>
      <c r="Q22" s="26">
        <f>IF(C22="","",E22/C22)</f>
        <v>74.408914728682177</v>
      </c>
      <c r="R22" s="27">
        <f t="shared" ref="R22:R32" si="14">IF(D22="","",E22/D22)</f>
        <v>71.968134957825683</v>
      </c>
      <c r="S22" s="32">
        <f t="shared" si="5"/>
        <v>632</v>
      </c>
    </row>
    <row r="23" spans="1:19" x14ac:dyDescent="0.15">
      <c r="A23" s="40">
        <f t="shared" si="6"/>
        <v>42876</v>
      </c>
      <c r="B23" s="36" t="str">
        <f t="shared" si="0"/>
        <v>อา.</v>
      </c>
      <c r="C23" s="14"/>
      <c r="D23" s="17"/>
      <c r="E23" s="10"/>
      <c r="F23" s="53"/>
      <c r="G23" s="58">
        <f t="shared" si="4"/>
        <v>0</v>
      </c>
      <c r="H23" s="38"/>
      <c r="I23" s="38"/>
      <c r="J23" s="38"/>
      <c r="K23" s="38"/>
      <c r="L23" s="50" t="str">
        <f t="shared" si="1"/>
        <v/>
      </c>
      <c r="M23" s="48"/>
      <c r="N23" s="4"/>
      <c r="O23" s="12"/>
      <c r="P23" s="21">
        <v>0</v>
      </c>
      <c r="Q23" s="26" t="str">
        <f t="shared" ref="Q23:Q32" si="15">IF(C23="","",E23/C23)</f>
        <v/>
      </c>
      <c r="R23" s="27" t="str">
        <f t="shared" si="14"/>
        <v/>
      </c>
      <c r="S23" s="32" t="str">
        <f t="shared" si="5"/>
        <v/>
      </c>
    </row>
    <row r="24" spans="1:19" x14ac:dyDescent="0.15">
      <c r="A24" s="40">
        <f t="shared" si="6"/>
        <v>42877</v>
      </c>
      <c r="B24" s="36" t="str">
        <f t="shared" si="0"/>
        <v>จ.</v>
      </c>
      <c r="C24" s="14">
        <v>1392</v>
      </c>
      <c r="D24" s="17">
        <v>1428</v>
      </c>
      <c r="E24" s="10">
        <v>114425</v>
      </c>
      <c r="F24" s="53">
        <v>114425</v>
      </c>
      <c r="G24" s="58">
        <f t="shared" si="4"/>
        <v>0</v>
      </c>
      <c r="H24" s="38"/>
      <c r="I24" s="38"/>
      <c r="J24" s="38"/>
      <c r="K24" s="38">
        <v>1400</v>
      </c>
      <c r="L24" s="50">
        <f t="shared" si="1"/>
        <v>230250</v>
      </c>
      <c r="M24" s="48">
        <v>18279.259999999998</v>
      </c>
      <c r="N24" s="4">
        <v>1665</v>
      </c>
      <c r="O24" s="12">
        <v>11391.15</v>
      </c>
      <c r="P24" s="21">
        <v>0</v>
      </c>
      <c r="Q24" s="26">
        <f t="shared" si="15"/>
        <v>82.201867816091948</v>
      </c>
      <c r="R24" s="27">
        <f t="shared" si="14"/>
        <v>80.129551820728295</v>
      </c>
      <c r="S24" s="32">
        <f t="shared" si="5"/>
        <v>992</v>
      </c>
    </row>
    <row r="25" spans="1:19" x14ac:dyDescent="0.15">
      <c r="A25" s="40">
        <f t="shared" si="6"/>
        <v>42878</v>
      </c>
      <c r="B25" s="36" t="str">
        <f t="shared" si="0"/>
        <v>อ.</v>
      </c>
      <c r="C25" s="14">
        <v>899</v>
      </c>
      <c r="D25" s="17">
        <v>924</v>
      </c>
      <c r="E25" s="10">
        <v>75300</v>
      </c>
      <c r="F25" s="53">
        <v>75300</v>
      </c>
      <c r="G25" s="58">
        <f t="shared" si="4"/>
        <v>0</v>
      </c>
      <c r="H25" s="38"/>
      <c r="I25" s="38"/>
      <c r="J25" s="38"/>
      <c r="K25" s="38">
        <v>650</v>
      </c>
      <c r="L25" s="50">
        <f t="shared" si="1"/>
        <v>151250</v>
      </c>
      <c r="M25" s="48">
        <v>8821</v>
      </c>
      <c r="N25" s="4">
        <v>915</v>
      </c>
      <c r="O25" s="12">
        <v>7989.3</v>
      </c>
      <c r="P25" s="21">
        <v>0</v>
      </c>
      <c r="Q25" s="26">
        <f t="shared" si="15"/>
        <v>83.759733036707459</v>
      </c>
      <c r="R25" s="27">
        <f t="shared" si="14"/>
        <v>81.493506493506487</v>
      </c>
      <c r="S25" s="32">
        <f t="shared" si="5"/>
        <v>499</v>
      </c>
    </row>
    <row r="26" spans="1:19" x14ac:dyDescent="0.15">
      <c r="A26" s="40">
        <f t="shared" si="6"/>
        <v>42879</v>
      </c>
      <c r="B26" s="36" t="str">
        <f t="shared" si="0"/>
        <v>พ.</v>
      </c>
      <c r="C26" s="42">
        <v>901</v>
      </c>
      <c r="D26" s="43">
        <v>929</v>
      </c>
      <c r="E26" s="10">
        <v>69815</v>
      </c>
      <c r="F26" s="53">
        <v>69815</v>
      </c>
      <c r="G26" s="58">
        <f t="shared" si="4"/>
        <v>0</v>
      </c>
      <c r="H26" s="38"/>
      <c r="I26" s="38"/>
      <c r="J26" s="38"/>
      <c r="K26" s="38">
        <v>750</v>
      </c>
      <c r="L26" s="50">
        <f t="shared" si="1"/>
        <v>140380</v>
      </c>
      <c r="M26" s="48">
        <v>9496.91</v>
      </c>
      <c r="N26" s="4">
        <v>650</v>
      </c>
      <c r="O26" s="12">
        <v>7860.39</v>
      </c>
      <c r="P26" s="21">
        <v>0</v>
      </c>
      <c r="Q26" s="26">
        <f t="shared" si="15"/>
        <v>77.486126526082131</v>
      </c>
      <c r="R26" s="27">
        <f t="shared" si="14"/>
        <v>75.150699677072126</v>
      </c>
      <c r="S26" s="32">
        <f t="shared" si="5"/>
        <v>501</v>
      </c>
    </row>
    <row r="27" spans="1:19" x14ac:dyDescent="0.15">
      <c r="A27" s="40">
        <f t="shared" si="6"/>
        <v>42880</v>
      </c>
      <c r="B27" s="36" t="str">
        <f t="shared" si="0"/>
        <v>พฤ.</v>
      </c>
      <c r="C27" s="14">
        <v>1018</v>
      </c>
      <c r="D27" s="17">
        <v>1051</v>
      </c>
      <c r="E27" s="10">
        <v>77670</v>
      </c>
      <c r="F27" s="53">
        <v>77670</v>
      </c>
      <c r="G27" s="58">
        <f t="shared" si="4"/>
        <v>0</v>
      </c>
      <c r="H27" s="38"/>
      <c r="I27" s="38"/>
      <c r="J27" s="38"/>
      <c r="K27" s="38">
        <v>1050</v>
      </c>
      <c r="L27" s="50">
        <f t="shared" si="1"/>
        <v>156390</v>
      </c>
      <c r="M27" s="48">
        <v>11472.9</v>
      </c>
      <c r="N27" s="4">
        <v>850</v>
      </c>
      <c r="O27" s="12">
        <v>6353.7</v>
      </c>
      <c r="P27" s="21">
        <v>0</v>
      </c>
      <c r="Q27" s="26">
        <f t="shared" si="15"/>
        <v>76.29666011787819</v>
      </c>
      <c r="R27" s="27">
        <f t="shared" si="14"/>
        <v>73.901046622264516</v>
      </c>
      <c r="S27" s="32">
        <f t="shared" si="5"/>
        <v>618</v>
      </c>
    </row>
    <row r="28" spans="1:19" x14ac:dyDescent="0.15">
      <c r="A28" s="40">
        <f t="shared" si="6"/>
        <v>42881</v>
      </c>
      <c r="B28" s="36" t="str">
        <f t="shared" si="0"/>
        <v>ศ.</v>
      </c>
      <c r="C28" s="14">
        <v>944</v>
      </c>
      <c r="D28" s="17">
        <v>972</v>
      </c>
      <c r="E28" s="10">
        <v>72970</v>
      </c>
      <c r="F28" s="53">
        <v>72970</v>
      </c>
      <c r="G28" s="58">
        <f t="shared" si="4"/>
        <v>0</v>
      </c>
      <c r="H28" s="38"/>
      <c r="I28" s="38"/>
      <c r="J28" s="38"/>
      <c r="K28" s="38">
        <v>650</v>
      </c>
      <c r="L28" s="50">
        <f t="shared" si="1"/>
        <v>146590</v>
      </c>
      <c r="M28" s="48">
        <v>10831.5</v>
      </c>
      <c r="N28" s="4">
        <v>650</v>
      </c>
      <c r="O28" s="12">
        <v>6082.8</v>
      </c>
      <c r="P28" s="21">
        <v>0</v>
      </c>
      <c r="Q28" s="26">
        <f t="shared" si="15"/>
        <v>77.298728813559322</v>
      </c>
      <c r="R28" s="27">
        <f t="shared" si="14"/>
        <v>75.072016460905346</v>
      </c>
      <c r="S28" s="32">
        <f t="shared" si="5"/>
        <v>544</v>
      </c>
    </row>
    <row r="29" spans="1:19" x14ac:dyDescent="0.15">
      <c r="A29" s="40">
        <f t="shared" si="6"/>
        <v>42882</v>
      </c>
      <c r="B29" s="36" t="str">
        <f t="shared" si="0"/>
        <v>ส.</v>
      </c>
      <c r="C29" s="14">
        <v>791</v>
      </c>
      <c r="D29" s="17">
        <v>797</v>
      </c>
      <c r="E29" s="10">
        <v>53400</v>
      </c>
      <c r="F29" s="53">
        <v>53400</v>
      </c>
      <c r="G29" s="58">
        <f t="shared" si="4"/>
        <v>0</v>
      </c>
      <c r="H29" s="38"/>
      <c r="I29" s="38"/>
      <c r="J29" s="38"/>
      <c r="K29" s="38">
        <v>600</v>
      </c>
      <c r="L29" s="50">
        <f t="shared" si="1"/>
        <v>107400</v>
      </c>
      <c r="M29" s="48">
        <v>7430</v>
      </c>
      <c r="N29" s="4">
        <v>630</v>
      </c>
      <c r="O29" s="12">
        <v>2999.97</v>
      </c>
      <c r="P29" s="21">
        <v>0</v>
      </c>
      <c r="Q29" s="26">
        <f t="shared" si="15"/>
        <v>67.509481668773702</v>
      </c>
      <c r="R29" s="27">
        <f t="shared" si="14"/>
        <v>67.001254705144291</v>
      </c>
      <c r="S29" s="32">
        <f t="shared" si="5"/>
        <v>391</v>
      </c>
    </row>
    <row r="30" spans="1:19" x14ac:dyDescent="0.15">
      <c r="A30" s="40">
        <f t="shared" si="6"/>
        <v>42883</v>
      </c>
      <c r="B30" s="36" t="str">
        <f t="shared" si="0"/>
        <v>อา.</v>
      </c>
      <c r="C30" s="14"/>
      <c r="D30" s="17"/>
      <c r="E30" s="10"/>
      <c r="F30" s="54"/>
      <c r="G30" s="58">
        <f t="shared" si="4"/>
        <v>0</v>
      </c>
      <c r="H30" s="38"/>
      <c r="I30" s="38"/>
      <c r="J30" s="38"/>
      <c r="K30" s="38"/>
      <c r="L30" s="50" t="str">
        <f t="shared" si="1"/>
        <v/>
      </c>
      <c r="M30" s="48"/>
      <c r="N30" s="4"/>
      <c r="O30" s="12"/>
      <c r="P30" s="21">
        <v>0</v>
      </c>
      <c r="Q30" s="26" t="str">
        <f t="shared" si="15"/>
        <v/>
      </c>
      <c r="R30" s="27" t="str">
        <f t="shared" si="14"/>
        <v/>
      </c>
      <c r="S30" s="32" t="str">
        <f t="shared" si="5"/>
        <v/>
      </c>
    </row>
    <row r="31" spans="1:19" x14ac:dyDescent="0.15">
      <c r="A31" s="40">
        <f t="shared" si="6"/>
        <v>42884</v>
      </c>
      <c r="B31" s="36" t="str">
        <f t="shared" si="0"/>
        <v>จ.</v>
      </c>
      <c r="C31" s="42">
        <v>1528</v>
      </c>
      <c r="D31" s="43">
        <v>1567</v>
      </c>
      <c r="E31" s="10">
        <v>121820</v>
      </c>
      <c r="F31" s="54">
        <v>121820</v>
      </c>
      <c r="G31" s="58">
        <f t="shared" si="4"/>
        <v>0</v>
      </c>
      <c r="H31" s="38"/>
      <c r="I31" s="38"/>
      <c r="J31" s="38"/>
      <c r="K31" s="38">
        <v>1250</v>
      </c>
      <c r="L31" s="50">
        <f t="shared" si="1"/>
        <v>244890</v>
      </c>
      <c r="M31" s="48">
        <v>28996.799999999999</v>
      </c>
      <c r="N31" s="4">
        <v>1505</v>
      </c>
      <c r="O31" s="12">
        <v>14274</v>
      </c>
      <c r="P31" s="21">
        <v>0</v>
      </c>
      <c r="Q31" s="26">
        <f t="shared" si="15"/>
        <v>79.725130890052355</v>
      </c>
      <c r="R31" s="27">
        <f t="shared" si="14"/>
        <v>77.740906190172311</v>
      </c>
      <c r="S31" s="32">
        <f t="shared" si="5"/>
        <v>1128</v>
      </c>
    </row>
    <row r="32" spans="1:19" x14ac:dyDescent="0.15">
      <c r="A32" s="40">
        <f t="shared" si="6"/>
        <v>42885</v>
      </c>
      <c r="B32" s="36" t="str">
        <f t="shared" si="0"/>
        <v>อ.</v>
      </c>
      <c r="C32" s="14"/>
      <c r="D32" s="17"/>
      <c r="E32" s="10"/>
      <c r="F32" s="38"/>
      <c r="G32" s="58">
        <f t="shared" si="4"/>
        <v>0</v>
      </c>
      <c r="H32" s="38"/>
      <c r="I32" s="38"/>
      <c r="J32" s="38"/>
      <c r="K32" s="38"/>
      <c r="L32" s="50" t="str">
        <f t="shared" si="1"/>
        <v/>
      </c>
      <c r="M32" s="48"/>
      <c r="N32" s="4"/>
      <c r="O32" s="12"/>
      <c r="P32" s="21">
        <v>0</v>
      </c>
      <c r="Q32" s="26" t="str">
        <f t="shared" si="15"/>
        <v/>
      </c>
      <c r="R32" s="27" t="str">
        <f t="shared" si="14"/>
        <v/>
      </c>
      <c r="S32" s="32" t="str">
        <f t="shared" si="5"/>
        <v/>
      </c>
    </row>
    <row r="33" spans="1:19" ht="12" thickBot="1" x14ac:dyDescent="0.2">
      <c r="A33" s="41">
        <f t="shared" si="6"/>
        <v>42886</v>
      </c>
      <c r="B33" s="37" t="str">
        <f t="shared" si="0"/>
        <v>พ.</v>
      </c>
      <c r="C33" s="15"/>
      <c r="D33" s="18"/>
      <c r="E33" s="11"/>
      <c r="F33" s="38"/>
      <c r="G33" s="58">
        <f t="shared" si="4"/>
        <v>0</v>
      </c>
      <c r="H33" s="39"/>
      <c r="I33" s="39"/>
      <c r="J33" s="39"/>
      <c r="K33" s="39"/>
      <c r="L33" s="51" t="str">
        <f t="shared" si="1"/>
        <v/>
      </c>
      <c r="M33" s="49"/>
      <c r="N33" s="5"/>
      <c r="O33" s="13"/>
      <c r="P33" s="22">
        <v>0</v>
      </c>
      <c r="Q33" s="28" t="str">
        <f t="shared" si="2"/>
        <v/>
      </c>
      <c r="R33" s="29" t="str">
        <f t="shared" si="3"/>
        <v/>
      </c>
      <c r="S33" s="33" t="str">
        <f t="shared" si="5"/>
        <v/>
      </c>
    </row>
    <row r="34" spans="1:19" ht="13.5" x14ac:dyDescent="0.3">
      <c r="E34" s="3">
        <f>SUM(E3:E33)</f>
        <v>1893553.6</v>
      </c>
      <c r="F34" s="38"/>
      <c r="G34" s="59"/>
      <c r="H34" s="3">
        <f t="shared" ref="H34:K34" si="16">SUM(H3:H33)</f>
        <v>1100</v>
      </c>
      <c r="I34" s="3">
        <f t="shared" si="16"/>
        <v>0</v>
      </c>
      <c r="J34" s="3">
        <f t="shared" si="16"/>
        <v>0</v>
      </c>
      <c r="K34" s="3">
        <f t="shared" si="16"/>
        <v>20200</v>
      </c>
      <c r="L34" s="3">
        <f>SUM(L3:L33)</f>
        <v>3808407.2</v>
      </c>
      <c r="M34" s="3">
        <f>SUM(M3:M33)</f>
        <v>282520.53999999998</v>
      </c>
      <c r="N34" s="3">
        <f>SUM(N3:N33)</f>
        <v>23370</v>
      </c>
      <c r="O34" s="3">
        <f>SUM(O3:O33)</f>
        <v>176073.12</v>
      </c>
      <c r="P34" s="3">
        <f>SUM(P3:P33)</f>
        <v>80</v>
      </c>
      <c r="Q34" s="23">
        <f>AVERAGE(Q3:Q33)</f>
        <v>76.492135619409126</v>
      </c>
      <c r="R34" s="23">
        <f>AVERAGE(R3:R33)</f>
        <v>74.280854752143014</v>
      </c>
      <c r="S34" s="30">
        <f>SUM(S3:S33)</f>
        <v>15058</v>
      </c>
    </row>
    <row r="35" spans="1:19" x14ac:dyDescent="0.15">
      <c r="F35" s="38"/>
      <c r="G35" s="59"/>
    </row>
    <row r="36" spans="1:19" x14ac:dyDescent="0.15">
      <c r="F36" s="38"/>
      <c r="G36" s="59"/>
    </row>
    <row r="37" spans="1:19" ht="12" thickBot="1" x14ac:dyDescent="0.2">
      <c r="F37" s="39"/>
      <c r="G37" s="59"/>
    </row>
    <row r="38" spans="1:19" ht="13.5" x14ac:dyDescent="0.3">
      <c r="F38" s="3"/>
      <c r="G38" s="60"/>
    </row>
  </sheetData>
  <mergeCells count="1">
    <mergeCell ref="Q1:R1"/>
  </mergeCells>
  <conditionalFormatting sqref="B3:D4 B15:D33 B6:D8 B11:B33 B11:D13 B9">
    <cfRule type="cellIs" dxfId="19" priority="20" operator="equal">
      <formula>"Sun"</formula>
    </cfRule>
  </conditionalFormatting>
  <conditionalFormatting sqref="B4:D4 B15:D33 B6:D8 B11:B33 B11:D13 B9">
    <cfRule type="cellIs" dxfId="18" priority="19" operator="equal">
      <formula>"""Sun"""</formula>
    </cfRule>
  </conditionalFormatting>
  <conditionalFormatting sqref="B4:D4 B15:D33 B6:D8 B11:B33 B11:D13 B9">
    <cfRule type="cellIs" dxfId="17" priority="18" operator="equal">
      <formula>"Sun"</formula>
    </cfRule>
  </conditionalFormatting>
  <conditionalFormatting sqref="B4:D4 B15:D33 B6:D8 B11:B33 B11:D13 B9">
    <cfRule type="cellIs" dxfId="16" priority="17" operator="equal">
      <formula>"Sun"</formula>
    </cfRule>
  </conditionalFormatting>
  <conditionalFormatting sqref="C14:D14">
    <cfRule type="cellIs" dxfId="15" priority="16" operator="equal">
      <formula>"Sun"</formula>
    </cfRule>
  </conditionalFormatting>
  <conditionalFormatting sqref="C14:D14">
    <cfRule type="cellIs" dxfId="14" priority="15" operator="equal">
      <formula>"""Sun"""</formula>
    </cfRule>
  </conditionalFormatting>
  <conditionalFormatting sqref="C14:D14">
    <cfRule type="cellIs" dxfId="13" priority="14" operator="equal">
      <formula>"Sun"</formula>
    </cfRule>
  </conditionalFormatting>
  <conditionalFormatting sqref="C14:D14">
    <cfRule type="cellIs" dxfId="12" priority="13" operator="equal">
      <formula>"Sun"</formula>
    </cfRule>
  </conditionalFormatting>
  <conditionalFormatting sqref="B5:D5">
    <cfRule type="cellIs" dxfId="11" priority="12" operator="equal">
      <formula>"Sun"</formula>
    </cfRule>
  </conditionalFormatting>
  <conditionalFormatting sqref="B5:D5">
    <cfRule type="cellIs" dxfId="10" priority="11" operator="equal">
      <formula>"""Sun"""</formula>
    </cfRule>
  </conditionalFormatting>
  <conditionalFormatting sqref="B5:D5">
    <cfRule type="cellIs" dxfId="9" priority="10" operator="equal">
      <formula>"Sun"</formula>
    </cfRule>
  </conditionalFormatting>
  <conditionalFormatting sqref="B5:D5">
    <cfRule type="cellIs" dxfId="8" priority="9" operator="equal">
      <formula>"Sun"</formula>
    </cfRule>
  </conditionalFormatting>
  <conditionalFormatting sqref="B10:D10">
    <cfRule type="cellIs" dxfId="7" priority="8" operator="equal">
      <formula>"Sun"</formula>
    </cfRule>
  </conditionalFormatting>
  <conditionalFormatting sqref="B10:D10">
    <cfRule type="cellIs" dxfId="6" priority="7" operator="equal">
      <formula>"""Sun"""</formula>
    </cfRule>
  </conditionalFormatting>
  <conditionalFormatting sqref="B10:D10">
    <cfRule type="cellIs" dxfId="5" priority="6" operator="equal">
      <formula>"Sun"</formula>
    </cfRule>
  </conditionalFormatting>
  <conditionalFormatting sqref="B10:D10">
    <cfRule type="cellIs" dxfId="4" priority="5" operator="equal">
      <formula>"Sun"</formula>
    </cfRule>
  </conditionalFormatting>
  <conditionalFormatting sqref="C9:D9">
    <cfRule type="cellIs" dxfId="3" priority="4" operator="equal">
      <formula>"Sun"</formula>
    </cfRule>
  </conditionalFormatting>
  <conditionalFormatting sqref="C9:D9">
    <cfRule type="cellIs" dxfId="2" priority="3" operator="equal">
      <formula>"""Sun"""</formula>
    </cfRule>
  </conditionalFormatting>
  <conditionalFormatting sqref="C9:D9">
    <cfRule type="cellIs" dxfId="1" priority="2" operator="equal">
      <formula>"Sun"</formula>
    </cfRule>
  </conditionalFormatting>
  <conditionalFormatting sqref="C9:D9">
    <cfRule type="cellIs" dxfId="0" priority="1" operator="equal">
      <formula>"Sun"</formula>
    </cfRule>
  </conditionalFormatting>
  <pageMargins left="0.7" right="0.7" top="0.75" bottom="0.75" header="0.3" footer="0.3"/>
  <pageSetup paperSize="9" orientation="portrait" r:id="rId1"/>
  <ignoredErrors>
    <ignoredError sqref="L4:L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</dc:creator>
  <cp:lastModifiedBy>Chettapong Pinsuwan</cp:lastModifiedBy>
  <dcterms:created xsi:type="dcterms:W3CDTF">2016-10-20T07:34:24Z</dcterms:created>
  <dcterms:modified xsi:type="dcterms:W3CDTF">2017-05-30T12:27:12Z</dcterms:modified>
</cp:coreProperties>
</file>