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rrykovacik/Desktop/"/>
    </mc:Choice>
  </mc:AlternateContent>
  <xr:revisionPtr revIDLastSave="0" documentId="13_ncr:1_{561DA05F-F14D-614E-9EA6-D0F0664EAACF}" xr6:coauthVersionLast="36" xr6:coauthVersionMax="36" xr10:uidLastSave="{00000000-0000-0000-0000-000000000000}"/>
  <bookViews>
    <workbookView xWindow="2060" yWindow="460" windowWidth="22420" windowHeight="13640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13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<sst xmlns="http://schemas.openxmlformats.org/spreadsheetml/2006/main" count="33048" uniqueCount="8403">
  <si>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</si>
  <si>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</si>
  <si>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</si>
  <si>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</si>
  <si>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</si>
  <si>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</si>
  <si>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</si>
  <si>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</si>
  <si>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</si>
  <si>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</si>
  <si>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</si>
  <si>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</si>
  <si>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</si>
  <si>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</si>
  <si>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</si>
  <si>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</si>
  <si>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</si>
  <si>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</si>
  <si>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</si>
  <si>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</si>
  <si>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</si>
  <si>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</si>
  <si>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</si>
  <si>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</si>
  <si>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</si>
  <si>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</si>
  <si>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</si>
  <si>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</si>
  <si>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</si>
  <si>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</si>
  <si>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</si>
  <si>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</si>
  <si>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</si>
  <si>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</si>
  <si>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</si>
  <si>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</si>
  <si>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</si>
  <si>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</si>
  <si>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</si>
  <si>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</si>
  <si>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</si>
  <si>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</si>
  <si>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</si>
  <si>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</si>
  <si>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</si>
  <si>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</si>
  <si>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</si>
  <si>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</si>
  <si>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</si>
  <si>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</si>
  <si>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</si>
  <si>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</si>
  <si>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</si>
  <si>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</si>
  <si>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</si>
  <si>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</si>
  <si>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</si>
  <si>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</si>
  <si>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</si>
  <si>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</si>
  <si>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</si>
  <si>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</si>
  <si>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</si>
  <si>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</si>
  <si>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</si>
  <si>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</si>
  <si>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</si>
  <si>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</si>
  <si>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</si>
  <si>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</si>
  <si>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</si>
  <si>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</si>
  <si>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</si>
  <si>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</si>
  <si>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</si>
  <si>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</si>
  <si>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</si>
  <si>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</si>
  <si>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</si>
  <si>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</si>
  <si>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</si>
  <si>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</si>
  <si>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</si>
  <si>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</si>
  <si>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</si>
  <si>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</si>
  <si>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</si>
  <si>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</si>
  <si>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</si>
  <si>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</si>
  <si>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</si>
  <si>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</si>
  <si>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</si>
  <si>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</si>
  <si>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</si>
  <si>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</si>
  <si>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</si>
  <si>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</si>
  <si>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</si>
  <si>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</si>
  <si>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</si>
  <si>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</si>
  <si>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</si>
  <si>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</si>
  <si>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</si>
  <si>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</si>
  <si>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</si>
  <si>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</si>
  <si>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</si>
  <si>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</si>
  <si>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</si>
  <si>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</si>
  <si>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</si>
  <si>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</si>
  <si>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</si>
  <si>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</si>
  <si>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</si>
  <si>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</si>
  <si>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</si>
  <si>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</si>
  <si>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</si>
  <si>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</si>
  <si>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</si>
  <si>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</si>
  <si>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</si>
  <si>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</si>
  <si>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</si>
  <si>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</si>
  <si>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</si>
  <si>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</si>
  <si>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</si>
  <si>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</si>
  <si>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</si>
  <si>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</si>
  <si>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</si>
  <si>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</si>
  <si>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</si>
  <si>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</si>
  <si>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</si>
  <si>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</si>
  <si>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</si>
  <si>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</si>
  <si>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</si>
  <si>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</si>
  <si>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</si>
  <si>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</si>
  <si>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</si>
  <si>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</si>
  <si>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</si>
  <si>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</si>
  <si>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</si>
  <si>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</si>
  <si>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</si>
  <si>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</si>
  <si>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</si>
  <si>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</si>
  <si>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</si>
  <si>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</si>
  <si>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</si>
  <si>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</si>
  <si>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</si>
  <si>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</si>
  <si>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</si>
  <si>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</si>
  <si>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</si>
  <si>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</si>
  <si>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</si>
  <si>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</si>
  <si>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</si>
  <si>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</si>
  <si>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</si>
  <si>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</si>
  <si>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</si>
  <si>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</si>
  <si>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</si>
  <si>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</si>
  <si>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</si>
  <si>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</si>
  <si>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</si>
  <si>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</si>
  <si>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</si>
  <si>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</si>
  <si>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</si>
  <si>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</si>
  <si>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</si>
  <si>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</si>
  <si>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</si>
  <si>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</si>
  <si>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</si>
  <si>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</si>
  <si>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</si>
  <si>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</si>
  <si>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</si>
  <si>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</si>
  <si>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</si>
  <si>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</si>
  <si>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</si>
  <si>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</si>
  <si>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</si>
  <si>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</si>
  <si>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</si>
  <si>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</si>
  <si>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</si>
  <si>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</si>
  <si>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</si>
  <si>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</si>
  <si>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</si>
  <si>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</si>
  <si>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</si>
  <si>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</si>
  <si>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</si>
  <si>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</si>
  <si>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</si>
  <si>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</si>
  <si>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</si>
  <si>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</si>
  <si>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</si>
  <si>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</si>
  <si>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</si>
  <si>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</si>
  <si>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</si>
  <si>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</si>
  <si>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</si>
  <si>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</si>
  <si>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</si>
  <si>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</si>
  <si>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</si>
  <si>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</si>
  <si>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</si>
  <si>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</si>
  <si>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</si>
  <si>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</si>
  <si>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</si>
  <si>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</si>
  <si>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</si>
  <si>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</si>
  <si>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</si>
  <si>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</si>
  <si>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</si>
  <si>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</si>
  <si>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</si>
  <si>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</si>
  <si>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</si>
  <si>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</si>
  <si>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</si>
  <si>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</si>
  <si>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</si>
  <si>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</si>
  <si>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</si>
  <si>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</si>
  <si>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</si>
  <si>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</si>
  <si>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</si>
  <si>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</si>
  <si>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</si>
  <si>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</si>
  <si>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</si>
  <si>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</si>
  <si>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</si>
  <si>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</si>
  <si>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</si>
  <si>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</si>
  <si>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</si>
  <si>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</si>
  <si>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</si>
  <si>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</si>
  <si>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</si>
  <si>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</si>
  <si>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</si>
  <si>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</si>
  <si>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</si>
  <si>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</si>
  <si>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</si>
  <si>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</si>
  <si>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</si>
  <si>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</si>
  <si>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</si>
  <si>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</si>
  <si>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</si>
  <si>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</si>
  <si>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</si>
  <si>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</si>
  <si>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</si>
  <si>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</si>
  <si>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</si>
  <si>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</si>
  <si>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</si>
  <si>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</si>
  <si>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</si>
  <si>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</si>
  <si>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</si>
  <si>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</si>
  <si>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</si>
  <si>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</si>
  <si>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</si>
  <si>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</si>
  <si>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</si>
  <si>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</si>
  <si>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</si>
  <si>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</si>
  <si>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</si>
  <si>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</si>
  <si>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</si>
  <si>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</si>
  <si>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</si>
  <si>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</si>
  <si>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</si>
  <si>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</si>
  <si>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</si>
  <si>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</si>
  <si>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</si>
  <si>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</si>
  <si>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</si>
  <si>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</si>
  <si>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</si>
  <si>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</si>
  <si>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</si>
  <si>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</si>
  <si>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</si>
  <si>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</si>
  <si>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</si>
  <si>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</si>
  <si>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</si>
  <si>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</si>
  <si>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</si>
  <si>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</si>
  <si>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</si>
  <si>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</si>
  <si>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</si>
  <si>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</si>
  <si>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</si>
  <si>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</si>
  <si>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</si>
  <si>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</si>
  <si>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</si>
  <si>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</si>
  <si>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</si>
  <si>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</si>
  <si>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</si>
  <si>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</si>
  <si>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</si>
  <si>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</si>
  <si>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</si>
  <si>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</si>
  <si>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</si>
  <si>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</si>
  <si>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</si>
  <si>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</si>
  <si>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</si>
  <si>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</si>
  <si>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</si>
  <si>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</si>
  <si>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</si>
  <si>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</si>
  <si>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</si>
  <si>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</si>
  <si>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</si>
  <si>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</si>
  <si>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</si>
  <si>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</si>
  <si>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</si>
  <si>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</si>
  <si>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</si>
  <si>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</si>
  <si>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</si>
  <si>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</si>
  <si>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</si>
  <si>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</si>
  <si>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</si>
  <si>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</si>
  <si>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</si>
  <si>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</si>
  <si>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</si>
  <si>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</si>
  <si>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</si>
  <si>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</si>
  <si>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</si>
  <si>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</si>
  <si>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</si>
  <si>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</si>
  <si>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</si>
  <si>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</si>
  <si>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</si>
  <si>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</si>
  <si>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</si>
  <si>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</si>
  <si>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</si>
  <si>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</si>
  <si>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</si>
  <si>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</si>
  <si>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</si>
  <si>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</si>
  <si>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</si>
  <si>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</si>
  <si>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</si>
  <si>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</si>
  <si>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</si>
  <si>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</si>
  <si>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</si>
  <si>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</si>
  <si>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</si>
  <si>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</si>
  <si>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</si>
  <si>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</si>
  <si>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</si>
  <si>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</si>
  <si>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</si>
  <si>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</si>
  <si>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</si>
  <si>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</si>
  <si>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</si>
  <si>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</si>
  <si>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</si>
  <si>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</si>
  <si>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</si>
  <si>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</si>
  <si>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</si>
  <si>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</si>
  <si>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</si>
  <si>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</si>
  <si>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</si>
  <si>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</si>
  <si>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</si>
  <si>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</si>
  <si>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</si>
  <si>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</si>
  <si>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</si>
  <si>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</si>
  <si>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</si>
  <si>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</si>
  <si>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</si>
  <si>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</si>
  <si>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</si>
  <si>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</si>
  <si>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</si>
  <si>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</si>
  <si>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</si>
  <si>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</si>
  <si>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</si>
  <si>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</si>
  <si>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</si>
  <si>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</si>
  <si>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</si>
  <si>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</si>
  <si>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</si>
  <si>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</si>
  <si>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</si>
  <si>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</si>
  <si>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</si>
  <si>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</si>
  <si>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</si>
  <si>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</si>
  <si>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</si>
  <si>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</si>
  <si>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</si>
  <si>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</si>
  <si>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</si>
  <si>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</si>
  <si>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</si>
  <si>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</si>
  <si>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</si>
  <si>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</si>
  <si>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</si>
  <si>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</si>
  <si>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</si>
  <si>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</si>
  <si>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</si>
  <si>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</si>
  <si>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</si>
  <si>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</si>
  <si>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</si>
  <si>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</si>
  <si>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</si>
  <si>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</si>
  <si>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</si>
  <si>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</si>
  <si>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</si>
  <si>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</si>
  <si>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</si>
  <si>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</si>
  <si>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</si>
  <si>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</si>
  <si>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</si>
  <si>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</si>
  <si>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</si>
  <si>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</si>
  <si>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</si>
  <si>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</si>
  <si>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</si>
  <si>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</si>
  <si>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</si>
  <si>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</si>
  <si>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</si>
  <si>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</si>
  <si>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</si>
  <si>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</si>
  <si>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</si>
  <si>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</si>
  <si>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</si>
  <si>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</si>
  <si>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</si>
  <si>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</si>
  <si>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</si>
  <si>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</si>
  <si>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</si>
  <si>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</si>
  <si>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</si>
  <si>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</si>
  <si>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</si>
  <si>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</si>
  <si>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</si>
  <si>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</si>
  <si>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</si>
  <si>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</si>
  <si>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</si>
  <si>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</si>
  <si>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</si>
  <si>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</si>
  <si>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</si>
  <si>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</si>
  <si>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</si>
  <si>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</si>
  <si>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</si>
  <si>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</si>
  <si>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</si>
  <si>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</si>
  <si>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</si>
  <si>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</si>
  <si>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</si>
  <si>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</si>
  <si>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</si>
  <si>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</si>
  <si>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</si>
  <si>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</si>
  <si>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</si>
  <si>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</si>
  <si>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</si>
  <si>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</si>
  <si>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</si>
  <si>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</si>
  <si>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</si>
  <si>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</si>
  <si>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</si>
  <si>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</si>
  <si>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</si>
  <si>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</si>
  <si>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</si>
  <si>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</si>
  <si>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</si>
  <si>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</si>
  <si>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</si>
  <si>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</si>
  <si>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</si>
  <si>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</si>
  <si>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</si>
  <si>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</si>
  <si>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</si>
  <si>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</si>
  <si>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</si>
  <si>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</si>
  <si>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</si>
  <si>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</si>
  <si>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</si>
  <si>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</si>
  <si>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</si>
  <si>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</si>
  <si>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</si>
  <si>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</si>
  <si>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</si>
  <si>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</si>
  <si>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</si>
  <si>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</si>
  <si>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</si>
  <si>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</si>
  <si>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</si>
  <si>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</si>
  <si>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</si>
  <si>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</si>
  <si>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</si>
  <si>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</si>
  <si>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</si>
  <si>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</si>
  <si>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</si>
  <si>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</si>
  <si>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</si>
  <si>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</si>
  <si>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</si>
  <si>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</si>
  <si>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</si>
  <si>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</si>
  <si>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</si>
  <si>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</si>
  <si>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</si>
  <si>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</si>
  <si>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</si>
  <si>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</si>
  <si>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</si>
  <si>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</si>
  <si>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</si>
  <si>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</si>
  <si>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</si>
  <si>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</si>
  <si>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</si>
  <si>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</si>
  <si>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</si>
  <si>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</si>
  <si>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</si>
  <si>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</si>
  <si>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</si>
  <si>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</si>
  <si>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</si>
  <si>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</si>
  <si>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</si>
  <si>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</si>
  <si>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</si>
  <si>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</si>
  <si>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</si>
  <si>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</si>
  <si>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</si>
  <si>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</si>
  <si>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</si>
  <si>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</si>
  <si>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</si>
  <si>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</si>
  <si>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</si>
  <si>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</si>
  <si>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</si>
  <si>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</si>
  <si>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</si>
  <si>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</si>
  <si>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</si>
  <si>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</si>
  <si>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</si>
  <si>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</si>
  <si>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</si>
  <si>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</si>
  <si>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</si>
  <si>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</si>
  <si>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</si>
  <si>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</si>
  <si>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</si>
  <si>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</si>
  <si>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</si>
  <si>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</si>
  <si>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</si>
  <si>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</si>
  <si>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</si>
  <si>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</si>
  <si>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</si>
  <si>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</si>
  <si>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</si>
  <si>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</si>
  <si>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</si>
  <si>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</si>
  <si>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</si>
  <si>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</si>
  <si>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</si>
  <si>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</si>
  <si>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</si>
  <si>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</si>
  <si>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</si>
  <si>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</si>
  <si>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</si>
  <si>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</si>
  <si>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</si>
  <si>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</si>
  <si>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</si>
  <si>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</si>
  <si>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</si>
  <si>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</si>
  <si>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</si>
  <si>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</si>
  <si>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</si>
  <si>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</si>
  <si>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</si>
  <si>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</si>
  <si>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</si>
  <si>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</si>
  <si>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</si>
  <si>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</si>
  <si>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</si>
  <si>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</si>
  <si>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</si>
  <si>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</si>
  <si>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</si>
  <si>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</si>
  <si>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</si>
  <si>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</si>
  <si>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</si>
  <si>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</si>
  <si>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</si>
  <si>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</si>
  <si>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</si>
  <si>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</si>
  <si>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</si>
  <si>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</si>
  <si>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</si>
  <si>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</si>
  <si>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</si>
  <si>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</si>
  <si>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</si>
  <si>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</si>
  <si>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</si>
  <si>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</si>
  <si>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</si>
  <si>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</si>
  <si>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</si>
  <si>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</si>
  <si>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</si>
  <si>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</si>
  <si>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</si>
  <si>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</si>
  <si>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</si>
  <si>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</si>
  <si>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</si>
  <si>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</si>
  <si>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</si>
  <si>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</si>
  <si>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</si>
  <si>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</si>
  <si>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</si>
  <si>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</si>
  <si>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</si>
  <si>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</si>
  <si>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</si>
  <si>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</si>
  <si>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</si>
  <si>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</si>
  <si>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</si>
  <si>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</si>
  <si>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</si>
  <si>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</si>
  <si>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</si>
  <si>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</si>
  <si>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</si>
  <si>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</si>
  <si>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</si>
  <si>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</si>
  <si>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</si>
  <si>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</si>
  <si>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</si>
  <si>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</si>
  <si>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</si>
  <si>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</si>
  <si>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</si>
  <si>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</si>
  <si>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</si>
  <si>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</si>
  <si>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</si>
  <si>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</si>
  <si>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</si>
  <si>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</si>
  <si>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</si>
  <si>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</si>
  <si>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</si>
  <si>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</si>
  <si>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</si>
  <si>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</si>
  <si>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</si>
  <si>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</si>
  <si>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</si>
  <si>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</si>
  <si>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</si>
  <si>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</si>
  <si>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</si>
  <si>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</si>
  <si>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</si>
  <si>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</si>
  <si>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</si>
  <si>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</si>
  <si>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</si>
  <si>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</si>
  <si>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</si>
  <si>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</si>
  <si>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</si>
  <si>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</si>
  <si>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</si>
  <si>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</si>
  <si>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</si>
  <si>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</si>
  <si>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</si>
  <si>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</si>
  <si>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</si>
  <si>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</si>
  <si>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</si>
  <si>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</si>
  <si>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</si>
  <si>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</si>
  <si>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</si>
  <si>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</si>
  <si>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</si>
  <si>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</si>
  <si>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</si>
  <si>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</si>
  <si>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</si>
  <si>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</si>
  <si>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</si>
  <si>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</si>
  <si>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</si>
  <si>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</si>
  <si>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</si>
  <si>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</si>
  <si>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</si>
  <si>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</si>
  <si>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</si>
  <si>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</si>
  <si>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</si>
  <si>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</si>
  <si>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</si>
  <si>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</si>
  <si>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</si>
  <si>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</si>
  <si>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</si>
  <si>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</si>
  <si>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</si>
  <si>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</si>
  <si>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</si>
  <si>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</si>
  <si>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</si>
  <si>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</si>
  <si>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</si>
  <si>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</si>
  <si>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</si>
  <si>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</si>
  <si>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</si>
  <si>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</si>
  <si>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</si>
  <si>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</si>
  <si>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</si>
  <si>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</si>
  <si>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</si>
  <si>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</si>
  <si>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</si>
  <si>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</si>
  <si>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</si>
  <si>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</si>
  <si>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</si>
  <si>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</si>
  <si>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</si>
  <si>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</si>
  <si>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</si>
  <si>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</si>
  <si>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</si>
  <si>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</si>
  <si>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</si>
  <si>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</si>
  <si>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</si>
  <si>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</si>
  <si>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</si>
  <si>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</si>
  <si>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</si>
  <si>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</si>
  <si>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</si>
  <si>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</si>
  <si>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</si>
  <si>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</si>
  <si>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</si>
  <si>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</si>
  <si>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</si>
  <si>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</si>
  <si>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</si>
  <si>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</si>
  <si>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</si>
  <si>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</si>
  <si>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</si>
  <si>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</si>
  <si>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</si>
  <si>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</si>
  <si>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</si>
  <si>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</si>
  <si>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</si>
  <si>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</si>
  <si>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</si>
  <si>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</si>
  <si>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</si>
  <si>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</si>
  <si>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</si>
  <si>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</si>
  <si>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</si>
  <si>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</si>
  <si>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</si>
  <si>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</si>
  <si>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</si>
  <si>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</si>
  <si>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</si>
  <si>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</si>
  <si>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</si>
  <si>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</si>
  <si>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</si>
  <si>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</si>
  <si>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</si>
  <si>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</si>
  <si>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</si>
  <si>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</si>
  <si>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</si>
  <si>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</si>
  <si>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</si>
  <si>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</si>
  <si>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</si>
  <si>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</si>
  <si>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</si>
  <si>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</si>
  <si>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</si>
  <si>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</si>
  <si>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</si>
  <si>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</si>
  <si>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</si>
  <si>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</si>
  <si>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</si>
  <si>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</si>
  <si>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</si>
  <si>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</si>
  <si>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</si>
  <si>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</si>
  <si>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</si>
  <si>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</si>
  <si>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</si>
  <si>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</si>
  <si>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</si>
  <si>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</si>
  <si>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</si>
  <si>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</si>
  <si>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</si>
  <si>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</si>
  <si>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</si>
  <si>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</si>
  <si>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</si>
  <si>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</si>
  <si>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</si>
  <si>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</si>
  <si>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</si>
  <si>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</si>
  <si>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</si>
  <si>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</si>
  <si>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</si>
  <si>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</si>
  <si>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</si>
  <si>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</si>
  <si>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</si>
  <si>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</si>
  <si>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</si>
  <si>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</si>
  <si>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</si>
  <si>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</si>
  <si>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</si>
  <si>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</si>
  <si>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</si>
  <si>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</si>
  <si>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</si>
  <si>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</si>
  <si>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</si>
  <si>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</si>
  <si>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</si>
  <si>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</si>
  <si>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</si>
  <si>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</si>
  <si>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</si>
  <si>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</si>
  <si>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</si>
  <si>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</si>
  <si>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</si>
  <si>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</si>
  <si>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</si>
  <si>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</si>
  <si>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</si>
  <si>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</si>
  <si>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</si>
  <si>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</si>
  <si>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</si>
  <si>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</si>
  <si>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</si>
  <si>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</si>
  <si>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</si>
  <si>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</si>
  <si>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</si>
  <si>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</si>
  <si>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</si>
  <si>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</si>
  <si>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</si>
  <si>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</si>
  <si>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</si>
  <si>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</si>
  <si>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</si>
  <si>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</si>
  <si>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</si>
  <si>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</si>
  <si>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</si>
  <si>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</si>
  <si>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</si>
  <si>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</si>
  <si>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</si>
  <si>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</si>
  <si>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</si>
  <si>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</si>
  <si>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</si>
  <si>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</si>
  <si>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</si>
  <si>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</si>
  <si>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</si>
  <si>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</si>
  <si>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</si>
  <si>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</si>
  <si>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</si>
  <si>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</si>
  <si>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</si>
  <si>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</si>
  <si>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</si>
  <si>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</si>
  <si>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</si>
  <si>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</si>
  <si>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</si>
  <si>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</si>
  <si>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</si>
  <si>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</si>
  <si>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</si>
  <si>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</si>
  <si>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</si>
  <si>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</si>
  <si>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</si>
  <si>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</si>
  <si>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</si>
  <si>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</si>
  <si>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</si>
  <si>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</si>
  <si>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</si>
  <si>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</si>
  <si>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</si>
  <si>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</si>
  <si>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</si>
  <si>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</si>
  <si>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</si>
  <si>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</si>
  <si>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</si>
  <si>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</si>
  <si>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</si>
  <si>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</si>
  <si>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</si>
  <si>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</si>
  <si>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</si>
  <si>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</si>
  <si>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</si>
  <si>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</si>
  <si>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</si>
  <si>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</si>
  <si>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</si>
  <si>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</si>
  <si>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</si>
  <si>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</si>
  <si>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</si>
  <si>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</si>
  <si>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</si>
  <si>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</si>
  <si>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</si>
  <si>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</si>
  <si>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</si>
  <si>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</si>
  <si>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</si>
  <si>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</si>
  <si>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</si>
  <si>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</si>
  <si>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</si>
  <si>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</si>
  <si>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</si>
  <si>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</si>
  <si>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</si>
  <si>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</si>
  <si>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</si>
  <si>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</si>
  <si>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</si>
  <si>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</si>
  <si>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</si>
  <si>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</si>
  <si>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</si>
  <si>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</si>
  <si>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</si>
  <si>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</si>
  <si>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</si>
  <si>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</si>
  <si>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</si>
  <si>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</si>
  <si>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</si>
  <si>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</si>
  <si>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</si>
  <si>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</si>
  <si>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</si>
  <si>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</si>
  <si>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</si>
  <si>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</si>
  <si>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</si>
  <si>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</si>
  <si>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</si>
  <si>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</si>
  <si>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</si>
  <si>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</si>
  <si>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</si>
  <si>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</si>
  <si>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</si>
  <si>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</si>
  <si>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</si>
  <si>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</si>
  <si>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</si>
  <si>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</si>
  <si>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</si>
  <si>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</si>
  <si>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</si>
  <si>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</si>
  <si>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</si>
  <si>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</si>
  <si>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</si>
  <si>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</si>
  <si>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</si>
  <si>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</si>
  <si>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</si>
  <si>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</si>
  <si>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</si>
  <si>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</si>
  <si>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</si>
  <si>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</si>
  <si>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</si>
  <si>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</si>
  <si>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</si>
  <si>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</si>
  <si>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</si>
  <si>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</si>
  <si>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</si>
  <si>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</si>
  <si>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</si>
  <si>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</si>
  <si>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</si>
  <si>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</si>
  <si>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</si>
  <si>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</si>
  <si>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</si>
  <si>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</si>
  <si>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</si>
  <si>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</si>
  <si>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</si>
  <si>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</si>
  <si>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</si>
  <si>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</si>
  <si>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</si>
  <si>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</si>
  <si>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</si>
  <si>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</si>
  <si>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</si>
  <si>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</si>
  <si>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</si>
  <si>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</si>
  <si>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</si>
  <si>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</si>
  <si>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</si>
  <si>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</si>
  <si>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</si>
  <si>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</si>
  <si>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</si>
  <si>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</si>
  <si>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</si>
  <si>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</si>
  <si>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</si>
  <si>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</si>
  <si>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</si>
  <si>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</si>
  <si>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</si>
  <si>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</si>
  <si>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</si>
  <si>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</si>
  <si>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</si>
  <si>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</si>
  <si>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</si>
  <si>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</si>
  <si>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</si>
  <si>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</si>
  <si>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</si>
  <si>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</si>
  <si>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</si>
  <si>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</si>
  <si>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</si>
  <si>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</si>
  <si>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</si>
  <si>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</si>
  <si>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</si>
  <si>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</si>
  <si>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</si>
  <si>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</si>
  <si>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</si>
  <si>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</si>
  <si>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</si>
  <si>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</si>
  <si>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</si>
  <si>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</si>
  <si>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</si>
  <si>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</si>
  <si>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</si>
  <si>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</si>
  <si>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</si>
  <si>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</si>
  <si>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</si>
  <si>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</si>
  <si>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</si>
  <si>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</si>
  <si>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</si>
  <si>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</si>
  <si>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</si>
  <si>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</si>
  <si>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</si>
  <si>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</si>
  <si>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</si>
  <si>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</si>
  <si>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</si>
  <si>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</si>
  <si>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</si>
  <si>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</si>
  <si>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</si>
  <si>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</si>
  <si>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</si>
  <si>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</si>
  <si>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</si>
  <si>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</si>
  <si>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</si>
  <si>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</si>
  <si>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</si>
  <si>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</si>
  <si>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</si>
  <si>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</si>
  <si>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</si>
  <si>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</si>
  <si>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</si>
  <si>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</si>
  <si>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</si>
  <si>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</si>
  <si>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</si>
  <si>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</si>
  <si>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</si>
  <si>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</si>
  <si>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</si>
  <si>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</si>
  <si>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</si>
  <si>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</si>
  <si>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</si>
  <si>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</si>
  <si>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</si>
  <si>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</si>
  <si>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</si>
  <si>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</si>
  <si>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</si>
  <si>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</si>
  <si>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</si>
  <si>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</si>
  <si>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</si>
  <si>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</si>
  <si>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</si>
  <si>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</si>
  <si>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</si>
  <si>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</si>
  <si>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</si>
  <si>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</si>
  <si>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</si>
  <si>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</si>
  <si>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</si>
  <si>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</si>
  <si>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</si>
  <si>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</si>
  <si>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</si>
  <si>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</si>
  <si>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</si>
  <si>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</si>
  <si>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</si>
  <si>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</si>
  <si>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</si>
  <si>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</si>
  <si>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</si>
  <si>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</si>
  <si>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</si>
  <si>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</si>
  <si>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</si>
  <si>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</si>
  <si>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</si>
  <si>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</si>
  <si>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</si>
  <si>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</si>
  <si>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</si>
  <si>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</si>
  <si>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</si>
  <si>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</si>
  <si>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</si>
  <si>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</si>
  <si>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</si>
  <si>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</si>
  <si>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</si>
  <si>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</si>
  <si>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</si>
  <si>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</si>
  <si>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</si>
  <si>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</si>
  <si>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</si>
  <si>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</si>
  <si>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</si>
  <si>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</si>
  <si>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</si>
  <si>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</si>
  <si>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</si>
  <si>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</si>
  <si>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</si>
  <si>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</si>
  <si>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</si>
  <si>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</si>
  <si>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</si>
  <si>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</si>
  <si>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</si>
  <si>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</si>
  <si>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</si>
  <si>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</si>
  <si>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</si>
  <si>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</si>
  <si>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</si>
  <si>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</si>
  <si>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</si>
  <si>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</si>
  <si>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</si>
  <si>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</si>
  <si>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</si>
  <si>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</si>
  <si>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</si>
  <si>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</si>
  <si>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</si>
  <si>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</si>
  <si>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</si>
  <si>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</si>
  <si>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</si>
  <si>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</si>
  <si>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</si>
  <si>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</si>
  <si>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</si>
  <si>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</si>
  <si>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</si>
  <si>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</si>
  <si>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</si>
  <si>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</si>
  <si>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</si>
  <si>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</si>
  <si>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</si>
  <si>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</si>
  <si>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</si>
  <si>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</si>
  <si>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</si>
  <si>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</si>
  <si>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</si>
  <si>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</si>
  <si>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</si>
  <si>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</si>
  <si>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</si>
  <si>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</si>
  <si>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</si>
  <si>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</si>
  <si>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</si>
  <si>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</si>
  <si>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</si>
  <si>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</si>
  <si>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</si>
  <si>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</si>
  <si>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</si>
  <si>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</si>
  <si>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</si>
  <si>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</si>
  <si>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</si>
  <si>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</si>
  <si>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</si>
  <si>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</si>
  <si>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</si>
  <si>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</si>
  <si>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</si>
  <si>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</si>
  <si>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</si>
  <si>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</si>
  <si>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</si>
  <si>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</si>
  <si>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</si>
  <si>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</si>
  <si>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</si>
  <si>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</si>
  <si>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</si>
  <si>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</si>
  <si>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</si>
  <si>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</si>
  <si>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</si>
  <si>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</si>
  <si>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</si>
  <si>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</si>
  <si>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</si>
  <si>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</si>
  <si>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</si>
  <si>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</si>
  <si>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</si>
  <si>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</si>
  <si>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</si>
  <si>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</si>
  <si>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</si>
  <si>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</si>
  <si>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</si>
  <si>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</si>
  <si>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</si>
  <si>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</si>
  <si>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</si>
  <si>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</si>
  <si>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</si>
  <si>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</si>
  <si>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</si>
  <si>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</si>
  <si>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</si>
  <si>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</si>
  <si>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</si>
  <si>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</si>
  <si>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</si>
  <si>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</si>
  <si>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</si>
  <si>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</si>
  <si>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</si>
  <si>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</si>
  <si>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</si>
  <si>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</si>
  <si>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</si>
  <si>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</si>
  <si>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</si>
  <si>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</si>
  <si>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</si>
  <si>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</si>
  <si>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</si>
  <si>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</si>
  <si>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</si>
  <si>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</si>
  <si>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</si>
  <si>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</si>
  <si>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</si>
  <si>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</si>
  <si>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</si>
  <si>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</si>
  <si>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</si>
  <si>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</si>
  <si>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</si>
  <si>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</si>
  <si>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</si>
  <si>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</si>
  <si>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</si>
  <si>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</si>
  <si>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</si>
  <si>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</si>
  <si>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</si>
  <si>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</si>
  <si>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</si>
  <si>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</si>
  <si>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</si>
  <si>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</si>
  <si>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</si>
  <si>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</si>
  <si>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</si>
  <si>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</si>
  <si>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</si>
  <si>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</si>
  <si>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</si>
  <si>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</si>
  <si>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</si>
  <si>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</si>
  <si>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</si>
  <si>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</si>
  <si>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</si>
  <si>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</si>
  <si>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</si>
  <si>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</si>
  <si>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</si>
  <si>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</si>
  <si>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</si>
  <si>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</si>
  <si>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</si>
  <si>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</si>
  <si>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</si>
  <si>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</si>
  <si>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</si>
  <si>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</si>
  <si>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</si>
  <si>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</si>
  <si>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</si>
  <si>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</si>
  <si>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</si>
  <si>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</si>
  <si>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</si>
  <si>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</si>
  <si>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</si>
  <si>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</si>
  <si>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</si>
  <si>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</si>
  <si>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</si>
  <si>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</si>
  <si>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</si>
  <si>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</si>
  <si>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</si>
  <si>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</si>
  <si>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</si>
  <si>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</si>
  <si>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</si>
  <si>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</si>
  <si>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</si>
  <si>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</si>
  <si>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</si>
  <si>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</si>
  <si>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</si>
  <si>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</si>
  <si>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</si>
  <si>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</si>
  <si>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</si>
  <si>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</si>
  <si>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</si>
  <si>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</si>
  <si>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</si>
  <si>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</si>
  <si>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</si>
  <si>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</si>
  <si>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</si>
  <si>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</si>
  <si>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</si>
  <si>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</si>
  <si>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</si>
  <si>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</si>
  <si>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</si>
  <si>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</si>
  <si>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</si>
  <si>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</si>
  <si>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</si>
  <si>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</si>
  <si>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</si>
  <si>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</si>
  <si>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</si>
  <si>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</si>
  <si>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</si>
  <si>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</si>
  <si>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</si>
  <si>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</si>
  <si>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</si>
  <si>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</si>
  <si>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</si>
  <si>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</si>
  <si>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</si>
  <si>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</si>
  <si>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</si>
  <si>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</si>
  <si>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</si>
  <si>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</si>
  <si>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</si>
  <si>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</si>
  <si>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</si>
  <si>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</si>
  <si>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</si>
  <si>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</si>
  <si>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</si>
  <si>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</si>
  <si>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</si>
  <si>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</si>
  <si>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</si>
  <si>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</si>
  <si>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</si>
  <si>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</si>
  <si>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</si>
  <si>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</si>
  <si>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</si>
  <si>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</si>
  <si>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</si>
  <si>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</si>
  <si>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</si>
  <si>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</si>
  <si>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</si>
  <si>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</si>
  <si>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</si>
  <si>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</si>
  <si>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</si>
  <si>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</si>
  <si>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</si>
  <si>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</si>
  <si>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</si>
  <si>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</si>
  <si>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</si>
  <si>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</si>
  <si>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</si>
  <si>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</si>
  <si>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</si>
  <si>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</si>
  <si>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</si>
  <si>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</si>
  <si>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</si>
  <si>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</si>
  <si>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</si>
  <si>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</si>
  <si>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</si>
  <si>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</si>
  <si>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</si>
  <si>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</si>
  <si>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</si>
  <si>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</si>
  <si>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</si>
  <si>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</si>
  <si>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</si>
  <si>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</si>
  <si>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</si>
  <si>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</si>
  <si>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</si>
  <si>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</si>
  <si>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</si>
  <si>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</si>
  <si>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</si>
  <si>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</si>
  <si>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</si>
  <si>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</si>
  <si>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</si>
  <si>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</si>
  <si>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</si>
  <si>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</si>
  <si>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</si>
  <si>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</si>
  <si>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</si>
  <si>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</si>
  <si>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</si>
  <si>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</si>
  <si>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</si>
  <si>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</si>
  <si>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</si>
  <si>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</si>
  <si>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</si>
  <si>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</si>
  <si>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</si>
  <si>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</si>
  <si>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</si>
  <si>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</si>
  <si>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</si>
  <si>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</si>
  <si>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</si>
  <si>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</si>
  <si>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</si>
  <si>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</si>
  <si>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</si>
  <si>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</si>
  <si>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</si>
  <si>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</si>
  <si>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</si>
  <si>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</si>
  <si>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</si>
  <si>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</si>
  <si>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</si>
  <si>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</si>
  <si>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</si>
  <si>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</si>
  <si>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</si>
  <si>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</si>
  <si>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</si>
  <si>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</si>
  <si>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</si>
  <si>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</si>
  <si>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</si>
  <si>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</si>
  <si>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</si>
  <si>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</si>
  <si>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</si>
  <si>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</si>
  <si>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</si>
  <si>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</si>
  <si>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</si>
  <si>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</si>
  <si>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</si>
  <si>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</si>
  <si>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</si>
  <si>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</si>
  <si>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</si>
  <si>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</si>
  <si>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</si>
  <si>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</si>
  <si>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</si>
  <si>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</si>
  <si>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</si>
  <si>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</si>
  <si>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</si>
  <si>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</si>
  <si>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</si>
  <si>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</si>
  <si>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</si>
  <si>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</si>
  <si>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</si>
  <si>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</si>
  <si>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</si>
  <si>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</si>
  <si>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</si>
  <si>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</si>
  <si>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</si>
  <si>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</si>
  <si>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</si>
  <si>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</si>
  <si>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</si>
  <si>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</si>
  <si>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</si>
  <si>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</si>
  <si>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</si>
  <si>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</si>
  <si>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</si>
  <si>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</si>
  <si>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</si>
  <si>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</si>
  <si>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</si>
  <si>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</si>
  <si>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</si>
  <si>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</si>
  <si>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</si>
  <si>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</si>
  <si>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</si>
  <si>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</si>
  <si>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</si>
  <si>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</si>
  <si>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</si>
  <si>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</si>
  <si>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</si>
  <si>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</si>
  <si>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</si>
  <si>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</si>
  <si>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</si>
  <si>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</si>
  <si>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</si>
  <si>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</si>
  <si>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</si>
  <si>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</si>
  <si>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</si>
  <si>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</si>
  <si>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</si>
  <si>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</si>
  <si>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</si>
  <si>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</si>
  <si>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</si>
  <si>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</si>
  <si>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</si>
  <si>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</si>
  <si>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</si>
  <si>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</si>
  <si>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</si>
  <si>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</si>
  <si>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</si>
  <si>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</si>
  <si>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</si>
  <si>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</si>
  <si>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</si>
  <si>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</si>
  <si>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</si>
  <si>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</si>
  <si>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</si>
  <si>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</si>
  <si>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</si>
  <si>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</si>
  <si>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</si>
  <si>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</si>
  <si>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</si>
  <si>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</si>
  <si>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</si>
  <si>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</si>
  <si>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</si>
  <si>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</si>
  <si>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</si>
  <si>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</si>
  <si>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</si>
  <si>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</si>
  <si>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</si>
  <si>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</si>
  <si>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</si>
  <si>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</si>
  <si>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</si>
  <si>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</si>
  <si>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</si>
  <si>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</si>
  <si>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</si>
  <si>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</si>
  <si>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</si>
  <si>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</si>
  <si>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</si>
  <si>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</si>
  <si>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</si>
  <si>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</si>
  <si>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</si>
  <si>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</si>
  <si>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</si>
  <si>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</si>
  <si>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</si>
  <si>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</si>
  <si>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</si>
  <si>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</si>
  <si>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</si>
  <si>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</si>
  <si>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</si>
  <si>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</si>
  <si>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</si>
  <si>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</si>
  <si>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</si>
  <si>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</si>
  <si>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</si>
  <si>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</si>
  <si>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</si>
  <si>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</si>
  <si>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</si>
  <si>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</si>
  <si>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</si>
  <si>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</si>
  <si>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</si>
  <si>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</si>
  <si>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</si>
  <si>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</si>
  <si>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</si>
  <si>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</si>
  <si>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</si>
  <si>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</si>
  <si>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</si>
  <si>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</si>
  <si>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</si>
  <si>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</si>
  <si>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</si>
  <si>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</si>
  <si>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</si>
  <si>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</si>
  <si>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</si>
  <si>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</si>
  <si>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</si>
  <si>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</si>
  <si>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</si>
  <si>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</si>
  <si>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</si>
  <si>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</si>
  <si>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</si>
  <si>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</si>
  <si>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</si>
  <si>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</si>
  <si>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</si>
  <si>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</si>
  <si>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</si>
  <si>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</si>
  <si>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</si>
  <si>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</si>
  <si>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</si>
  <si>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</si>
  <si>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</si>
  <si>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</si>
  <si>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</si>
  <si>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</si>
  <si>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</si>
  <si>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</si>
  <si>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</si>
  <si>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</si>
  <si>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</si>
  <si>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</si>
  <si>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</si>
  <si>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</si>
  <si>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</si>
  <si>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</si>
  <si>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</si>
  <si>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</si>
  <si>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</si>
  <si>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</si>
  <si>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</si>
  <si>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</si>
  <si>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</si>
  <si>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</si>
  <si>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</si>
  <si>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</si>
  <si>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</si>
  <si>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</si>
  <si>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</si>
  <si>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</si>
  <si>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</si>
  <si>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</si>
  <si>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</si>
  <si>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</si>
  <si>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</si>
  <si>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</si>
  <si>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</si>
  <si>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</si>
  <si>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</si>
  <si>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</si>
  <si>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</si>
  <si>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</si>
  <si>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</si>
  <si>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</si>
  <si>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</si>
  <si>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</si>
  <si>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</si>
  <si>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</si>
  <si>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</si>
  <si>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</si>
  <si>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</si>
  <si>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</si>
  <si>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</si>
  <si>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</si>
  <si>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</si>
  <si>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</si>
  <si>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</si>
  <si>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</si>
  <si>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</si>
  <si>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</si>
  <si>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</si>
  <si>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</si>
  <si>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</si>
  <si>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</si>
  <si>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</si>
  <si>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</si>
  <si>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</si>
  <si>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</si>
  <si>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</si>
  <si>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</si>
  <si>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</si>
  <si>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</si>
  <si>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</si>
  <si>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</si>
  <si>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</si>
  <si>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</si>
  <si>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</si>
  <si>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</si>
  <si>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</si>
  <si>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</si>
  <si>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</si>
  <si>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</si>
  <si>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</si>
  <si>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</si>
  <si>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</si>
  <si>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</si>
  <si>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</si>
  <si>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</si>
  <si>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</si>
  <si>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</si>
  <si>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</si>
  <si>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</si>
  <si>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</si>
  <si>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</si>
  <si>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</si>
  <si>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</si>
  <si>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</si>
  <si>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</si>
  <si>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</si>
  <si>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</si>
  <si>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</si>
  <si>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</si>
  <si>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</si>
  <si>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</si>
  <si>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</si>
  <si>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</si>
  <si>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</si>
  <si>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</si>
  <si>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</si>
  <si>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</si>
  <si>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</si>
  <si>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</si>
  <si>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</si>
  <si>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</si>
  <si>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</si>
  <si>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</si>
  <si>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</si>
  <si>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</si>
  <si>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</si>
  <si>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</si>
  <si>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</si>
  <si>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</si>
  <si>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</si>
  <si>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</si>
  <si>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</si>
  <si>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</si>
  <si>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</si>
  <si>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</si>
  <si>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</si>
  <si>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</si>
  <si>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</si>
  <si>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</si>
  <si>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</si>
  <si>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</si>
  <si>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</si>
  <si>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</si>
  <si>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</si>
  <si>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</si>
  <si>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</si>
  <si>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</si>
  <si>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</si>
  <si>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</si>
  <si>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</si>
  <si>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</si>
  <si>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</si>
  <si>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</si>
  <si>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</si>
  <si>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</si>
  <si>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</si>
  <si>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</si>
  <si>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</si>
  <si>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</si>
  <si>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</si>
  <si>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</si>
  <si>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</si>
  <si>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</si>
  <si>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</si>
  <si>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</si>
  <si>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</si>
  <si>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</si>
  <si>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</si>
  <si>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</si>
  <si>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</si>
  <si>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</si>
  <si>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</si>
  <si>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</si>
  <si>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</si>
  <si>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</si>
  <si>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</si>
  <si>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</si>
  <si>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</si>
  <si>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</si>
  <si>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</si>
  <si>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</si>
  <si>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</si>
  <si>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</si>
  <si>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</si>
  <si>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</si>
  <si>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</si>
  <si>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</si>
  <si>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</si>
  <si>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</si>
  <si>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</si>
  <si>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</si>
  <si>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</si>
  <si>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</si>
  <si>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</si>
  <si>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</si>
  <si>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</si>
  <si>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</si>
  <si>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</si>
  <si>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</si>
  <si>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</si>
  <si>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</si>
  <si>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</si>
  <si>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</si>
  <si>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</si>
  <si>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</si>
  <si>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</si>
  <si>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</si>
  <si>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</si>
  <si>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</si>
  <si>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</si>
  <si>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</si>
  <si>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</si>
  <si>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</si>
  <si>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</si>
  <si>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</si>
  <si>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</si>
  <si>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</si>
  <si>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</si>
  <si>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</si>
  <si>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</si>
  <si>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</si>
  <si>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</si>
  <si>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</si>
  <si>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</si>
  <si>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</si>
  <si>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</si>
  <si>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</si>
  <si>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</si>
  <si>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</si>
  <si>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</si>
  <si>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</si>
  <si>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</si>
  <si>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</si>
  <si>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</si>
  <si>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</si>
  <si>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</si>
  <si>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</si>
  <si>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</si>
  <si>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</si>
  <si>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</si>
  <si>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</si>
  <si>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</si>
  <si>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</si>
  <si>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</si>
  <si>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</si>
  <si>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</si>
  <si>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</si>
  <si>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</si>
  <si>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</si>
  <si>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</si>
  <si>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</si>
  <si>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</si>
  <si>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</si>
  <si>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</si>
  <si>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</si>
  <si>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</si>
  <si>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</si>
  <si>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</si>
  <si>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</si>
  <si>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</si>
  <si>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</si>
  <si>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</si>
  <si>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</si>
  <si>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</si>
  <si>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</si>
  <si>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</si>
  <si>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</si>
  <si>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</si>
  <si>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</si>
  <si>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</si>
  <si>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</si>
  <si>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</si>
  <si>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</si>
  <si>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</si>
  <si>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</si>
  <si>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</si>
  <si>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</si>
  <si>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</si>
  <si>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</si>
  <si>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</si>
  <si>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</si>
  <si>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</si>
  <si>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</si>
  <si>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</si>
  <si>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</si>
  <si>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</si>
  <si>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</si>
  <si>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</si>
  <si>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</si>
  <si>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</si>
  <si>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</si>
  <si>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</si>
  <si>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</si>
  <si>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</si>
  <si>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</si>
  <si>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</si>
  <si>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</si>
  <si>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</si>
  <si>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</si>
  <si>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</si>
  <si>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</si>
  <si>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</si>
  <si>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</si>
  <si>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</si>
  <si>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</si>
  <si>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</si>
  <si>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</si>
  <si>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</si>
  <si>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</si>
  <si>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</si>
  <si>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</si>
  <si>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</si>
  <si>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</si>
  <si>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</si>
  <si>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</si>
  <si>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</si>
  <si>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</si>
  <si>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</si>
  <si>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</si>
  <si>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</si>
  <si>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</si>
  <si>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</si>
  <si>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</si>
  <si>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</si>
  <si>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</si>
  <si>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</si>
  <si>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</si>
  <si>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</si>
  <si>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</si>
  <si>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</si>
  <si>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</si>
  <si>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</si>
  <si>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</si>
  <si>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</si>
  <si>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</si>
  <si>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</si>
  <si>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</si>
  <si>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</si>
  <si>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</si>
  <si>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</si>
  <si>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</si>
  <si>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</si>
  <si>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</si>
  <si>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</si>
  <si>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</si>
  <si>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</si>
  <si>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</si>
  <si>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</si>
  <si>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</si>
  <si>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</si>
  <si>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</si>
  <si>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</si>
  <si>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</si>
  <si>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</si>
  <si>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</si>
  <si>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</si>
  <si>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</si>
  <si>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</si>
  <si>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</si>
  <si>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</si>
  <si>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</si>
  <si>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</si>
  <si>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</si>
  <si>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</si>
  <si>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</si>
  <si>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</si>
  <si>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</si>
  <si>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</si>
  <si>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</si>
  <si>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</si>
  <si>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</si>
  <si>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</si>
  <si>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</si>
  <si>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</si>
  <si>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</si>
  <si>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</si>
  <si>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</si>
  <si>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</si>
  <si>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</si>
  <si>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</si>
  <si>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</si>
  <si>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</si>
  <si>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</si>
  <si>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</si>
  <si>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</si>
  <si>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</si>
  <si>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</si>
  <si>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</si>
  <si>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</si>
  <si>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</si>
  <si>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</si>
  <si>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</si>
  <si>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</si>
  <si>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</si>
  <si>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</si>
  <si>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</si>
  <si>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</si>
  <si>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</si>
  <si>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</si>
  <si>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</si>
  <si>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</si>
  <si>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</si>
  <si>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</si>
  <si>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</si>
  <si>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</si>
  <si>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</si>
  <si>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</si>
  <si>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</si>
  <si>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</si>
  <si>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</si>
  <si>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</si>
  <si>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</si>
  <si>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</si>
  <si>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</si>
  <si>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</si>
  <si>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</si>
  <si>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</si>
  <si>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</si>
  <si>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</si>
  <si>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</si>
  <si>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</si>
  <si>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</si>
  <si>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</si>
  <si>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</si>
  <si>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</si>
  <si>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</si>
  <si>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</si>
  <si>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</si>
  <si>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</si>
  <si>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</si>
  <si>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</si>
  <si>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</si>
  <si>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</si>
  <si>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</si>
  <si>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</si>
  <si>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</si>
  <si>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</si>
  <si>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</si>
  <si>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</si>
  <si>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</si>
  <si>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</si>
  <si>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</si>
  <si>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</si>
  <si>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</si>
  <si>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</si>
  <si>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</si>
  <si>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</si>
  <si>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</si>
  <si>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</si>
  <si>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</si>
  <si>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</si>
  <si>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</si>
  <si>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</si>
  <si>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</si>
  <si>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</si>
  <si>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</si>
  <si>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</si>
  <si>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</si>
  <si>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</si>
  <si>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</si>
  <si>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</si>
  <si>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</si>
  <si>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</si>
  <si>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</si>
  <si>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</si>
  <si>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</si>
  <si>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</si>
  <si>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</si>
  <si>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</si>
  <si>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</si>
  <si>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</si>
  <si>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</si>
  <si>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</si>
  <si>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</si>
  <si>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</si>
  <si>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</si>
  <si>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</si>
  <si>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</si>
  <si>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</si>
  <si>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</si>
  <si>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</si>
  <si>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</si>
  <si>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</si>
  <si>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</si>
  <si>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</si>
  <si>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</si>
  <si>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</si>
  <si>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</si>
  <si>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</si>
  <si>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</si>
  <si>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</si>
  <si>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</si>
  <si>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</si>
  <si>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</si>
  <si>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</si>
  <si>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</si>
  <si>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</si>
  <si>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</si>
  <si>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</si>
  <si>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</si>
  <si>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</si>
  <si>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</si>
  <si>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</si>
  <si>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</si>
  <si>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</si>
  <si>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</si>
  <si>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</si>
  <si>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</si>
  <si>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</si>
  <si>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</si>
  <si>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</si>
  <si>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</si>
  <si>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</si>
  <si>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</si>
  <si>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</si>
  <si>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</si>
  <si>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</si>
  <si>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</si>
  <si>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</si>
  <si>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</si>
  <si>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</si>
  <si>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</si>
  <si>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</si>
  <si>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</si>
  <si>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</si>
  <si>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</si>
  <si>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</si>
  <si>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</si>
  <si>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</si>
  <si>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</si>
  <si>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</si>
  <si>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</si>
  <si>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</si>
  <si>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</si>
  <si>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</si>
  <si>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</si>
  <si>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</si>
  <si>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</si>
  <si>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</si>
  <si>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</si>
  <si>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</si>
  <si>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</si>
  <si>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</si>
  <si>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</si>
  <si>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</si>
  <si>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</si>
  <si>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</si>
  <si>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</si>
  <si>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</si>
  <si>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</si>
  <si>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</si>
  <si>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</si>
  <si>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</si>
  <si>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</si>
  <si>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</si>
  <si>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</si>
  <si>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</si>
  <si>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</si>
  <si>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</si>
  <si>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</si>
  <si>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</si>
  <si>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</si>
  <si>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</si>
  <si>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</si>
  <si>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</si>
  <si>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</si>
  <si>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</si>
  <si>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</si>
  <si>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</si>
  <si>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</si>
  <si>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</si>
  <si>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</si>
  <si>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</si>
  <si>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</si>
  <si>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</si>
  <si>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</si>
  <si>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</si>
  <si>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</si>
  <si>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</si>
  <si>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</si>
  <si>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</si>
  <si>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</si>
  <si>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</si>
  <si>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</si>
  <si>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</si>
  <si>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</si>
  <si>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</si>
  <si>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</si>
  <si>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</si>
  <si>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</si>
  <si>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</si>
  <si>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</si>
  <si>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</si>
  <si>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</si>
  <si>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</si>
  <si>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</si>
  <si>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</si>
  <si>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</si>
  <si>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</si>
  <si>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</si>
  <si>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</si>
  <si>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</si>
  <si>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</si>
  <si>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</si>
  <si>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</si>
  <si>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</si>
  <si>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</si>
  <si>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</si>
  <si>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</si>
  <si>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</si>
  <si>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</si>
  <si>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</si>
  <si>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</si>
  <si>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</si>
  <si>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</si>
  <si>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</si>
  <si>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</si>
  <si>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</si>
  <si>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</si>
  <si>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</si>
  <si>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</si>
  <si>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</si>
  <si>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</si>
  <si>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</si>
  <si>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</si>
  <si>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</si>
  <si>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</si>
  <si>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</si>
  <si>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</si>
  <si>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</si>
  <si>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</si>
  <si>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</si>
  <si>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</si>
  <si>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</si>
  <si>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</si>
  <si>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</si>
  <si>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</si>
  <si>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</si>
  <si>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</si>
  <si>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</si>
  <si>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</si>
  <si>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</si>
  <si>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</si>
  <si>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</si>
  <si>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</si>
  <si>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</si>
  <si>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</si>
  <si>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</si>
  <si>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</si>
  <si>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</si>
  <si>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</si>
  <si>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</si>
  <si>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</si>
  <si>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</si>
  <si>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</si>
  <si>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</si>
  <si>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</si>
  <si>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</si>
  <si>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</si>
  <si>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</si>
  <si>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</si>
  <si>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</si>
  <si>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</si>
  <si>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</si>
  <si>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</si>
  <si>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</si>
  <si>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</si>
  <si>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</si>
  <si>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</si>
  <si>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</si>
  <si>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</si>
  <si>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</si>
  <si>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</si>
  <si>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</si>
  <si>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</si>
  <si>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</si>
  <si>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</si>
  <si>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</si>
  <si>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</si>
  <si>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</si>
  <si>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</si>
  <si>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</si>
  <si>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</si>
  <si>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</si>
  <si>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</si>
  <si>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</si>
  <si>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</si>
  <si>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</si>
  <si>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</si>
  <si>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</si>
  <si>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</si>
  <si>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</si>
  <si>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</si>
  <si>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</si>
  <si>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</si>
  <si>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</si>
  <si>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</si>
  <si>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</si>
  <si>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</si>
  <si>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</si>
  <si>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</si>
  <si>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</si>
  <si>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</si>
  <si>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</si>
  <si>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</si>
  <si>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</si>
  <si>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</si>
  <si>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</si>
  <si>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</si>
  <si>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</si>
  <si>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</si>
  <si>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</si>
  <si>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</si>
  <si>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</si>
  <si>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</si>
  <si>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</si>
  <si>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</si>
  <si>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</si>
  <si>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</si>
  <si>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</si>
  <si>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</si>
  <si>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</si>
  <si>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</si>
  <si>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</si>
  <si>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</si>
  <si>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</si>
  <si>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</si>
  <si>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</si>
  <si>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</si>
  <si>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</si>
  <si>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</si>
  <si>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</si>
  <si>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</si>
  <si>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</si>
  <si>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</si>
  <si>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</si>
  <si>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</si>
  <si>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</si>
  <si>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</si>
  <si>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</si>
  <si>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</si>
  <si>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</si>
  <si>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</si>
  <si>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</si>
  <si>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</si>
  <si>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</si>
  <si>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</si>
  <si>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</si>
  <si>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</si>
  <si>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</si>
  <si>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</si>
  <si>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</si>
  <si>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</si>
  <si>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</si>
  <si>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</si>
  <si>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</si>
  <si>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</si>
  <si>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</si>
  <si>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</si>
  <si>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</si>
  <si>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</si>
  <si>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</si>
  <si>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</si>
  <si>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</si>
  <si>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</si>
  <si>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</si>
  <si>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</si>
  <si>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</si>
  <si>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</si>
  <si>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</si>
  <si>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</si>
  <si>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</si>
  <si>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</si>
  <si>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</si>
  <si>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</si>
  <si>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</si>
  <si>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</si>
  <si>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</si>
  <si>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</si>
  <si>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</si>
  <si>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</si>
  <si>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</si>
  <si>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</si>
  <si>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</si>
  <si>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</si>
  <si>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</si>
  <si>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</si>
  <si>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</si>
  <si>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</si>
  <si>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</si>
  <si>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</si>
  <si>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</si>
  <si>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</si>
  <si>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</si>
  <si>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</si>
  <si>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</si>
  <si>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</si>
  <si>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</si>
  <si>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</si>
  <si>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</si>
  <si>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</si>
  <si>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</si>
  <si>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</si>
  <si>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</si>
  <si>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</si>
  <si>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</si>
  <si>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</si>
  <si>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</si>
  <si>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</si>
  <si>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</si>
  <si>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</si>
  <si>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</si>
  <si>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</si>
  <si>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</si>
  <si>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</si>
  <si>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</si>
  <si>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</si>
  <si>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</si>
  <si>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</si>
  <si>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</si>
  <si>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</si>
  <si>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</si>
  <si>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</si>
  <si>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</si>
  <si>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</si>
  <si>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</si>
  <si>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</si>
  <si>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</si>
  <si>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</si>
  <si>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</si>
  <si>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</si>
  <si>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</si>
  <si>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</si>
  <si>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</si>
  <si>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</si>
  <si>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</si>
  <si>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</si>
  <si>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</si>
  <si>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</si>
  <si>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</si>
  <si>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</si>
  <si>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</si>
  <si>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</si>
  <si>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</si>
  <si>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</si>
  <si>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</si>
  <si>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</si>
  <si>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</si>
  <si>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</si>
  <si>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</si>
  <si>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</si>
  <si>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</si>
  <si>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</si>
  <si>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</si>
  <si>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</si>
  <si>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</si>
  <si>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</si>
  <si>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</si>
  <si>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</si>
  <si>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</si>
  <si>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</si>
  <si>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</si>
  <si>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</si>
  <si>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</si>
  <si>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</si>
  <si>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</si>
  <si>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</si>
  <si>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</si>
  <si>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</si>
  <si>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</si>
  <si>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</si>
  <si>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</si>
  <si>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</si>
  <si>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</si>
  <si>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</si>
  <si>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</si>
  <si>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</si>
  <si>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</si>
  <si>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</si>
  <si>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</si>
  <si>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</si>
  <si>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</si>
  <si>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</si>
  <si>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</si>
  <si>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</si>
  <si>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</si>
  <si>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</si>
  <si>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</si>
  <si>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</si>
  <si>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</si>
  <si>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</si>
  <si>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</si>
  <si>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</si>
  <si>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</si>
  <si>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</si>
  <si>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</si>
  <si>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</si>
  <si>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</si>
  <si>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</si>
  <si>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</si>
  <si>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</si>
  <si>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</si>
  <si>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</si>
  <si>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</si>
  <si>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</si>
  <si>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</si>
  <si>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</si>
  <si>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</si>
  <si>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</si>
  <si>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</si>
  <si>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</si>
  <si>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</si>
  <si>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</si>
  <si>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</si>
  <si>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</si>
  <si>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</si>
  <si>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</si>
  <si>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</si>
  <si>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</si>
  <si>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</si>
  <si>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</si>
  <si>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</si>
  <si>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</si>
  <si>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</si>
  <si>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</si>
  <si>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</si>
  <si>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</si>
  <si>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</si>
  <si>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</si>
  <si>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</si>
  <si>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</si>
  <si>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</si>
  <si>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</si>
  <si>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</si>
  <si>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</si>
  <si>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</si>
  <si>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</si>
  <si>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</si>
  <si>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</si>
  <si>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</si>
  <si>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</si>
  <si>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</si>
  <si>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</si>
  <si>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</si>
  <si>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</si>
  <si>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</si>
  <si>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</si>
  <si>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</si>
  <si>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</si>
  <si>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</si>
  <si>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</si>
  <si>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</si>
  <si>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</si>
  <si>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</si>
  <si>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</si>
  <si>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</si>
  <si>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</si>
  <si>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</si>
  <si>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</si>
  <si>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</si>
  <si>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</si>
  <si>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</si>
  <si>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</si>
  <si>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</si>
  <si>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</si>
  <si>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</si>
  <si>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</si>
  <si>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</si>
  <si>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</si>
  <si>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</si>
  <si>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</si>
  <si>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</si>
  <si>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</si>
  <si>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</si>
  <si>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</si>
  <si>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</si>
  <si>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</si>
  <si>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</si>
  <si>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</si>
  <si>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</si>
  <si>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</si>
  <si>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</si>
  <si>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</si>
  <si>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</si>
  <si>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</si>
  <si>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</si>
  <si>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</si>
  <si>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</si>
  <si>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</si>
  <si>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</si>
  <si>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</si>
  <si>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</si>
  <si>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</si>
  <si>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</si>
  <si>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</si>
  <si>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</si>
  <si>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</si>
  <si>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</si>
  <si>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</si>
  <si>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</si>
  <si>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</si>
  <si>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</si>
  <si>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</si>
  <si>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</si>
  <si>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</si>
  <si>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</si>
  <si>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</si>
  <si>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</si>
  <si>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</si>
  <si>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</si>
  <si>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</si>
  <si>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</si>
  <si>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</si>
  <si>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</si>
  <si>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</si>
  <si>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</si>
  <si>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</si>
  <si>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</si>
  <si>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</si>
  <si>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</si>
  <si>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</si>
  <si>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</si>
  <si>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</si>
  <si>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</si>
  <si>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</si>
  <si>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</si>
  <si>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</si>
  <si>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</si>
  <si>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</si>
  <si>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</si>
  <si>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</si>
  <si>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</si>
  <si>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</si>
  <si>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</si>
  <si>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</si>
  <si>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</si>
  <si>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</si>
  <si>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</si>
  <si>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</si>
  <si>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</si>
  <si>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</si>
  <si>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</si>
  <si>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</si>
  <si>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</si>
  <si>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</si>
  <si>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</si>
  <si>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</si>
  <si>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</si>
  <si>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</si>
  <si>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</si>
  <si>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</si>
  <si>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</si>
  <si>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</si>
  <si>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</si>
  <si>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</si>
  <si>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</si>
  <si>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</si>
  <si>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</si>
  <si>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</si>
  <si>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</si>
  <si>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</si>
  <si>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</si>
  <si>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</si>
  <si>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</si>
  <si>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</si>
  <si>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</si>
  <si>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</si>
  <si>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</si>
  <si>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</si>
  <si>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</si>
  <si>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</si>
  <si>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</si>
  <si>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</si>
  <si>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</si>
  <si>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</si>
  <si>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</si>
  <si>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</si>
  <si>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</si>
  <si>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</si>
  <si>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</si>
  <si>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</si>
  <si>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</si>
  <si>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</si>
  <si>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</si>
  <si>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</si>
  <si>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</si>
  <si>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</si>
  <si>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</si>
  <si>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</si>
  <si>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</si>
  <si>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</si>
  <si>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</si>
  <si>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</si>
  <si>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</si>
  <si>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</si>
  <si>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</si>
  <si>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</si>
  <si>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</si>
  <si>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</si>
  <si>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</si>
  <si>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</si>
  <si>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</si>
  <si>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</si>
  <si>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</si>
  <si>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</si>
  <si>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</si>
  <si>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</si>
  <si>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</si>
  <si>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</si>
  <si>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</si>
  <si>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</si>
  <si>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</si>
  <si>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</si>
  <si>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</si>
  <si>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</si>
  <si>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</si>
  <si>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</si>
  <si>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</si>
  <si>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</si>
  <si>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</si>
  <si>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</si>
  <si>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</si>
  <si>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</si>
  <si>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</si>
  <si>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</si>
  <si>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</si>
  <si>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</si>
  <si>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</si>
  <si>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</si>
  <si>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</si>
  <si>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</si>
  <si>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</si>
  <si>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</si>
  <si>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</si>
  <si>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</si>
  <si>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</si>
  <si>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</si>
  <si>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</si>
  <si>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</si>
  <si>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</si>
  <si>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</si>
  <si>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</si>
  <si>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</si>
  <si>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</si>
  <si>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</si>
  <si>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</si>
  <si>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</si>
  <si>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</si>
  <si>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</si>
  <si>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</si>
  <si>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</si>
  <si>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</si>
  <si>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</si>
  <si>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</si>
  <si>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</si>
  <si>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</si>
  <si>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</si>
  <si>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</si>
  <si>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</si>
  <si>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</si>
  <si>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</si>
  <si>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</si>
  <si>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</si>
  <si>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</si>
  <si>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</si>
  <si>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</si>
  <si>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</si>
  <si>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</si>
  <si>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</si>
  <si>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</si>
  <si>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</si>
  <si>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</si>
  <si>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</si>
  <si>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</si>
  <si>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</si>
  <si>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</si>
  <si>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</si>
  <si>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</si>
  <si>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</si>
  <si>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</si>
  <si>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</si>
  <si>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</si>
  <si>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</si>
  <si>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</si>
  <si>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</si>
  <si>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</si>
  <si>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</si>
  <si>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</si>
  <si>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</si>
  <si>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</si>
  <si>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</si>
  <si>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</si>
  <si>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</si>
  <si>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</si>
  <si>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</si>
  <si>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</si>
  <si>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</si>
  <si>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</si>
  <si>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</si>
  <si>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</si>
  <si>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</si>
  <si>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</si>
  <si>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</si>
  <si>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</si>
  <si>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</si>
  <si>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</si>
  <si>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</si>
  <si>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</si>
  <si>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</si>
  <si>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</si>
  <si>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</si>
  <si>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</si>
  <si>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</si>
  <si>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</si>
  <si>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</si>
  <si>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</si>
  <si>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</si>
  <si>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</si>
  <si>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</si>
  <si>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</si>
  <si>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</si>
  <si>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</si>
  <si>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</si>
  <si>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</si>
  <si>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</si>
  <si>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</si>
  <si>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</si>
  <si>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</si>
  <si>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</si>
  <si>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</si>
  <si>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</si>
  <si>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</si>
  <si>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</si>
  <si>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</si>
  <si>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</si>
  <si>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</si>
  <si>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</si>
  <si>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</si>
  <si>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</si>
  <si>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</si>
  <si>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</si>
  <si>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</si>
  <si>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</si>
  <si>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</si>
  <si>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</si>
  <si>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</si>
  <si>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</si>
  <si>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</si>
  <si>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</si>
  <si>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</si>
  <si>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</si>
  <si>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</si>
  <si>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</si>
  <si>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</si>
  <si>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</si>
  <si>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</si>
  <si>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</si>
  <si>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</si>
  <si>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</si>
  <si>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</si>
  <si>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</si>
  <si>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</si>
  <si>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</si>
  <si>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</si>
  <si>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</si>
  <si>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</si>
  <si>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</si>
  <si>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</si>
  <si>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</si>
  <si>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</si>
  <si>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</si>
  <si>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</si>
  <si>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</si>
  <si>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</si>
  <si>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</si>
  <si>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</si>
  <si>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</si>
  <si>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</si>
  <si>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</si>
  <si>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</si>
  <si>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</si>
  <si>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</si>
  <si>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</si>
  <si>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</si>
  <si>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</si>
  <si>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</si>
  <si>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</si>
  <si>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</si>
  <si>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</si>
  <si>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</si>
  <si>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</si>
  <si>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</si>
  <si>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</si>
  <si>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</si>
  <si>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</si>
  <si>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</si>
  <si>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</si>
  <si>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</si>
  <si>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</si>
  <si>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</si>
  <si>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</si>
  <si>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</si>
  <si>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</si>
  <si>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</si>
  <si>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</si>
  <si>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</si>
  <si>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</si>
  <si>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</si>
  <si>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</si>
  <si>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</si>
  <si>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</si>
  <si>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</si>
  <si>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</si>
  <si>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</si>
  <si>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</si>
  <si>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</si>
  <si>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</si>
  <si>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</si>
  <si>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</si>
  <si>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</si>
  <si>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</si>
  <si>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</si>
  <si>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</si>
  <si>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</si>
  <si>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</si>
  <si>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</si>
  <si>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</si>
  <si>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</si>
  <si>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</si>
  <si>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</si>
  <si>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</si>
  <si>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</si>
  <si>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</si>
  <si>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</si>
  <si>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</si>
  <si>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</si>
  <si>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</si>
  <si>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</si>
  <si>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</si>
  <si>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</si>
  <si>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</si>
  <si>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</si>
  <si>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</si>
  <si>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</si>
  <si>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</si>
  <si>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</si>
  <si>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</si>
  <si>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</si>
  <si>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</si>
  <si>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</si>
  <si>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</si>
  <si>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</si>
  <si>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</si>
  <si>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</si>
  <si>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</si>
  <si>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</si>
  <si>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</si>
  <si>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</si>
  <si>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</si>
  <si>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</si>
  <si>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</si>
  <si>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</si>
  <si>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</si>
  <si>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</si>
  <si>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</si>
  <si>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</si>
  <si>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</si>
  <si>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</si>
  <si>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</si>
  <si>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</si>
  <si>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</si>
  <si>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</si>
  <si>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</si>
  <si>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</si>
  <si>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</si>
  <si>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</si>
  <si>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</si>
  <si>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</si>
  <si>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</si>
  <si>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</si>
  <si>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</si>
  <si>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</si>
  <si>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</si>
  <si>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</si>
  <si>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</si>
  <si>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</si>
  <si>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</si>
  <si>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</si>
  <si>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</si>
  <si>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</si>
  <si>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</si>
  <si>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</si>
  <si>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</si>
  <si>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</si>
  <si>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</si>
  <si>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</si>
  <si>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</si>
  <si>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</si>
  <si>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</si>
  <si>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</si>
  <si>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</si>
  <si>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</si>
  <si>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</si>
  <si>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</si>
  <si>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</si>
  <si>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</si>
  <si>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</si>
  <si>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</si>
  <si>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</si>
  <si>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</si>
  <si>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</si>
  <si>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</si>
  <si>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</si>
  <si>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</si>
  <si>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</si>
  <si>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</si>
  <si>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</si>
  <si>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</si>
  <si>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</si>
  <si>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</si>
  <si>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</si>
  <si>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</si>
  <si>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</si>
  <si>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</si>
  <si>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</si>
  <si>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</si>
  <si>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</si>
  <si>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</si>
  <si>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</si>
  <si>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</si>
  <si>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</si>
  <si>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</si>
  <si>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</si>
  <si>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</si>
  <si>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</si>
  <si>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</si>
  <si>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</si>
  <si>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</si>
  <si>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</si>
  <si>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</si>
  <si>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</si>
  <si>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</si>
  <si>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</si>
  <si>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</si>
  <si>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</si>
  <si>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</si>
  <si>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</si>
  <si>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</si>
  <si>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</si>
  <si>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</si>
  <si>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</si>
  <si>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</si>
  <si>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</si>
  <si>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</si>
  <si>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</si>
  <si>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</si>
  <si>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</si>
  <si>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</si>
  <si>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</si>
  <si>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</si>
  <si>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</si>
  <si>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</si>
  <si>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</si>
  <si>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</si>
  <si>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</si>
  <si>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</si>
  <si>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</si>
  <si>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</si>
  <si>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</si>
  <si>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</si>
  <si>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</si>
  <si>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</si>
  <si>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</si>
  <si>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</si>
  <si>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</si>
  <si>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</si>
  <si>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</si>
  <si>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</si>
  <si>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</si>
  <si>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</si>
  <si>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</si>
  <si>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</si>
  <si>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</si>
  <si>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</si>
  <si>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</si>
  <si>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</si>
  <si>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</si>
  <si>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</si>
  <si>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</si>
  <si>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</si>
  <si>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</si>
  <si>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</si>
  <si>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</si>
  <si>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</si>
  <si>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</si>
  <si>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</si>
  <si>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</si>
  <si>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</si>
  <si>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</si>
  <si>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</si>
  <si>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</si>
  <si>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</si>
  <si>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</si>
  <si>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</si>
  <si>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</si>
  <si>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</si>
  <si>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</si>
  <si>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</si>
  <si>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</si>
  <si>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</si>
  <si>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</si>
  <si>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</si>
  <si>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</si>
  <si>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</si>
  <si>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</si>
  <si>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</si>
  <si>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</si>
  <si>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</si>
  <si>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</si>
  <si>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</si>
  <si>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</si>
  <si>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</si>
  <si>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</si>
  <si>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</si>
  <si>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</si>
  <si>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</si>
  <si>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</si>
  <si>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</si>
  <si>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</si>
  <si>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</si>
  <si>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</si>
  <si>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</si>
  <si>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</si>
  <si>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</si>
  <si>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</si>
  <si>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</si>
  <si>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</si>
  <si>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</si>
  <si>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</si>
  <si>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</si>
  <si>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</si>
  <si>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</si>
  <si>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</si>
  <si>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</si>
  <si>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</si>
  <si>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</si>
  <si>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</si>
  <si>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</si>
  <si>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</si>
  <si>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</si>
  <si>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</si>
  <si>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</si>
  <si>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</si>
  <si>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</si>
  <si>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</si>
  <si>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</si>
  <si>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</si>
  <si>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</si>
  <si>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</si>
  <si>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</si>
  <si>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</si>
  <si>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</si>
  <si>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</si>
  <si>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</si>
  <si>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</si>
  <si>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</si>
  <si>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</si>
  <si>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</si>
  <si>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</si>
  <si>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</si>
  <si>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</si>
  <si>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</si>
  <si>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</si>
  <si>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</si>
  <si>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</si>
  <si>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</si>
  <si>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</si>
  <si>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</si>
  <si>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</si>
  <si>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</si>
  <si>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</si>
  <si>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</si>
  <si>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</si>
  <si>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</si>
  <si>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</si>
  <si>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</si>
  <si>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</si>
  <si>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</si>
  <si>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</si>
  <si>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</si>
  <si>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</si>
  <si>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</si>
  <si>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</si>
  <si>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</si>
  <si>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</si>
  <si>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</si>
  <si>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</si>
  <si>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</si>
  <si>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</si>
  <si>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</si>
  <si>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</si>
  <si>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</si>
  <si>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</si>
  <si>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</si>
  <si>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</si>
  <si>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</si>
  <si>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</si>
  <si>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</si>
  <si>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</si>
  <si>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</si>
  <si>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</si>
  <si>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</si>
  <si>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</si>
  <si>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</si>
  <si>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</si>
  <si>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</si>
  <si>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</si>
  <si>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</si>
  <si>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</si>
  <si>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</si>
  <si>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</si>
  <si>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</si>
  <si>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</si>
  <si>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</si>
  <si>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</si>
  <si>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</si>
  <si>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</si>
  <si>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</si>
  <si>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</si>
  <si>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</si>
  <si>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</si>
  <si>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</si>
  <si>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</si>
  <si>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</si>
  <si>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</si>
  <si>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</si>
  <si>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</si>
  <si>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</si>
  <si>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</si>
  <si>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</si>
  <si>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</si>
  <si>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</si>
  <si>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</si>
  <si>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</si>
  <si>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</si>
  <si>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</si>
  <si>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</si>
  <si>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</si>
  <si>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</si>
  <si>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</si>
  <si>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</si>
  <si>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</si>
  <si>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</si>
  <si>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</si>
  <si>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</si>
  <si>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</si>
  <si>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</si>
  <si>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</si>
  <si>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</si>
  <si>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</si>
  <si>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</si>
  <si>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</si>
  <si>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</si>
  <si>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</si>
  <si>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</si>
  <si>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</si>
  <si>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</si>
  <si>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</si>
  <si>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</si>
  <si>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</si>
  <si>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</si>
  <si>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</si>
  <si>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</si>
  <si>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</si>
  <si>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</si>
  <si>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</si>
  <si>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</si>
  <si>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</si>
  <si>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</si>
  <si>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</si>
  <si>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</si>
  <si>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</si>
  <si>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</si>
  <si>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</si>
  <si>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</si>
  <si>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</si>
  <si>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</si>
  <si>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</si>
  <si>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</si>
  <si>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</si>
  <si>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</si>
  <si>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</si>
  <si>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</si>
  <si>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</si>
  <si>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</si>
  <si>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</si>
  <si>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</si>
  <si>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</si>
  <si>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</si>
  <si>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</si>
  <si>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</si>
  <si>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</si>
  <si>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</si>
  <si>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</si>
  <si>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</si>
  <si>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</si>
  <si>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</si>
  <si>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</si>
  <si>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</si>
  <si>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</si>
  <si>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</si>
  <si>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</si>
  <si>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</si>
  <si>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</si>
  <si>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</si>
  <si>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</si>
  <si>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</si>
  <si>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</si>
  <si>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</si>
  <si>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</si>
  <si>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</si>
  <si>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</si>
  <si>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</si>
  <si>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</si>
  <si>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</si>
  <si>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</si>
  <si>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</si>
  <si>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</si>
  <si>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</si>
  <si>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</si>
  <si>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</si>
  <si>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</si>
  <si>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</si>
  <si>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</si>
  <si>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</si>
  <si>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</si>
  <si>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</si>
  <si>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</si>
  <si>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</si>
  <si>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</si>
  <si>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</si>
  <si>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</si>
  <si>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</si>
  <si>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</si>
  <si>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</si>
  <si>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</si>
  <si>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</si>
  <si>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</si>
  <si>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</si>
  <si>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</si>
  <si>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</si>
  <si>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</si>
  <si>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</si>
  <si>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</si>
  <si>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</si>
  <si>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</si>
  <si>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</si>
  <si>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</si>
  <si>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</si>
  <si>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</si>
  <si>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</si>
  <si>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</si>
  <si>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</si>
  <si>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</si>
  <si>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</si>
  <si>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</si>
  <si>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</si>
  <si>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</si>
  <si>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</si>
  <si>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</si>
  <si>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</si>
  <si>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</si>
  <si>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</si>
  <si>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</si>
  <si>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</si>
  <si>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</si>
  <si>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</si>
  <si>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</si>
  <si>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</si>
  <si>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</si>
  <si>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</si>
  <si>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</si>
  <si>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</si>
  <si>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</si>
  <si>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</si>
  <si>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</si>
  <si>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</si>
  <si>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</si>
  <si>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</si>
  <si>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</si>
  <si>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</si>
  <si>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</si>
  <si>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</si>
  <si>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</si>
  <si>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</si>
  <si>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</si>
  <si>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</si>
  <si>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</si>
  <si>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</si>
  <si>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</si>
  <si>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</si>
  <si>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</si>
  <si>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</si>
  <si>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</si>
  <si>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</si>
  <si>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</si>
  <si>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</si>
  <si>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</si>
  <si>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</si>
  <si>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</si>
  <si>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</si>
  <si>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</si>
  <si>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</si>
  <si>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</si>
  <si>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</si>
  <si>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</si>
  <si>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</si>
  <si>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</si>
  <si>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</si>
  <si>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</si>
  <si>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</si>
  <si>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</si>
  <si>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</si>
  <si>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</si>
  <si>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</si>
  <si>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</si>
  <si>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</si>
  <si>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</si>
  <si>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</si>
  <si>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</si>
  <si>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</si>
  <si>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</si>
  <si>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</si>
  <si>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</si>
  <si>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</si>
  <si>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</si>
  <si>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</si>
  <si>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</si>
  <si>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</si>
  <si>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</si>
  <si>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</si>
  <si>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</si>
  <si>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</si>
  <si>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</si>
  <si>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</si>
  <si>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</si>
  <si>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</si>
  <si>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</si>
  <si>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</si>
  <si>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</si>
  <si>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</si>
  <si>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</si>
  <si>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</si>
  <si>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</si>
  <si>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</si>
  <si>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</si>
  <si>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</si>
  <si>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</si>
  <si>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</si>
  <si>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</si>
  <si>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</si>
  <si>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</si>
  <si>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</si>
  <si>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</si>
  <si>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</si>
  <si>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</si>
  <si>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</si>
  <si>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</si>
  <si>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</si>
  <si>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</si>
  <si>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</si>
  <si>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</si>
  <si>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</si>
  <si>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</si>
  <si>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</si>
  <si>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</si>
  <si>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</si>
  <si>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</si>
  <si>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</si>
  <si>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</si>
  <si>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</si>
  <si>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</si>
  <si>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</si>
  <si>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</si>
  <si>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</si>
  <si>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</si>
  <si>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</si>
  <si>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</si>
  <si>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</si>
  <si>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</si>
  <si>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</si>
  <si>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</si>
  <si>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</si>
  <si>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</si>
  <si>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</si>
  <si>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</si>
  <si>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</si>
  <si>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</si>
  <si>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</si>
  <si>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</si>
  <si>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</si>
  <si>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</si>
  <si>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</si>
  <si>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</si>
  <si>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</si>
  <si>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</si>
  <si>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</si>
  <si>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</si>
  <si>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</si>
  <si>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</si>
  <si>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</si>
  <si>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</si>
  <si>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</si>
  <si>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</si>
  <si>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</si>
  <si>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</si>
  <si>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</si>
  <si>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</si>
  <si>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</si>
  <si>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</si>
  <si>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</si>
  <si>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</si>
  <si>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</si>
  <si>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</si>
  <si>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</si>
  <si>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</si>
  <si>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</si>
  <si>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</si>
  <si>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</si>
  <si>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</si>
  <si>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</si>
  <si>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</si>
  <si>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</si>
  <si>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</si>
  <si>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</si>
  <si>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</si>
  <si>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</si>
  <si>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</si>
  <si>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</si>
  <si>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</si>
  <si>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</si>
  <si>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</si>
  <si>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</si>
  <si>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</si>
  <si>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</si>
  <si>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</si>
  <si>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</si>
  <si>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</si>
  <si>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</si>
  <si>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</si>
  <si>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</si>
  <si>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</si>
  <si>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</si>
  <si>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</si>
  <si>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</si>
  <si>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</si>
  <si>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</si>
  <si>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</si>
  <si>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</si>
  <si>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</si>
  <si>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</si>
  <si>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</si>
  <si>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</si>
  <si>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</si>
  <si>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</si>
  <si>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</si>
  <si>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</si>
  <si>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</si>
  <si>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</si>
  <si>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</si>
  <si>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</si>
  <si>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</si>
  <si>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</si>
  <si>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</si>
  <si>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</si>
  <si>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</si>
  <si>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</si>
  <si>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</si>
  <si>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</si>
  <si>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</si>
  <si>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</si>
  <si>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</si>
  <si>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</si>
  <si>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</si>
  <si>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</si>
  <si>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</si>
  <si>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</si>
  <si>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</si>
  <si>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</si>
  <si>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</si>
  <si>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</si>
  <si>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</si>
  <si>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</si>
  <si>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</si>
  <si>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</si>
  <si>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</si>
  <si>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</si>
  <si>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</si>
  <si>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</si>
  <si>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</si>
  <si>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</si>
  <si>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</si>
  <si>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</si>
  <si>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</si>
  <si>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</si>
  <si>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</si>
  <si>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</si>
  <si>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</si>
  <si>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</si>
  <si>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</si>
  <si>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</si>
  <si>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</si>
  <si>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</si>
  <si>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</si>
  <si>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</si>
  <si>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</si>
  <si>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</si>
  <si>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</si>
  <si>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</si>
  <si>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</si>
  <si>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</si>
  <si>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</si>
  <si>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</si>
  <si>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</si>
  <si>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</si>
  <si>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</si>
  <si>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</si>
  <si>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</si>
  <si>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</si>
  <si>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</si>
  <si>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</si>
  <si>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</si>
  <si>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</si>
  <si>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</si>
  <si>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</si>
  <si>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</si>
  <si>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</si>
  <si>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</si>
  <si>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</si>
  <si>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</si>
  <si>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</si>
  <si>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</si>
  <si>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</si>
  <si>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</si>
  <si>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</si>
  <si>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</si>
  <si>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</si>
  <si>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</si>
  <si>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</si>
  <si>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</si>
  <si>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</si>
  <si>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</si>
  <si>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</si>
  <si>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</si>
  <si>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</si>
  <si>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</si>
  <si>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</si>
  <si>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</si>
  <si>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</si>
  <si>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</si>
  <si>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</si>
  <si>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</si>
  <si>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</si>
  <si>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</si>
  <si>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</si>
  <si>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</si>
  <si>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</si>
  <si>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</si>
  <si>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</si>
  <si>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</si>
  <si>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</si>
  <si>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</si>
  <si>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</si>
  <si>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</si>
  <si>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</si>
  <si>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</si>
  <si>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</si>
  <si>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</si>
  <si>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</si>
  <si>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</si>
  <si>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</si>
  <si>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</si>
  <si>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</si>
  <si>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</si>
  <si>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</si>
  <si>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</si>
  <si>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</si>
  <si>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</si>
  <si>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</si>
  <si>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</si>
  <si>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</si>
  <si>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</si>
  <si>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</si>
  <si>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</si>
  <si>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</si>
  <si>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</si>
  <si>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</si>
  <si>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</si>
  <si>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</si>
  <si>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</si>
  <si>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</si>
  <si>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</si>
  <si>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</si>
  <si>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</si>
  <si>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</si>
  <si>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</si>
  <si>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</si>
  <si>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</si>
  <si>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</si>
  <si>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</si>
  <si>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</si>
  <si>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</si>
  <si>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</si>
  <si>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</si>
  <si>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</si>
  <si>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</si>
  <si>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</si>
  <si>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</si>
  <si>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</si>
  <si>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</si>
  <si>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</si>
  <si>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</si>
  <si>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</si>
  <si>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</si>
  <si>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</si>
  <si>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</si>
  <si>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</si>
  <si>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</si>
  <si>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</si>
  <si>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</si>
  <si>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</si>
  <si>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</si>
  <si>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</si>
  <si>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</si>
  <si>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</si>
  <si>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</si>
  <si>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</si>
  <si>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</si>
  <si>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</si>
  <si>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</si>
  <si>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</si>
  <si>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</si>
  <si>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</si>
  <si>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</si>
  <si>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</si>
  <si>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</si>
  <si>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</si>
  <si>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</si>
  <si>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</si>
  <si>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</si>
  <si>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</si>
  <si>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</si>
  <si>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</si>
  <si>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</si>
  <si>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</si>
  <si>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</si>
  <si>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</si>
  <si>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</si>
  <si>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</si>
  <si>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</si>
  <si>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</si>
  <si>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</si>
  <si>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</si>
  <si>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</si>
  <si>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</si>
  <si>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</si>
  <si>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</si>
  <si>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</si>
  <si>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</si>
  <si>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</si>
  <si>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</si>
  <si>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</si>
  <si>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</si>
  <si>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</si>
  <si>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</si>
  <si>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</si>
  <si>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</si>
  <si>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</si>
  <si>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</si>
  <si>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</si>
  <si>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</si>
  <si>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</si>
  <si>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</si>
  <si>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</si>
  <si>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</si>
  <si>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</si>
  <si>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</si>
  <si>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</si>
  <si>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</si>
  <si>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</si>
  <si>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</si>
  <si>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</si>
  <si>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</si>
  <si>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</si>
  <si>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</si>
  <si>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</si>
  <si>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</si>
  <si>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</si>
  <si>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</si>
  <si>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</si>
  <si>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</si>
  <si>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</si>
  <si>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</si>
  <si>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</si>
  <si>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</si>
  <si>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</si>
  <si>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</si>
  <si>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</si>
  <si>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</si>
  <si>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</si>
  <si>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</si>
  <si>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</si>
  <si>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</si>
  <si>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</si>
  <si>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</si>
  <si>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</si>
  <si>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</si>
  <si>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</si>
  <si>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</si>
  <si>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</si>
  <si>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</si>
  <si>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</si>
  <si>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</si>
  <si>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</si>
  <si>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</si>
  <si>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</si>
  <si>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</si>
  <si>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</si>
  <si>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</si>
  <si>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</si>
  <si>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</si>
  <si>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</si>
  <si>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</si>
  <si>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</si>
  <si>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</si>
  <si>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</si>
  <si>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</si>
  <si>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</si>
  <si>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</si>
  <si>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</si>
  <si>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</si>
  <si>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</si>
  <si>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</si>
  <si>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</si>
  <si>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</si>
  <si>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</si>
  <si>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</si>
  <si>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</si>
  <si>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</si>
  <si>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</si>
  <si>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</si>
  <si>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</si>
  <si>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</si>
  <si>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</si>
  <si>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</si>
  <si>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</si>
  <si>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</si>
  <si>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</si>
  <si>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</si>
  <si>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</si>
  <si>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</si>
  <si>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</si>
  <si>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</si>
  <si>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</si>
  <si>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</si>
  <si>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</si>
  <si>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</si>
  <si>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</si>
  <si>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</si>
  <si>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</si>
  <si>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</si>
  <si>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</si>
  <si>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</si>
  <si>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</si>
  <si>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</si>
  <si>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</si>
  <si>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</si>
  <si>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</si>
  <si>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</si>
  <si>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</si>
  <si>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</si>
  <si>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</si>
  <si>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</si>
  <si>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</si>
  <si>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</si>
  <si>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</si>
  <si>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</si>
  <si>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</si>
  <si>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</si>
  <si>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</si>
  <si>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</si>
  <si>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</si>
  <si>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</si>
  <si>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</si>
  <si>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</si>
  <si>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</si>
  <si>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</si>
  <si>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</si>
  <si>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</si>
  <si>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</si>
  <si>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</si>
  <si>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</si>
  <si>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</si>
  <si>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</si>
  <si>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</si>
  <si>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</si>
  <si>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</si>
  <si>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</si>
  <si>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</si>
  <si>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</si>
  <si>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</si>
  <si>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</si>
  <si>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</si>
  <si>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</si>
  <si>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</si>
  <si>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</si>
  <si>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</si>
  <si>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</si>
  <si>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</si>
  <si>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</si>
  <si>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</si>
  <si>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</si>
  <si>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</si>
  <si>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</si>
  <si>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</si>
  <si>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</si>
  <si>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</si>
  <si>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</si>
  <si>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</si>
  <si>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</si>
  <si>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</si>
  <si>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</si>
  <si>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</si>
  <si>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</si>
  <si>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</si>
  <si>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</si>
  <si>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</si>
  <si>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</si>
  <si>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</si>
  <si>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</si>
  <si>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</si>
  <si>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</si>
  <si>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</si>
  <si>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</si>
  <si>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</si>
  <si>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</si>
  <si>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</si>
  <si>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</si>
  <si>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</si>
  <si>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</si>
  <si>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</si>
  <si>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</si>
  <si>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</si>
  <si>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</si>
  <si>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</si>
  <si>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</si>
  <si>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</si>
  <si>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</si>
  <si>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</si>
  <si>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</si>
  <si>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</si>
  <si>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</si>
  <si>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</si>
  <si>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</si>
  <si>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</si>
  <si>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</si>
  <si>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</si>
  <si>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</si>
  <si>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</si>
  <si>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</si>
  <si>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</si>
  <si>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</si>
  <si>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</si>
  <si>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</si>
  <si>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</si>
  <si>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</si>
  <si>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</si>
  <si>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</si>
  <si>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</si>
  <si>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</si>
  <si>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</si>
  <si>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</si>
  <si>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</si>
  <si>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</si>
  <si>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</si>
  <si>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</si>
  <si>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</si>
  <si>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</si>
  <si>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</si>
  <si>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</si>
  <si>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</si>
  <si>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</si>
  <si>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</si>
  <si>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</si>
  <si>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</si>
  <si>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</si>
  <si>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</si>
  <si>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</si>
  <si>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</si>
  <si>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</si>
  <si>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</si>
  <si>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</si>
  <si>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</si>
  <si>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</si>
  <si>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</si>
  <si>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</si>
  <si>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</si>
  <si>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</si>
  <si>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</si>
  <si>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</si>
  <si>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</si>
  <si>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</si>
  <si>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</si>
  <si>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</si>
  <si>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</si>
  <si>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</si>
  <si>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</si>
  <si>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</si>
  <si>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</si>
  <si>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</si>
  <si>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</si>
  <si>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</si>
  <si>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</si>
  <si>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</si>
  <si>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</si>
  <si>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</si>
  <si>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</si>
  <si>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</si>
  <si>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</si>
  <si>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</si>
  <si>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</si>
  <si>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</si>
  <si>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</si>
  <si>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</si>
  <si>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</si>
  <si>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</si>
  <si>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</si>
  <si>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</si>
  <si>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</si>
  <si>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</si>
  <si>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</si>
  <si>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</si>
  <si>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</si>
  <si>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</si>
  <si>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</si>
  <si>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</si>
  <si>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</si>
  <si>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</si>
  <si>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</si>
  <si>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</si>
  <si>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</si>
  <si>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</si>
  <si>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</si>
  <si>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</si>
  <si>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</si>
  <si>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</si>
  <si>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</si>
  <si>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</si>
  <si>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</si>
  <si>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</si>
  <si>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</si>
  <si>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</si>
  <si>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</si>
  <si>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</si>
  <si>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</si>
  <si>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</si>
  <si>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</si>
  <si>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</si>
  <si>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</si>
  <si>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</si>
  <si>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</si>
  <si>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</si>
  <si>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</si>
  <si>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</si>
  <si>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</si>
  <si>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</si>
  <si>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</si>
  <si>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</si>
  <si>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</si>
  <si>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</si>
  <si>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</si>
  <si>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</si>
  <si>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</si>
  <si>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</si>
  <si>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</si>
  <si>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</si>
  <si>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</si>
  <si>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</si>
  <si>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</si>
  <si>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</si>
  <si>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</si>
  <si>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</si>
  <si>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</si>
  <si>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</si>
  <si>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</si>
  <si>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</si>
  <si>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</si>
  <si>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</si>
  <si>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</si>
  <si>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</si>
  <si>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</si>
  <si>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</si>
  <si>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</si>
  <si>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</si>
  <si>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</si>
  <si>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</si>
  <si>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</si>
  <si>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</si>
  <si>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</si>
  <si>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</si>
  <si>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</si>
  <si>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</si>
  <si>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</si>
  <si>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</si>
  <si>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</si>
  <si>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</si>
  <si>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</si>
  <si>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</si>
  <si>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</si>
  <si>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</si>
  <si>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</si>
  <si>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</si>
  <si>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</si>
  <si>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</si>
  <si>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</si>
  <si>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</si>
  <si>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</si>
  <si>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</si>
  <si>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</si>
  <si>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</si>
  <si>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</si>
  <si>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</si>
  <si>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</si>
  <si>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</si>
  <si>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</si>
  <si>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</si>
  <si>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</si>
  <si>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</si>
  <si>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</si>
  <si>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</si>
  <si>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</si>
  <si>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</si>
  <si>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</si>
  <si>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</si>
  <si>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</si>
  <si>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</si>
  <si>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</si>
  <si>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</si>
  <si>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</si>
  <si>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</si>
  <si>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</si>
  <si>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</si>
  <si>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</si>
  <si>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</si>
  <si>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</si>
  <si>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</si>
  <si>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</si>
  <si>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</si>
  <si>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</si>
  <si>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</si>
  <si>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</si>
  <si>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</si>
  <si>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</si>
  <si>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</si>
  <si>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</si>
  <si>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</si>
  <si>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</si>
  <si>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</si>
  <si>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</si>
  <si>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</si>
  <si>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</si>
  <si>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</si>
  <si>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</si>
  <si>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</si>
  <si>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</si>
  <si>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</si>
  <si>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</si>
  <si>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</si>
  <si>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</si>
  <si>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</si>
  <si>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</si>
  <si>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</si>
  <si>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</si>
  <si>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</si>
  <si>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</si>
  <si>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</si>
  <si>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</si>
  <si>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</si>
  <si>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</si>
  <si>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</si>
  <si>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</si>
  <si>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</si>
  <si>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</si>
  <si>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</si>
  <si>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</si>
  <si>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</si>
  <si>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</si>
  <si>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</si>
  <si>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</si>
  <si>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</si>
  <si>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</si>
  <si>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</si>
  <si>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</si>
  <si>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</si>
  <si>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</si>
  <si>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</si>
  <si>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</si>
  <si>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</si>
  <si>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</si>
  <si>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</si>
  <si>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</si>
  <si>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</si>
  <si>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</si>
  <si>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</si>
  <si>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</si>
  <si>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</si>
  <si>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</si>
  <si>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</si>
  <si>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</si>
  <si>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</si>
  <si>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</si>
  <si>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</si>
  <si>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</si>
  <si>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</si>
  <si>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</si>
  <si>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</si>
  <si>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</si>
  <si>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</si>
  <si>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</si>
  <si>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</si>
  <si>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</si>
  <si>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</si>
  <si>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</si>
  <si>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</si>
  <si>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</si>
  <si>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</si>
  <si>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</si>
  <si>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</si>
  <si>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</si>
  <si>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</si>
  <si>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</si>
  <si>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</si>
  <si>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</si>
  <si>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</si>
  <si>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</si>
  <si>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</si>
  <si>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</si>
  <si>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</si>
  <si>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</si>
  <si>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</si>
  <si>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</si>
  <si>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</si>
  <si>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</si>
  <si>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</si>
  <si>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</si>
  <si>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</si>
  <si>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</si>
  <si>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</si>
  <si>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</si>
  <si>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</si>
  <si>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</si>
  <si>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</si>
  <si>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</si>
  <si>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</si>
  <si>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</si>
  <si>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</si>
  <si>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</si>
  <si>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</si>
  <si>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</si>
  <si>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</si>
  <si>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</si>
  <si>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</si>
  <si>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</si>
  <si>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</si>
  <si>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</si>
  <si>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</si>
  <si>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</si>
  <si>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</si>
  <si>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</si>
  <si>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</si>
  <si>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</si>
  <si>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</si>
  <si>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</si>
  <si>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</si>
  <si>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</si>
  <si>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</si>
  <si>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</si>
  <si>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</si>
  <si>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</si>
  <si>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</si>
  <si>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</si>
  <si>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</si>
  <si>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</si>
  <si>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</si>
  <si>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</si>
  <si>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</si>
  <si>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</si>
  <si>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</si>
  <si>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</si>
  <si>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</si>
  <si>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</si>
  <si>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</si>
  <si>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</si>
  <si>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</si>
  <si>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</si>
  <si>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</si>
  <si>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</si>
  <si>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</si>
  <si>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</si>
  <si>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</si>
  <si>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</si>
  <si>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</si>
  <si>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</si>
  <si>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</si>
  <si>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</si>
  <si>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</si>
  <si>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</si>
  <si>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</si>
  <si>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</si>
  <si>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</si>
  <si>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</si>
  <si>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</si>
  <si>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</si>
  <si>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</si>
  <si>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</si>
  <si>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</si>
  <si>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</si>
  <si>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</si>
  <si>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</si>
  <si>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</si>
  <si>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</si>
  <si>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</si>
  <si>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</si>
  <si>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</si>
  <si>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</si>
  <si>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</si>
  <si>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</si>
  <si>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</si>
  <si>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</si>
  <si>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</si>
  <si>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</si>
  <si>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</si>
  <si>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</si>
  <si>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</si>
  <si>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</si>
  <si>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</si>
  <si>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</si>
  <si>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</si>
  <si>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</si>
  <si>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</si>
  <si>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</si>
  <si>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</si>
  <si>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</si>
  <si>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</si>
  <si>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</si>
  <si>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</si>
  <si>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</si>
  <si>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</si>
  <si>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</si>
  <si>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</si>
  <si>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</si>
  <si>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</si>
  <si>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</si>
  <si>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</si>
  <si>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</si>
  <si>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</si>
  <si>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</si>
  <si>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</si>
  <si>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</si>
  <si>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</si>
  <si>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</si>
  <si>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</si>
  <si>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</si>
  <si>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</si>
  <si>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</si>
  <si>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</si>
  <si>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</si>
  <si>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</si>
  <si>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</si>
  <si>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</si>
  <si>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</si>
  <si>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</si>
  <si>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</si>
  <si>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</si>
  <si>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</si>
  <si>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</si>
  <si>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</si>
  <si>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</si>
  <si>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</si>
  <si>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</si>
  <si>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</si>
  <si>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</si>
  <si>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</si>
  <si>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</si>
  <si>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</si>
  <si>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</si>
  <si>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</si>
  <si>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</si>
  <si>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</si>
  <si>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</si>
  <si>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</si>
  <si>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</si>
  <si>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</si>
  <si>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</si>
  <si>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</si>
  <si>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</si>
  <si>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</si>
  <si>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</si>
  <si>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</si>
  <si>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</si>
  <si>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</si>
  <si>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</si>
  <si>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</si>
  <si>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</si>
  <si>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</si>
  <si>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</si>
  <si>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</si>
  <si>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</si>
  <si>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</si>
  <si>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</si>
  <si>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</si>
  <si>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</si>
  <si>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</si>
  <si>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</si>
  <si>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</si>
  <si>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</si>
  <si>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</si>
  <si>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</si>
  <si>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</si>
  <si>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</si>
  <si>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</si>
  <si>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</si>
  <si>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</si>
  <si>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</si>
  <si>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</si>
  <si>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</si>
  <si>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</si>
  <si>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</si>
  <si>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</si>
  <si>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</si>
  <si>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</si>
  <si>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</si>
  <si>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</si>
  <si>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</si>
  <si>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</si>
  <si>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</si>
  <si>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</si>
  <si>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</si>
  <si>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</si>
  <si>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</si>
  <si>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</si>
  <si>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</si>
  <si>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</si>
  <si>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</si>
  <si>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</si>
  <si>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</si>
  <si>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</si>
  <si>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</si>
  <si>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</si>
  <si>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</si>
  <si>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</si>
  <si>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</si>
  <si>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</si>
  <si>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</si>
  <si>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</si>
  <si>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</si>
  <si>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</si>
  <si>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</si>
  <si>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</si>
  <si>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</si>
  <si>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</si>
  <si>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</si>
  <si>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</si>
  <si>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</si>
  <si>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</si>
  <si>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</si>
  <si>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</si>
  <si>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</si>
  <si>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</si>
  <si>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</si>
  <si>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</si>
  <si>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</si>
  <si>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</si>
  <si>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</si>
  <si>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</si>
  <si>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</si>
  <si>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</si>
  <si>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</si>
  <si>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</si>
  <si>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</si>
  <si>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</si>
  <si>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</si>
  <si>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</si>
  <si>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</si>
  <si>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</si>
  <si>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</si>
  <si>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</si>
  <si>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</si>
  <si>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</si>
  <si>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</si>
  <si>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</si>
  <si>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</si>
  <si>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</si>
  <si>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</si>
  <si>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</si>
  <si>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</si>
  <si>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</si>
  <si>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</si>
  <si>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</si>
  <si>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</si>
  <si>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</si>
  <si>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</si>
  <si>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</si>
  <si>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</si>
  <si>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</si>
  <si>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</si>
  <si>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</si>
  <si>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</si>
  <si>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</si>
  <si>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</si>
  <si>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</si>
  <si>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</si>
  <si>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</si>
  <si>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</si>
  <si>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</si>
  <si>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</si>
  <si>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</si>
  <si>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</si>
  <si>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</si>
  <si>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</si>
  <si>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</si>
  <si>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</si>
  <si>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</si>
  <si>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</si>
  <si>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</si>
  <si>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</si>
  <si>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</si>
  <si>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</si>
  <si>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</si>
  <si>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</si>
  <si>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</si>
  <si>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</si>
  <si>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</si>
  <si>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</si>
  <si>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</si>
  <si>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</si>
  <si>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</si>
  <si>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</si>
  <si>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</si>
  <si>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</si>
  <si>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</si>
  <si>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</si>
  <si>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</si>
  <si>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</si>
  <si>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</si>
  <si>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</si>
  <si>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</si>
  <si>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</si>
  <si>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</si>
  <si>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</si>
  <si>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</si>
  <si>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</si>
  <si>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</si>
  <si>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</si>
  <si>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</si>
  <si>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</si>
  <si>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</si>
  <si>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</si>
  <si>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</si>
  <si>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</si>
  <si>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</si>
  <si>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</si>
  <si>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</si>
  <si>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</si>
  <si>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</si>
  <si>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</si>
  <si>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</si>
  <si>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</si>
  <si>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</si>
  <si>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</si>
  <si>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</si>
  <si>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</si>
  <si>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</si>
  <si>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</si>
  <si>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</si>
  <si>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</si>
  <si>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</si>
  <si>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</si>
  <si>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</si>
  <si>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</si>
  <si>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</si>
  <si>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</si>
  <si>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</si>
  <si>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</si>
  <si>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</si>
  <si>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</si>
  <si>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</si>
  <si>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</si>
  <si>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</si>
  <si>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</si>
  <si>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</si>
  <si>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</si>
  <si>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</si>
  <si>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</si>
  <si>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</si>
  <si>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</si>
  <si>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</si>
  <si>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</si>
  <si>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</si>
  <si>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</si>
  <si>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</si>
  <si>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</si>
  <si>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</si>
  <si>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</si>
  <si>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</si>
  <si>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</si>
  <si>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</si>
  <si>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</si>
  <si>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</si>
  <si>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</si>
  <si>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</si>
  <si>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</si>
  <si>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</si>
  <si>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</si>
  <si>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</si>
  <si>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</si>
  <si>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</si>
  <si>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</si>
  <si>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</si>
  <si>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</si>
  <si>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</si>
  <si>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</si>
  <si>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</si>
  <si>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</si>
  <si>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</si>
  <si>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</si>
  <si>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</si>
  <si>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</si>
  <si>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</si>
  <si>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</si>
  <si>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</si>
  <si>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</si>
  <si>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</si>
  <si>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</si>
  <si>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</si>
  <si>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</si>
  <si>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</si>
  <si>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</si>
  <si>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</si>
  <si>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</si>
  <si>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</si>
  <si>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</si>
  <si>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</si>
  <si>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</si>
  <si>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</si>
  <si>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</si>
  <si>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</si>
  <si>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</si>
  <si>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</si>
  <si>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</si>
  <si>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</si>
  <si>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</si>
  <si>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</si>
  <si>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</si>
  <si>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</si>
  <si>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</si>
  <si>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</si>
  <si>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</si>
  <si>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</si>
  <si>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</si>
  <si>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</si>
  <si>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</si>
  <si>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</si>
  <si>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</si>
  <si>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</si>
  <si>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</si>
  <si>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</si>
  <si>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</si>
  <si>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</si>
  <si>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</si>
  <si>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</si>
  <si>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</si>
  <si>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</si>
  <si>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</si>
  <si>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</si>
  <si>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</si>
  <si>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</si>
  <si>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</si>
  <si>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</si>
  <si>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</si>
  <si>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</si>
  <si>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</si>
  <si>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</si>
  <si>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</si>
  <si>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</si>
  <si>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</si>
  <si>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</si>
  <si>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</si>
  <si>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</si>
  <si>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</si>
  <si>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</si>
  <si>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</si>
  <si>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</si>
  <si>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</si>
  <si>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</si>
  <si>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</si>
  <si>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</si>
  <si>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</si>
  <si>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</si>
  <si>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</si>
  <si>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</si>
  <si>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</si>
  <si>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</si>
  <si>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</si>
  <si>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</si>
  <si>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</si>
  <si>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</si>
  <si>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</si>
  <si>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</si>
  <si>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</si>
  <si>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</si>
  <si>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</si>
  <si>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</si>
  <si>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</si>
  <si>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</si>
  <si>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</si>
  <si>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</si>
  <si>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</si>
  <si>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</si>
  <si>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</si>
  <si>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</si>
  <si>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</si>
  <si>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</si>
  <si>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</si>
  <si>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</si>
  <si>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</si>
  <si>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</si>
  <si>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</si>
  <si>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</si>
  <si>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</si>
  <si>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</si>
  <si>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</si>
  <si>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</si>
  <si>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</si>
  <si>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</si>
  <si>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</si>
  <si>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</si>
  <si>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</si>
  <si>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</si>
  <si>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</si>
  <si>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</si>
  <si>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</si>
  <si>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</si>
  <si>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</si>
  <si>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</si>
  <si>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</si>
  <si>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</si>
  <si>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</si>
  <si>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</si>
  <si>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</si>
  <si>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</si>
  <si>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</si>
  <si>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</si>
  <si>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</si>
  <si>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</si>
  <si>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</si>
  <si>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</si>
  <si>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</si>
  <si>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</si>
  <si>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</si>
  <si>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</si>
  <si>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</si>
  <si>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</si>
  <si>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</si>
  <si>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</si>
  <si>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</si>
  <si>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</si>
  <si>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</si>
  <si>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</si>
  <si>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</si>
  <si>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</si>
  <si>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</si>
  <si>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</si>
  <si>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</si>
  <si>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</si>
  <si>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</si>
  <si>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</si>
  <si>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</si>
  <si>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</si>
  <si>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</si>
  <si>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</si>
  <si>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</si>
  <si>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</si>
  <si>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</si>
  <si>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</si>
  <si>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</si>
  <si>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</si>
  <si>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</si>
  <si>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</si>
  <si>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</si>
  <si>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</si>
  <si>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</si>
  <si>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</si>
  <si>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</si>
  <si>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</si>
  <si>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</si>
  <si>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</si>
  <si>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</si>
  <si>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</si>
  <si>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</si>
  <si>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</si>
  <si>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</si>
  <si>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</si>
  <si>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</si>
  <si>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</si>
  <si>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</si>
  <si>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</si>
  <si>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</si>
  <si>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</si>
  <si>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</si>
  <si>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</si>
  <si>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</si>
  <si>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</si>
  <si>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</si>
  <si>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</si>
  <si>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</si>
  <si>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</si>
  <si>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</si>
  <si>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</si>
  <si>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</si>
  <si>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</si>
  <si>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</si>
  <si>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</si>
  <si>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</si>
  <si>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</si>
  <si>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</si>
  <si>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</si>
  <si>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</si>
  <si>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</si>
  <si>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</si>
  <si>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</si>
  <si>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</si>
  <si>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</si>
  <si>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</si>
  <si>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</si>
  <si>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</si>
  <si>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</si>
  <si>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</si>
  <si>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</si>
  <si>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</si>
  <si>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</si>
  <si>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</si>
  <si>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</si>
  <si>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</si>
  <si>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</si>
  <si>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</si>
  <si>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</si>
  <si>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</si>
  <si>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</si>
  <si>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</si>
  <si>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</si>
  <si>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</si>
  <si>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</si>
  <si>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</si>
  <si>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</si>
  <si>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</si>
  <si>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</si>
  <si>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</si>
  <si>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</si>
  <si>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</si>
  <si>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</si>
  <si>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</si>
  <si>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</si>
  <si>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</si>
  <si>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</si>
  <si>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</si>
  <si>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</si>
  <si>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</si>
  <si>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</si>
  <si>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</si>
  <si>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</si>
  <si>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</si>
  <si>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</si>
  <si>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</si>
  <si>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</si>
  <si>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</si>
  <si>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</si>
  <si>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</si>
  <si>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</si>
  <si>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</si>
  <si>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</si>
  <si>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</si>
  <si>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</si>
  <si>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</si>
  <si>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</si>
  <si>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</si>
  <si>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</si>
  <si>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</si>
  <si>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</si>
  <si>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</si>
  <si>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</si>
  <si>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</si>
  <si>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</si>
  <si>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</si>
  <si>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</si>
  <si>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</si>
  <si>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</si>
  <si>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</si>
  <si>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</si>
  <si>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</si>
  <si>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</si>
  <si>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</si>
  <si>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</si>
  <si>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</si>
  <si>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</si>
  <si>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</si>
  <si>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</si>
  <si>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</si>
  <si>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</si>
  <si>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</si>
  <si>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</si>
  <si>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</si>
  <si>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</si>
  <si>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</si>
  <si>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</si>
  <si>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</si>
  <si>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</si>
  <si>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</si>
  <si>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</si>
  <si>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</si>
  <si>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</si>
  <si>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</si>
  <si>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</si>
  <si>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</si>
  <si>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</si>
  <si>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</si>
  <si>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</si>
  <si>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</si>
  <si>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</si>
  <si>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</si>
  <si>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</si>
  <si>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</si>
  <si>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</si>
  <si>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</si>
  <si>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</si>
  <si>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</si>
  <si>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</si>
  <si>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</si>
  <si>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</si>
  <si>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</si>
  <si>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</si>
  <si>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</si>
  <si>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</si>
  <si>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</si>
  <si>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</si>
  <si>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</si>
  <si>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</si>
  <si>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</si>
  <si>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</si>
  <si>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</si>
  <si>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</si>
  <si>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</si>
  <si>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</si>
  <si>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</si>
  <si>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</si>
  <si>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</si>
  <si>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</si>
  <si>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</si>
  <si>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</si>
  <si>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</si>
  <si>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</si>
  <si>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</si>
  <si>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</si>
  <si>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</si>
  <si>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</si>
  <si>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</si>
  <si>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</si>
  <si>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</si>
  <si>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</si>
  <si>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</si>
  <si>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</si>
  <si>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</si>
  <si>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</si>
  <si>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</si>
  <si>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</si>
  <si>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</si>
  <si>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</si>
  <si>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</si>
  <si>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</si>
  <si>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</si>
  <si>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</si>
  <si>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</si>
  <si>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</si>
  <si>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</si>
  <si>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</si>
  <si>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</si>
  <si>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</si>
  <si>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</si>
  <si>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</si>
  <si>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</si>
  <si>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</si>
  <si>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</si>
  <si>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</si>
  <si>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</si>
  <si>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</si>
  <si>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</si>
  <si>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</si>
  <si>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</si>
  <si>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</si>
  <si>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</si>
  <si>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</si>
  <si>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</si>
  <si>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</si>
  <si>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</si>
  <si>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</si>
  <si>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</si>
  <si>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</si>
  <si>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</si>
  <si>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</si>
  <si>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</si>
  <si>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</si>
  <si>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</si>
  <si>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</si>
  <si>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</si>
  <si>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</si>
  <si>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</si>
  <si>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</si>
  <si>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</si>
  <si>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</si>
  <si>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</si>
  <si>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</si>
  <si>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</si>
  <si>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</si>
  <si>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</si>
  <si>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</si>
  <si>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</si>
  <si>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</si>
  <si>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</si>
  <si>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</si>
  <si>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</si>
  <si>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</si>
  <si>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</si>
  <si>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</si>
  <si>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</si>
  <si>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</si>
  <si>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</si>
  <si>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</si>
  <si>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</si>
  <si>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</si>
  <si>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</si>
  <si>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</si>
  <si>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</si>
  <si>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</si>
  <si>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</si>
  <si>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</si>
  <si>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</si>
  <si>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</si>
  <si>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</si>
  <si>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</si>
  <si>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</si>
  <si>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</si>
  <si>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</si>
  <si>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</si>
  <si>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</si>
  <si>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</si>
  <si>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</si>
  <si>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</si>
  <si>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</si>
  <si>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</si>
  <si>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</si>
  <si>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</si>
  <si>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</si>
  <si>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</si>
  <si>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</si>
  <si>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</si>
  <si>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</si>
  <si>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</si>
  <si>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</si>
  <si>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</si>
  <si>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</si>
  <si>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</si>
  <si>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</si>
  <si>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</si>
  <si>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</si>
  <si>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</si>
  <si>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</si>
  <si>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</si>
  <si>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</si>
  <si>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</si>
  <si>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</si>
  <si>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</si>
  <si>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</si>
  <si>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</si>
  <si>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</si>
  <si>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</si>
  <si>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</si>
  <si>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</si>
  <si>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</si>
  <si>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</si>
  <si>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</si>
  <si>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</si>
  <si>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</si>
  <si>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</si>
  <si>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</si>
  <si>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</si>
  <si>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</si>
  <si>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</si>
  <si>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</si>
  <si>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</si>
  <si>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</si>
  <si>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</si>
  <si>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</si>
  <si>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</si>
  <si>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</si>
  <si>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</si>
  <si>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</si>
  <si>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</si>
  <si>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</si>
  <si>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</si>
  <si>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</si>
  <si>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</si>
  <si>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</si>
  <si>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</si>
  <si>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</si>
  <si>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</si>
  <si>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</si>
  <si>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</si>
  <si>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</si>
  <si>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</si>
  <si>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</si>
  <si>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</si>
  <si>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</si>
  <si>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</si>
  <si>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</si>
  <si>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</si>
  <si>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</si>
  <si>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</si>
  <si>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</si>
  <si>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</si>
  <si>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</si>
  <si>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</si>
  <si>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</si>
  <si>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</si>
  <si>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</si>
  <si>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</si>
  <si>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</si>
  <si>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</si>
  <si>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</si>
  <si>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</si>
  <si>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</si>
  <si>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</si>
  <si>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</si>
  <si>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</si>
  <si>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</si>
  <si>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</si>
  <si>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</si>
  <si>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</si>
  <si>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</si>
  <si>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</si>
  <si>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</si>
  <si>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</si>
  <si>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</si>
  <si>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</si>
  <si>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</si>
  <si>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</si>
  <si>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</si>
  <si>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</si>
  <si>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</si>
  <si>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</si>
  <si>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</si>
  <si>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</si>
  <si>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</si>
  <si>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</si>
  <si>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</si>
  <si>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</si>
  <si>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</si>
  <si>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</si>
  <si>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</si>
  <si>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</si>
  <si>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</si>
  <si>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</si>
  <si>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</si>
  <si>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</si>
  <si>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</si>
  <si>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</si>
  <si>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</si>
  <si>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</si>
  <si>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</si>
  <si>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</si>
  <si>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</si>
  <si>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</si>
  <si>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</si>
  <si>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</si>
  <si>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</si>
  <si>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</si>
  <si>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</si>
  <si>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</si>
  <si>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</si>
  <si>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</si>
  <si>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</si>
  <si>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</si>
  <si>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</si>
  <si>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</si>
  <si>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</si>
  <si>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</si>
  <si>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</si>
  <si>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</si>
  <si>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</si>
  <si>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</si>
  <si>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</si>
  <si>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</si>
  <si>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</si>
  <si>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</si>
  <si>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</si>
  <si>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</si>
  <si>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</si>
  <si>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</si>
  <si>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</si>
  <si>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</si>
  <si>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</si>
  <si>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</si>
  <si>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</si>
  <si>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</si>
  <si>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</si>
  <si>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</si>
  <si>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</si>
  <si>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</si>
  <si>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</si>
  <si>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</si>
  <si>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</si>
  <si>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</si>
  <si>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</si>
  <si>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</si>
  <si>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</si>
  <si>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</si>
  <si>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</si>
  <si>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</si>
  <si>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</si>
  <si>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</si>
  <si>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</si>
  <si>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</si>
  <si>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</si>
  <si>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</si>
  <si>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</si>
  <si>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</si>
  <si>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</si>
  <si>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</si>
  <si>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</si>
  <si>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</si>
  <si>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</si>
  <si>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</si>
  <si>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</si>
  <si>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</si>
  <si>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</si>
  <si>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</si>
  <si>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</si>
  <si>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</si>
  <si>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</si>
  <si>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</si>
  <si>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</si>
  <si>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</si>
  <si>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</si>
  <si>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</si>
  <si>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</si>
  <si>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</si>
  <si>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</si>
  <si>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</si>
  <si>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</si>
  <si>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</si>
  <si>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</si>
  <si>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</si>
  <si>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</si>
  <si>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</si>
  <si>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</si>
  <si>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</si>
  <si>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</si>
  <si>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</si>
  <si>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</si>
  <si>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</si>
  <si>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</si>
  <si>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</si>
  <si>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</si>
  <si>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</si>
  <si>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</si>
  <si>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</si>
  <si>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</si>
  <si>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</si>
  <si>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</si>
  <si>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</si>
  <si>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</si>
  <si>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</si>
  <si>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</si>
  <si>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</si>
  <si>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</si>
  <si>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</si>
  <si>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</si>
  <si>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</si>
  <si>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</si>
  <si>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</si>
  <si>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</si>
  <si>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</si>
  <si>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</si>
  <si>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</si>
  <si>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</si>
  <si>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</si>
  <si>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</si>
  <si>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</si>
  <si>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</si>
  <si>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</si>
  <si>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</si>
  <si>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</si>
  <si>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</si>
  <si>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</si>
  <si>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</si>
  <si>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</si>
  <si>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</si>
  <si>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</si>
  <si>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</si>
  <si>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</si>
  <si>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</si>
  <si>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</si>
  <si>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</si>
  <si>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</si>
  <si>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</si>
  <si>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</si>
  <si>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</si>
  <si>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</si>
  <si>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</si>
  <si>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</si>
  <si>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</si>
  <si>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</si>
  <si>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</si>
  <si>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</si>
  <si>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</si>
  <si>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</si>
  <si>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</si>
  <si>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</si>
  <si>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</si>
  <si>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</si>
  <si>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</si>
  <si>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</si>
  <si>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</si>
  <si>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</si>
  <si>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</si>
  <si>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</si>
  <si>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</si>
  <si>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</si>
  <si>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</si>
  <si>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</si>
  <si>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</si>
  <si>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</si>
  <si>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</si>
  <si>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</si>
  <si>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</si>
  <si>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</si>
  <si>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</si>
  <si>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</si>
  <si>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</si>
  <si>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</si>
  <si>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</si>
  <si>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</si>
  <si>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</si>
  <si>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</si>
  <si>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</si>
  <si>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</si>
  <si>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</si>
  <si>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</si>
  <si>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</si>
  <si>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</si>
  <si>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</si>
  <si>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</si>
  <si>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</si>
  <si>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</si>
  <si>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</si>
  <si>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</si>
  <si>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</si>
  <si>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</si>
  <si>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</si>
  <si>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</si>
  <si>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</si>
  <si>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</si>
  <si>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</si>
  <si>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</si>
  <si>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</si>
  <si>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</si>
  <si>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</si>
  <si>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</si>
  <si>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</si>
  <si>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</si>
  <si>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</si>
  <si>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</si>
  <si>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</si>
  <si>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</si>
  <si>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</si>
  <si>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</si>
  <si>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</si>
  <si>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</si>
  <si>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</si>
  <si>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</si>
  <si>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</si>
  <si>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</si>
  <si>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</si>
  <si>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</si>
  <si>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</si>
  <si>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</si>
  <si>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</si>
  <si>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</si>
  <si>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</si>
  <si>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</si>
  <si>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</si>
  <si>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</si>
  <si>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</si>
  <si>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</si>
  <si>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</si>
  <si>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</si>
  <si>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</si>
  <si>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</si>
  <si>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</si>
  <si>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</si>
  <si>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</si>
  <si>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</si>
  <si>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</si>
  <si>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</si>
  <si>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</si>
  <si>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</si>
  <si>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</si>
  <si>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</si>
  <si>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</si>
  <si>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</si>
  <si>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</si>
  <si>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</si>
  <si>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</si>
  <si>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</si>
  <si>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</si>
  <si>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</si>
  <si>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</si>
  <si>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</si>
  <si>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</si>
  <si>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</si>
  <si>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</si>
  <si>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</si>
  <si>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</si>
  <si>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</si>
  <si>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</si>
  <si>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</si>
  <si>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</si>
  <si>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</si>
  <si>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</si>
  <si>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</si>
  <si>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</si>
  <si>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</si>
  <si>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</si>
  <si>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</si>
  <si>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</si>
  <si>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</si>
  <si>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</si>
  <si>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</si>
  <si>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</si>
  <si>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</si>
  <si>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</si>
  <si>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</si>
  <si>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</si>
  <si>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</si>
  <si>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</si>
  <si>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</si>
  <si>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</si>
  <si>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</si>
  <si>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</si>
  <si>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</si>
  <si>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</si>
  <si>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</si>
  <si>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</si>
  <si>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</si>
  <si>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</si>
  <si>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</si>
  <si>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</si>
  <si>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</si>
  <si>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</si>
  <si>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</si>
  <si>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</si>
  <si>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</si>
  <si>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</si>
  <si>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</si>
  <si>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</si>
  <si>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</si>
  <si>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</si>
  <si>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</si>
  <si>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</si>
  <si>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</si>
  <si>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</si>
  <si>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</si>
  <si>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</si>
  <si>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</si>
  <si>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</si>
  <si>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</si>
  <si>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</si>
  <si>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</si>
  <si>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</si>
  <si>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</si>
  <si>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</si>
  <si>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</si>
  <si>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</si>
  <si>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</si>
  <si>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</si>
  <si>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</si>
  <si>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</si>
  <si>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</si>
  <si>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</si>
  <si>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</si>
  <si>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</si>
  <si>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</si>
  <si>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</si>
  <si>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</si>
  <si>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</si>
  <si>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</si>
  <si>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</si>
  <si>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</si>
  <si>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</si>
  <si>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</si>
  <si>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</si>
  <si>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</si>
  <si>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</si>
  <si>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</si>
  <si>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</si>
  <si>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</si>
  <si>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</si>
  <si>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</si>
  <si>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</si>
  <si>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</si>
  <si>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</si>
  <si>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</si>
  <si>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</si>
  <si>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</si>
  <si>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</si>
  <si>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</si>
  <si>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</si>
  <si>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</si>
  <si>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</si>
  <si>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</si>
  <si>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</si>
  <si>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</si>
  <si>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</si>
  <si>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</si>
  <si>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</si>
  <si>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</si>
  <si>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</si>
  <si>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</si>
  <si>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</si>
  <si>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</si>
  <si>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</si>
  <si>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</si>
  <si>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</si>
  <si>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</si>
  <si>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</si>
  <si>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</si>
  <si>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</si>
  <si>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</si>
  <si>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</si>
  <si>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</si>
  <si>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</si>
  <si>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</si>
  <si>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</si>
  <si>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</si>
  <si>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</si>
  <si>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</si>
  <si>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</si>
  <si>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</si>
  <si>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</si>
  <si>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</si>
  <si>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</si>
  <si>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</si>
  <si>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</si>
  <si>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</si>
  <si>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</si>
  <si>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</si>
  <si>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</si>
  <si>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</si>
  <si>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</si>
  <si>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</si>
  <si>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</si>
  <si>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</si>
  <si>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</si>
  <si>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</si>
  <si>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</si>
  <si>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</si>
  <si>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</si>
  <si>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</si>
  <si>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</si>
  <si>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</si>
  <si>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</si>
  <si>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</si>
  <si>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</si>
  <si>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</si>
  <si>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</si>
  <si>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</si>
  <si>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</si>
  <si>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</si>
  <si>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</si>
  <si>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</si>
  <si>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</si>
  <si>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</si>
  <si>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</si>
  <si>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</si>
  <si>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</si>
  <si>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</si>
  <si>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</si>
  <si>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</si>
  <si>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</si>
  <si>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</si>
  <si>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</si>
  <si>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</si>
  <si>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</si>
  <si>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</si>
  <si>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</si>
  <si>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</si>
  <si>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</si>
  <si>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</si>
  <si>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</si>
  <si>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</si>
  <si>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</si>
  <si>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</si>
  <si>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</si>
  <si>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</si>
  <si>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</si>
  <si>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</si>
  <si>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</si>
  <si>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</si>
  <si>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</si>
  <si>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</si>
  <si>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</si>
  <si>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</si>
  <si>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</si>
  <si>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</si>
  <si>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</si>
  <si>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</si>
  <si>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</si>
  <si>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</si>
  <si>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</si>
  <si>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</si>
  <si>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</si>
  <si>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</si>
  <si>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</si>
  <si>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</si>
  <si>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</si>
  <si>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</si>
  <si>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</si>
  <si>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</si>
  <si>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</si>
  <si>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</si>
  <si>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</si>
  <si>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</si>
  <si>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</si>
  <si>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</si>
  <si>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</si>
  <si>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</si>
  <si>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</si>
  <si>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</si>
  <si>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</si>
  <si>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</si>
  <si>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</si>
  <si>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</si>
  <si>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</si>
  <si>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</si>
  <si>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</si>
  <si>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</si>
  <si>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</si>
  <si>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</si>
  <si>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</si>
  <si>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</si>
  <si>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</si>
  <si>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</si>
  <si>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</si>
  <si>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</si>
  <si>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</si>
  <si>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</si>
  <si>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</si>
  <si>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</si>
  <si>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</si>
  <si>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</si>
  <si>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</si>
  <si>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</si>
  <si>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</si>
  <si>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</si>
  <si>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</si>
  <si>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</si>
  <si>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</si>
  <si>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</si>
  <si>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</si>
  <si>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</si>
  <si>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</si>
  <si>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</si>
  <si>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</si>
  <si>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</si>
  <si>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</si>
  <si>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</si>
  <si>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</si>
  <si>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</si>
  <si>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</si>
  <si>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</si>
  <si>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</si>
  <si>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</si>
  <si>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</si>
  <si>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</si>
  <si>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</si>
  <si>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</si>
  <si>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</si>
  <si>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</si>
  <si>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</si>
  <si>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</si>
  <si>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</si>
  <si>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</si>
  <si>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</si>
  <si>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</si>
  <si>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</si>
  <si>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</si>
  <si>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</si>
  <si>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</si>
  <si>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</si>
  <si>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</si>
  <si>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</si>
  <si>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</si>
  <si>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</si>
  <si>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</si>
  <si>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</si>
  <si>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</si>
  <si>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</si>
  <si>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</si>
  <si>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</si>
  <si>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</si>
  <si>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</si>
  <si>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</si>
  <si>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</si>
  <si>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</si>
  <si>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</si>
  <si>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</si>
  <si>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</si>
  <si>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</si>
  <si>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</si>
  <si>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</si>
  <si>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</si>
  <si>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</si>
  <si>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</si>
  <si>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</si>
  <si>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</si>
  <si>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</si>
  <si>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</si>
  <si>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</si>
  <si>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</si>
  <si>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</si>
  <si>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</si>
  <si>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</si>
  <si>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</si>
  <si>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</si>
  <si>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</si>
  <si>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</si>
  <si>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</si>
  <si>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</si>
  <si>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</si>
  <si>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</si>
  <si>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</si>
  <si>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</si>
  <si>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</si>
  <si>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</si>
  <si>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</si>
  <si>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</si>
  <si>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</si>
  <si>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</si>
  <si>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</si>
  <si>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</si>
  <si>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</si>
  <si>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</si>
  <si>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</si>
  <si>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</si>
  <si>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</si>
  <si>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</si>
  <si>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</si>
  <si>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</si>
  <si>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</si>
  <si>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</si>
  <si>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</si>
  <si>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</si>
  <si>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</si>
  <si>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</si>
  <si>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</si>
  <si>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</si>
  <si>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</si>
  <si>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</si>
  <si>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</si>
  <si>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</si>
  <si>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</si>
  <si>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</si>
  <si>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</si>
  <si>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</si>
  <si>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</si>
  <si>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</si>
  <si>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</si>
  <si>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</si>
  <si>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</si>
  <si>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</si>
  <si>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</si>
  <si>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</si>
  <si>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</si>
  <si>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</si>
  <si>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</si>
  <si>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</si>
  <si>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</si>
  <si>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</si>
  <si>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</si>
  <si>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</si>
  <si>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</si>
  <si>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</si>
  <si>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</si>
  <si>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</si>
  <si>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</si>
  <si>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</si>
  <si>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</si>
  <si>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</si>
  <si>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</si>
  <si>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</si>
  <si>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</si>
  <si>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</si>
  <si>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</si>
  <si>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</si>
  <si>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</si>
  <si>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</si>
  <si>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</si>
  <si>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</si>
  <si>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</si>
  <si>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</si>
  <si>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</si>
  <si>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</si>
  <si>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</si>
  <si>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</si>
  <si>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</si>
  <si>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</si>
  <si>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</si>
  <si>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</si>
  <si>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</si>
  <si>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</si>
  <si>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</si>
  <si>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</si>
  <si>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</si>
  <si>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</si>
  <si>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</si>
  <si>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</si>
  <si>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</si>
  <si>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</si>
  <si>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</si>
  <si>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</si>
  <si>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</si>
  <si>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</si>
  <si>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</si>
  <si>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</si>
  <si>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</si>
  <si>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</si>
  <si>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</si>
  <si>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</si>
  <si>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</si>
  <si>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</si>
  <si>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</si>
  <si>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</si>
  <si>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</si>
  <si>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</si>
  <si>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</si>
  <si>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</si>
  <si>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</si>
  <si>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</si>
  <si>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</si>
  <si>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</si>
  <si>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</si>
  <si>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</si>
  <si>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</si>
  <si>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</si>
  <si>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</si>
  <si>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</si>
  <si>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</si>
  <si>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</si>
  <si>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</si>
  <si>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</si>
  <si>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</si>
  <si>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</si>
  <si>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</si>
  <si>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</si>
  <si>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</si>
  <si>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</si>
  <si>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</si>
  <si>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</si>
  <si>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</si>
  <si>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</si>
  <si>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</si>
  <si>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</si>
  <si>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</si>
  <si>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</si>
  <si>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</si>
  <si>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</si>
  <si>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</si>
  <si>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</si>
  <si>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</si>
  <si>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</si>
  <si>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</si>
  <si>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</si>
  <si>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</si>
  <si>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</si>
  <si>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</si>
  <si>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</si>
  <si>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</si>
  <si>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</si>
  <si>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</si>
  <si>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</si>
  <si>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</si>
  <si>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</si>
  <si>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</si>
  <si>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</si>
  <si>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</si>
  <si>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</si>
  <si>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</si>
  <si>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</si>
  <si>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</si>
  <si>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</si>
  <si>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</si>
  <si>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</si>
  <si>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</si>
  <si>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</si>
  <si>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</si>
  <si>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</si>
  <si>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</si>
  <si>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</si>
  <si>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</si>
  <si>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</si>
  <si>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</si>
  <si>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</si>
  <si>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</si>
  <si>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</si>
  <si>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</si>
  <si>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</si>
  <si>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</si>
  <si>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</si>
  <si>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</si>
  <si>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</si>
  <si>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</si>
  <si>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</si>
  <si>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</si>
  <si>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</si>
  <si>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</si>
  <si>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</si>
  <si>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</si>
  <si>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</si>
  <si>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</si>
  <si>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</si>
  <si>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</si>
  <si>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</si>
  <si>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</si>
  <si>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</si>
  <si>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</si>
  <si>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</si>
  <si>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</si>
  <si>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</si>
  <si>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</si>
  <si>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</si>
  <si>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</si>
  <si>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</si>
  <si>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</si>
  <si>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</si>
  <si>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</si>
  <si>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</si>
  <si>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</si>
  <si>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</si>
  <si>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</si>
  <si>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</si>
  <si>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</si>
  <si>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</si>
  <si>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</si>
  <si>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</si>
  <si>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</si>
  <si>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</si>
  <si>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</si>
  <si>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</si>
  <si>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</si>
  <si>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</si>
  <si>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</si>
  <si>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</si>
  <si>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</si>
  <si>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</si>
  <si>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</si>
  <si>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</si>
  <si>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</si>
  <si>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</si>
  <si>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</si>
  <si>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</si>
  <si>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</si>
  <si>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</si>
  <si>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</si>
  <si>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</si>
  <si>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</si>
  <si>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</si>
  <si>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</si>
  <si>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</si>
  <si>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</si>
  <si>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</si>
  <si>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</si>
  <si>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</si>
  <si>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</si>
  <si>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</si>
  <si>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</si>
  <si>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</si>
  <si>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</si>
  <si>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</si>
  <si>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</si>
  <si>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</si>
  <si>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</si>
  <si>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</si>
  <si>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</si>
  <si>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</si>
  <si>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</si>
  <si>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</si>
  <si>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</si>
  <si>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</si>
  <si>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</si>
  <si>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</si>
  <si>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</si>
  <si>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</si>
  <si>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</si>
  <si>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</si>
  <si>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</si>
  <si>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</si>
  <si>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</si>
  <si>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</si>
  <si>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</si>
  <si>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</si>
  <si>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</si>
  <si>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</si>
  <si>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</si>
  <si>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</si>
  <si>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</si>
  <si>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</si>
  <si>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</si>
  <si>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</si>
  <si>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</si>
  <si>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</si>
  <si>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</si>
  <si>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</si>
  <si>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</si>
  <si>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</si>
  <si>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</si>
  <si>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</si>
  <si>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</si>
  <si>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</si>
  <si>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</si>
  <si>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</si>
  <si>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</si>
  <si>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</si>
  <si>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</si>
  <si>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</si>
  <si>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</si>
  <si>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</si>
  <si>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</si>
  <si>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</si>
  <si>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</si>
  <si>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</si>
  <si>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</si>
  <si>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</si>
  <si>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</si>
  <si>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</si>
  <si>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</si>
  <si>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</si>
  <si>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</si>
  <si>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</si>
  <si>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</si>
  <si>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</si>
  <si>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</si>
  <si>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</si>
  <si>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</si>
  <si>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</si>
  <si>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</si>
  <si>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</si>
  <si>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</si>
  <si>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</si>
  <si>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</si>
  <si>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</si>
  <si>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</si>
  <si>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</si>
  <si>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</si>
  <si>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</si>
  <si>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</si>
  <si>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</si>
  <si>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</si>
  <si>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</si>
  <si>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</si>
  <si>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</si>
  <si>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</si>
  <si>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</si>
  <si>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</si>
  <si>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</si>
  <si>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</si>
  <si>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</si>
  <si>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</si>
  <si>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</si>
  <si>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</si>
  <si>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</si>
  <si>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</si>
  <si>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</si>
  <si>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</si>
  <si>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</si>
  <si>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</si>
  <si>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</si>
  <si>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</si>
  <si>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</si>
  <si>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</si>
  <si>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</si>
  <si>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</si>
  <si>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</si>
  <si>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</si>
  <si>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</si>
  <si>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</si>
  <si>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</si>
  <si>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</si>
  <si>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</si>
  <si>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</si>
  <si>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</si>
  <si>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</si>
  <si>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</si>
  <si>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</si>
  <si>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</si>
  <si>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</si>
  <si>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</si>
  <si>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</si>
  <si>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</si>
  <si>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</si>
  <si>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</si>
  <si>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</si>
  <si>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</si>
  <si>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</si>
  <si>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</si>
  <si>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</si>
  <si>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</si>
  <si>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</si>
  <si>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</si>
  <si>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</si>
  <si>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</si>
  <si>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</si>
  <si>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</si>
  <si>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</si>
  <si>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</si>
  <si>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</si>
  <si>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</si>
  <si>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</si>
  <si>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</si>
  <si>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</si>
  <si>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</si>
  <si>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</si>
  <si>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</si>
  <si>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</si>
  <si>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</si>
  <si>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</si>
  <si>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</si>
  <si>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</si>
  <si>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</si>
  <si>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</si>
  <si>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</si>
  <si>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</si>
  <si>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</si>
  <si>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</si>
  <si>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</si>
  <si>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</si>
  <si>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</si>
  <si>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</si>
  <si>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</si>
  <si>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</si>
  <si>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</si>
  <si>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</si>
  <si>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</si>
  <si>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</si>
  <si>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</si>
  <si>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</si>
  <si>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</si>
  <si>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</si>
  <si>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</si>
  <si>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</si>
  <si>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</si>
  <si>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</si>
  <si>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</si>
  <si>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</si>
  <si>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</si>
  <si>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</si>
  <si>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</si>
  <si>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</si>
  <si>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</si>
  <si>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</si>
  <si>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</si>
  <si>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</si>
  <si>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</si>
  <si>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</si>
  <si>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</si>
  <si>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</si>
  <si>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</si>
  <si>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</si>
  <si>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</si>
  <si>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</si>
  <si>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</si>
  <si>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</si>
  <si>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</si>
  <si>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</si>
  <si>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</si>
  <si>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</si>
  <si>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</si>
  <si>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</si>
  <si>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</si>
  <si>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</si>
  <si>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</si>
  <si>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</si>
  <si>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</si>
  <si>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</si>
  <si>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</si>
  <si>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</si>
  <si>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</si>
  <si>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</si>
  <si>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</si>
  <si>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</si>
  <si>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</si>
  <si>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</si>
  <si>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</si>
  <si>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</si>
  <si>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</si>
  <si>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</si>
  <si>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</si>
  <si>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</si>
  <si>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</si>
  <si>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</si>
  <si>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</si>
  <si>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</si>
  <si>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</si>
  <si>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</si>
  <si>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</si>
  <si>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</si>
  <si>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</si>
  <si>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</si>
  <si>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</si>
  <si>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</si>
  <si>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</si>
  <si>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</si>
  <si>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</si>
  <si>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</si>
  <si>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</si>
  <si>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</si>
  <si>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</si>
  <si>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</si>
  <si>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</si>
  <si>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</si>
  <si>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</si>
  <si>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</si>
  <si>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</si>
  <si>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</si>
  <si>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</si>
  <si>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</si>
  <si>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</si>
  <si>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</si>
  <si>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</si>
  <si>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</si>
  <si>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</si>
  <si>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</si>
  <si>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</si>
  <si>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</si>
  <si>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</si>
  <si>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</si>
  <si>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</si>
  <si>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</si>
  <si>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</si>
  <si>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</si>
  <si>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</si>
  <si>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</si>
  <si>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</si>
  <si>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</si>
  <si>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</si>
  <si>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</si>
  <si>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</si>
  <si>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</si>
  <si>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</si>
  <si>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</si>
  <si>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</si>
  <si>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</si>
  <si>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</si>
  <si>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</si>
  <si>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</si>
  <si>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</si>
  <si>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</si>
  <si>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</si>
  <si>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</si>
  <si>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</si>
  <si>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</si>
  <si>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</si>
  <si>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</si>
  <si>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</si>
  <si>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</si>
  <si>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</si>
  <si>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</si>
  <si>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</si>
  <si>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</si>
  <si>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</si>
  <si>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</si>
  <si>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</si>
  <si>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</si>
  <si>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</si>
  <si>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</si>
  <si>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</si>
  <si>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</si>
  <si>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</si>
  <si>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</si>
  <si>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</si>
  <si>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</si>
  <si>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</si>
  <si>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</si>
  <si>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</si>
  <si>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</si>
  <si>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</si>
  <si>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</si>
  <si>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</si>
  <si>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</si>
  <si>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</si>
  <si>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</si>
  <si>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</si>
  <si>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</si>
  <si>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</si>
  <si>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</si>
  <si>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</si>
  <si>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</si>
  <si>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</si>
  <si>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</si>
  <si>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</si>
  <si>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</si>
  <si>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</si>
  <si>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</si>
  <si>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</si>
  <si>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</si>
  <si>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</si>
  <si>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</si>
  <si>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</si>
  <si>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</si>
  <si>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</si>
  <si>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</si>
  <si>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</si>
  <si>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</si>
  <si>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</si>
  <si>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</si>
  <si>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</si>
  <si>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</si>
  <si>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</si>
  <si>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</si>
  <si>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</si>
  <si>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</si>
  <si>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</si>
  <si>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</si>
  <si>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</si>
  <si>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</si>
  <si>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</si>
  <si>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</si>
  <si>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</si>
  <si>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</si>
  <si>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</si>
  <si>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</si>
  <si>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</si>
  <si>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</si>
  <si>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</si>
  <si>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</si>
  <si>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</si>
  <si>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</si>
  <si>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</si>
  <si>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</si>
  <si>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</si>
  <si>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</si>
  <si>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</si>
  <si>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</si>
  <si>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</si>
  <si>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</si>
  <si>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</si>
  <si>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</si>
  <si>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</si>
  <si>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</si>
  <si>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</si>
  <si>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</si>
  <si>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</si>
  <si>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</si>
  <si>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</si>
  <si>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</si>
  <si>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</si>
  <si>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</si>
  <si>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</si>
  <si>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</si>
  <si>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</si>
  <si>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</si>
  <si>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</si>
  <si>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</si>
  <si>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</si>
  <si>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</si>
  <si>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</si>
  <si>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</si>
  <si>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</si>
  <si>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</si>
  <si>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</si>
  <si>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</si>
  <si>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</si>
  <si>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</si>
  <si>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</si>
  <si>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</si>
  <si>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</si>
  <si>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</si>
  <si>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</si>
  <si>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</si>
  <si>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</si>
  <si>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</si>
  <si>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</si>
  <si>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</si>
  <si>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</si>
  <si>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</si>
  <si>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</si>
  <si>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</si>
  <si>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</si>
  <si>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</si>
  <si>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</si>
  <si>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</si>
  <si>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</si>
  <si>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</si>
  <si>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</si>
  <si>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</si>
  <si>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</si>
  <si>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</si>
  <si>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</si>
  <si>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</si>
  <si>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</si>
  <si>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</si>
  <si>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</si>
  <si>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</si>
  <si>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</si>
  <si>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</si>
  <si>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</si>
  <si>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</si>
  <si>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</si>
  <si>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</si>
  <si>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</si>
  <si>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</si>
  <si>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</si>
  <si>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</si>
  <si>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</si>
  <si>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</si>
  <si>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</si>
  <si>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</si>
  <si>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</si>
  <si>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</si>
  <si>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</si>
  <si>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</si>
  <si>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</si>
  <si>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</si>
  <si>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</si>
  <si>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</si>
  <si>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</si>
  <si>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</si>
  <si>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</si>
  <si>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</si>
  <si>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</si>
  <si>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</si>
  <si>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</si>
  <si>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</si>
  <si>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</si>
  <si>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</si>
  <si>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</si>
  <si>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</si>
  <si>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</si>
  <si>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</si>
  <si>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</si>
  <si>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</si>
  <si>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</si>
  <si>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</si>
  <si>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</si>
  <si>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</si>
  <si>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</si>
  <si>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</si>
  <si>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</si>
  <si>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</si>
  <si>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</si>
  <si>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</si>
  <si>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</si>
  <si>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</si>
  <si>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</si>
  <si>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</si>
  <si>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</si>
  <si>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</si>
  <si>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</si>
  <si>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</si>
  <si>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</si>
  <si>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</si>
  <si>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</si>
  <si>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</si>
  <si>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</si>
  <si>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</si>
  <si>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</si>
  <si>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</si>
  <si>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</si>
  <si>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</si>
  <si>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</si>
  <si>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</si>
  <si>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</si>
  <si>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</si>
  <si>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</si>
  <si>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</si>
  <si>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</si>
  <si>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</si>
  <si>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</si>
  <si>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</si>
  <si>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</si>
  <si>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</si>
  <si>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</si>
  <si>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</si>
  <si>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</si>
  <si>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</si>
  <si>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</si>
  <si>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</si>
  <si>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</si>
  <si>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</si>
  <si>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</si>
  <si>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</si>
  <si>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</si>
  <si>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</si>
  <si>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</si>
  <si>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</si>
  <si>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</si>
  <si>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</si>
  <si>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</si>
  <si>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</si>
  <si>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</si>
  <si>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</si>
  <si>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</si>
  <si>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</si>
  <si>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</si>
  <si>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</si>
  <si>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</si>
  <si>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</si>
  <si>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</si>
  <si>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</si>
  <si>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</si>
  <si>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</si>
  <si>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</si>
  <si>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</si>
  <si>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</si>
  <si>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</si>
  <si>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</si>
  <si>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</si>
  <si>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</si>
  <si>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</si>
  <si>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</si>
  <si>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</si>
  <si>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</si>
  <si>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</si>
  <si>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</si>
  <si>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</si>
  <si>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</si>
  <si>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</si>
  <si>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</si>
  <si>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</si>
  <si>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</si>
  <si>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</si>
  <si>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</si>
  <si>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</si>
  <si>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</si>
  <si>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</si>
  <si>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</si>
  <si>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</si>
  <si>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</si>
  <si>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</si>
  <si>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</si>
  <si>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</si>
  <si>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</si>
  <si>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</si>
  <si>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</si>
  <si>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</si>
  <si>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</si>
  <si>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</si>
  <si>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</si>
  <si>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</si>
  <si>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</si>
  <si>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</si>
  <si>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</si>
  <si>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</si>
  <si>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</si>
  <si>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</si>
  <si>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</si>
  <si>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</si>
  <si>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</si>
  <si>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</si>
  <si>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</si>
  <si>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</si>
  <si>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</si>
  <si>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</si>
  <si>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</si>
  <si>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</si>
  <si>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</si>
  <si>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</si>
  <si>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</si>
  <si>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</si>
  <si>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</si>
  <si>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</si>
  <si>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</si>
  <si>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</si>
  <si>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</si>
  <si>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</si>
  <si>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</si>
  <si>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</si>
  <si>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</si>
  <si>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</si>
  <si>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</si>
  <si>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</si>
  <si>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</si>
  <si>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</si>
  <si>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</si>
  <si>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</si>
  <si>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</si>
  <si>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</si>
  <si>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</si>
  <si>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</si>
  <si>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</si>
  <si>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</si>
  <si>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</si>
  <si>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</si>
  <si>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</si>
  <si>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</si>
  <si>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</si>
  <si>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</si>
  <si>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</si>
  <si>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</si>
  <si>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</si>
  <si>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</si>
  <si>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</si>
  <si>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</si>
  <si>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</si>
  <si>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</si>
  <si>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</si>
  <si>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</si>
  <si>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</si>
  <si>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</si>
  <si>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</si>
  <si>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</si>
  <si>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</si>
  <si>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</si>
  <si>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</si>
  <si>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</si>
  <si>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</si>
  <si>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</si>
  <si>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</si>
  <si>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</si>
  <si>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</si>
  <si>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</si>
  <si>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</si>
  <si>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</si>
  <si>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</si>
  <si>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</si>
  <si>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</si>
  <si>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</si>
  <si>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</si>
  <si>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</si>
  <si>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</si>
  <si>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</si>
  <si>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</si>
  <si>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</si>
  <si>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</si>
  <si>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</si>
  <si>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</si>
  <si>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</si>
  <si>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</si>
  <si>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</si>
  <si>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</si>
  <si>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</si>
  <si>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</si>
  <si>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</si>
  <si>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</si>
  <si>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</si>
  <si>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</si>
  <si>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</si>
  <si>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</si>
  <si>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</si>
  <si>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</si>
  <si>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</si>
  <si>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</si>
  <si>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</si>
  <si>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</si>
  <si>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</si>
  <si>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</si>
  <si>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</si>
  <si>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</si>
  <si>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</si>
  <si>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</si>
  <si>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</si>
  <si>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</si>
  <si>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</si>
  <si>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</si>
  <si>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</si>
  <si>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</si>
  <si>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</si>
  <si>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</si>
  <si>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</si>
  <si>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</si>
  <si>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</si>
  <si>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</si>
  <si>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</si>
  <si>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</si>
  <si>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</si>
  <si>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</si>
  <si>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</si>
  <si>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</si>
  <si>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</si>
  <si>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</si>
  <si>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</si>
  <si>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</si>
  <si>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</si>
  <si>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</si>
  <si>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</si>
  <si>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</si>
  <si>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</si>
  <si>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</si>
  <si>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</si>
  <si>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</si>
  <si>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</si>
  <si>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</si>
  <si>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</si>
  <si>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</si>
  <si>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</si>
  <si>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</si>
  <si>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</si>
  <si>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</si>
  <si>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</si>
  <si>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</si>
  <si>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</si>
  <si>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</si>
  <si>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</si>
  <si>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</si>
  <si>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</si>
  <si>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</si>
  <si>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</si>
  <si>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</si>
  <si>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</si>
  <si>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</si>
  <si>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</si>
  <si>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</si>
  <si>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</si>
  <si>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</si>
  <si>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</si>
  <si>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</si>
  <si>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</si>
  <si>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</si>
  <si>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</si>
  <si>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</si>
  <si>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</si>
  <si>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</si>
  <si>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</si>
  <si>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</si>
  <si>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</si>
  <si>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</si>
  <si>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</si>
  <si>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</si>
  <si>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</si>
  <si>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</si>
  <si>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</si>
  <si>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</si>
  <si>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</si>
  <si>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</si>
  <si>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</si>
  <si>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</si>
  <si>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</si>
  <si>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</si>
  <si>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</si>
  <si>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</si>
  <si>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</si>
  <si>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</si>
  <si>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</si>
  <si>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</si>
  <si>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</si>
  <si>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</si>
  <si>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</si>
  <si>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</si>
  <si>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</si>
  <si>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</si>
  <si>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</si>
  <si>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</si>
  <si>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</si>
  <si>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</si>
  <si>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</si>
  <si>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</si>
  <si>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</si>
  <si>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</si>
  <si>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</si>
  <si>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</si>
  <si>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</si>
  <si>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</si>
  <si>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</si>
  <si>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</si>
  <si>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</si>
  <si>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</si>
  <si>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</si>
  <si>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</si>
  <si>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</si>
  <si>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</si>
  <si>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</si>
  <si>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</si>
  <si>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</si>
  <si>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</si>
  <si>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</si>
  <si>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</si>
  <si>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</si>
  <si>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</si>
  <si>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</si>
  <si>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</si>
  <si>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</si>
  <si>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</si>
  <si>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</si>
  <si>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</si>
  <si>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</si>
  <si>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</si>
  <si>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</si>
  <si>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</si>
  <si>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</si>
  <si>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</si>
  <si>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</si>
  <si>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</si>
  <si>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</si>
  <si>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</si>
  <si>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</si>
  <si>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</si>
  <si>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</si>
  <si>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</si>
  <si>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</si>
  <si>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</si>
  <si>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</si>
  <si>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</si>
  <si>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</si>
  <si>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</si>
  <si>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</si>
  <si>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</si>
  <si>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</si>
  <si>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</si>
  <si>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</si>
  <si>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</si>
  <si>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</si>
  <si>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</si>
  <si>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</si>
  <si>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</si>
  <si>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</si>
  <si>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</si>
  <si>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</si>
  <si>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</si>
  <si>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</si>
  <si>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</si>
  <si>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</si>
  <si>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</si>
  <si>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</si>
  <si>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</si>
  <si>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</si>
  <si>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</si>
  <si>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</si>
  <si>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</si>
  <si>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</si>
  <si>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</si>
  <si>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</si>
  <si>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</si>
  <si>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</si>
  <si>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</si>
  <si>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</si>
  <si>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</si>
  <si>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</si>
  <si>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</si>
  <si>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</si>
  <si>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</si>
  <si>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</si>
  <si>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</si>
  <si>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</si>
  <si>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</si>
  <si>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</si>
  <si>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</si>
  <si>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</si>
  <si>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</si>
  <si>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</si>
  <si>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</si>
  <si>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</si>
  <si>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</si>
  <si>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</si>
  <si>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</si>
  <si>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</si>
  <si>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</si>
  <si>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</si>
  <si>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</si>
  <si>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</si>
  <si>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</si>
  <si>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</si>
  <si>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</si>
  <si>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</si>
  <si>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</si>
  <si>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</si>
  <si>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</si>
  <si>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</si>
  <si>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</si>
  <si>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</si>
  <si>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</si>
  <si>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</si>
  <si>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</si>
  <si>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</si>
  <si>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</si>
  <si>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</si>
  <si>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</si>
  <si>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</si>
  <si>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</si>
  <si>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</si>
  <si>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</si>
  <si>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</si>
  <si>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</si>
  <si>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</si>
  <si>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</si>
  <si>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</si>
  <si>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</si>
  <si>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</si>
  <si>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</si>
  <si>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</si>
  <si>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</si>
  <si>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</si>
  <si>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</si>
  <si>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</si>
  <si>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</si>
  <si>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</si>
  <si>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</si>
  <si>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</si>
  <si>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</si>
  <si>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</si>
  <si>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</si>
  <si>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</si>
  <si>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</si>
  <si>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</si>
  <si>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</si>
  <si>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</si>
  <si>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</si>
  <si>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</si>
  <si>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</si>
  <si>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</si>
  <si>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</si>
  <si>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</si>
  <si>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</si>
  <si>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</si>
  <si>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</si>
  <si>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</si>
  <si>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</si>
  <si>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</si>
  <si>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</si>
  <si>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</si>
  <si>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</si>
  <si>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</si>
  <si>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</si>
  <si>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</si>
  <si>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</si>
  <si>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</si>
  <si>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</si>
  <si>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</si>
  <si>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</si>
  <si>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</si>
  <si>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</si>
  <si>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</si>
  <si>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</si>
  <si>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</si>
  <si>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</si>
  <si>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</si>
  <si>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</si>
  <si>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</si>
  <si>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</si>
  <si>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</si>
  <si>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</si>
  <si>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</si>
  <si>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</si>
  <si>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</si>
  <si>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</si>
  <si>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</si>
  <si>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</si>
  <si>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</si>
  <si>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</si>
  <si>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</si>
  <si>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</si>
  <si>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</si>
  <si>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</si>
  <si>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</si>
  <si>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</si>
  <si>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</si>
  <si>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</si>
  <si>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</si>
  <si>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</si>
  <si>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</si>
  <si>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</si>
  <si>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</si>
  <si>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</si>
  <si>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</si>
  <si>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</si>
  <si>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</si>
  <si>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</si>
  <si>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</si>
  <si>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</si>
  <si>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</si>
  <si>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</si>
  <si>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</si>
  <si>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</si>
  <si>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</si>
  <si>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</si>
  <si>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</si>
  <si>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</si>
  <si>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</si>
  <si>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</si>
  <si>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</si>
  <si>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</si>
  <si>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</si>
  <si>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</si>
  <si>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</si>
  <si>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</si>
  <si>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</si>
  <si>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</si>
  <si>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</si>
  <si>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</si>
  <si>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</si>
  <si>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</si>
  <si>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</si>
  <si>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</si>
  <si>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</si>
  <si>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</si>
  <si>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</si>
  <si>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</si>
  <si>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</si>
  <si>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</si>
  <si>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</si>
  <si>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</si>
  <si>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</si>
  <si>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</si>
  <si>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</si>
  <si>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</si>
  <si>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</si>
  <si>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</si>
  <si>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</si>
  <si>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</si>
  <si>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</si>
  <si>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</si>
  <si>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</si>
  <si>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</si>
  <si>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</si>
  <si>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</si>
  <si>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</si>
  <si>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</si>
  <si>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</si>
  <si>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</si>
  <si>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</si>
  <si>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</si>
  <si>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</si>
  <si>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</si>
  <si>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</si>
  <si>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</si>
  <si>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</si>
  <si>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</si>
  <si>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</si>
  <si>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</si>
  <si>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</si>
  <si>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</si>
  <si>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</si>
  <si>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</si>
  <si>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</si>
  <si>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</si>
  <si>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</si>
  <si>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</si>
  <si>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</si>
  <si>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</si>
  <si>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</si>
  <si>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</si>
  <si>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</si>
  <si>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</si>
  <si>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</si>
  <si>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</si>
  <si>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</si>
  <si>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</si>
  <si>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</si>
  <si>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</si>
  <si>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</si>
  <si>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</si>
  <si>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</si>
  <si>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</si>
  <si>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</si>
  <si>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</si>
  <si>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</si>
  <si>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</si>
  <si>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</si>
  <si>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</si>
  <si>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</si>
  <si>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</si>
  <si>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</si>
  <si>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</si>
  <si>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</si>
  <si>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</si>
  <si>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</si>
  <si>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</si>
  <si>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</si>
  <si>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</si>
  <si>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</si>
  <si>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</si>
  <si>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</si>
  <si>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</si>
  <si>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</si>
  <si>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</si>
  <si>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</si>
  <si>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</si>
  <si>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</si>
  <si>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</si>
  <si>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</si>
  <si>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</si>
  <si>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</si>
  <si>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</si>
  <si>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</si>
  <si>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</si>
  <si>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</si>
  <si>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</si>
  <si>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</si>
  <si>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</si>
  <si>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</si>
  <si>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</si>
  <si>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</si>
  <si>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</si>
  <si>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</si>
  <si>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</si>
  <si>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</si>
  <si>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</si>
  <si>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</si>
  <si>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</si>
  <si>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</si>
  <si>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</si>
  <si>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</si>
  <si>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</si>
  <si>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</si>
  <si>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</si>
  <si>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</si>
  <si>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</si>
  <si>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</si>
  <si>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</si>
  <si>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</si>
  <si>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</si>
  <si>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</si>
  <si>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</si>
  <si>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</si>
  <si>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</si>
  <si>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</si>
  <si>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</si>
  <si>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</si>
  <si>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</si>
  <si>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</si>
  <si>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</si>
  <si>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</si>
  <si>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</si>
  <si>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</si>
  <si>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</si>
  <si>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</si>
  <si>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</si>
  <si>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</si>
  <si>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</si>
  <si>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</si>
  <si>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</si>
  <si>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</si>
  <si>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</si>
  <si>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</si>
  <si>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</si>
  <si>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</si>
  <si>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</si>
  <si>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</si>
  <si>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</si>
  <si>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</si>
  <si>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</si>
  <si>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</si>
  <si>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</si>
  <si>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</si>
  <si>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</si>
  <si>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</si>
  <si>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</si>
  <si>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</si>
  <si>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</si>
  <si>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</si>
  <si>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</si>
  <si>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</si>
  <si>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</si>
  <si>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</si>
  <si>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</si>
  <si>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</si>
  <si>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</si>
  <si>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</si>
  <si>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</si>
  <si>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</si>
  <si>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</si>
  <si>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</si>
  <si>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</si>
  <si>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</si>
  <si>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</si>
  <si>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</si>
  <si>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</si>
  <si>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</si>
  <si>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</si>
  <si>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</si>
  <si>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</si>
  <si>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</si>
  <si>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</si>
  <si>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</si>
  <si>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</si>
  <si>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</si>
  <si>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</si>
  <si>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</si>
  <si>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</si>
  <si>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</si>
  <si>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</si>
  <si>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</si>
  <si>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</si>
  <si>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</si>
  <si>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</si>
  <si>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</si>
  <si>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</si>
  <si>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</si>
  <si>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</si>
  <si>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</si>
  <si>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</si>
  <si>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</si>
  <si>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</si>
  <si>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</si>
  <si>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</si>
  <si>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</si>
  <si>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</si>
  <si>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</si>
  <si>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</si>
  <si>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</si>
  <si>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</si>
  <si>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</si>
  <si>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</si>
  <si>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</si>
  <si>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</si>
  <si>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</si>
  <si>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</si>
  <si>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</si>
  <si>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</si>
  <si>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</si>
  <si>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</si>
  <si>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</si>
  <si>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</si>
  <si>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</si>
  <si>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</si>
  <si>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</si>
  <si>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</si>
  <si>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</si>
  <si>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</si>
  <si>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</si>
  <si>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</si>
  <si>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</si>
  <si>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</si>
  <si>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</si>
  <si>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</si>
  <si>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</si>
  <si>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</si>
  <si>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</si>
  <si>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</si>
  <si>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</si>
  <si>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</si>
  <si>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</si>
  <si>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</si>
  <si>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</si>
  <si>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</si>
  <si>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</si>
  <si>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</si>
  <si>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</si>
  <si>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</si>
  <si>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</si>
  <si>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</si>
  <si>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</si>
  <si>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</si>
  <si>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</si>
  <si>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</si>
  <si>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</si>
  <si>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</si>
  <si>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</si>
  <si>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</si>
  <si>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</si>
  <si>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</si>
  <si>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</si>
  <si>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</si>
  <si>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</si>
  <si>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</si>
  <si>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</si>
  <si>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</si>
  <si>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</si>
  <si>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</si>
  <si>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</si>
  <si>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</si>
  <si>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</si>
  <si>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</si>
  <si>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</si>
  <si>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</si>
  <si>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</si>
  <si>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</si>
  <si>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</si>
  <si>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</si>
  <si>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</si>
  <si>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</si>
  <si>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</si>
  <si>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</si>
  <si>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</si>
  <si>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</si>
  <si>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</si>
  <si>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</si>
  <si>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</si>
  <si>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</si>
  <si>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</si>
  <si>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</si>
  <si>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</si>
  <si>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</si>
  <si>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</si>
  <si>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</si>
  <si>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</si>
  <si>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</si>
  <si>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</si>
  <si>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</si>
  <si>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</si>
  <si>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</si>
  <si>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</si>
  <si>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</si>
  <si>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</si>
  <si>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</si>
  <si>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</si>
  <si>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</si>
  <si>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</si>
  <si>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</si>
  <si>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</si>
  <si>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</si>
  <si>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</si>
  <si>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</si>
  <si>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</si>
  <si>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</si>
  <si>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</si>
  <si>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</si>
  <si>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</si>
  <si>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</si>
  <si>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</si>
  <si>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</si>
  <si>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</si>
  <si>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</si>
  <si>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</si>
  <si>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</si>
  <si>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</si>
  <si>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</si>
  <si>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</si>
  <si>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</si>
  <si>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</si>
  <si>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</si>
  <si>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</si>
  <si>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</si>
  <si>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</si>
  <si>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</si>
  <si>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</si>
  <si>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</si>
  <si>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</si>
  <si>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</si>
  <si>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</si>
  <si>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</si>
  <si>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</si>
  <si>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</si>
  <si>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</si>
  <si>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</si>
  <si>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</si>
  <si>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</si>
  <si>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</si>
  <si>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</si>
  <si>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</si>
  <si>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</si>
  <si>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</si>
  <si>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</si>
  <si>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</si>
  <si>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</si>
  <si>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</si>
  <si>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</si>
  <si>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</si>
  <si>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</si>
  <si>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</si>
  <si>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</si>
  <si>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</si>
  <si>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</si>
  <si>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</si>
  <si>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</si>
  <si>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</si>
  <si>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</si>
  <si>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</si>
  <si>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</si>
  <si>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</si>
  <si>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</si>
  <si>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</si>
  <si>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</si>
  <si>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</si>
  <si>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</si>
  <si>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</si>
  <si>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</si>
  <si>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</si>
  <si>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</si>
  <si>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</si>
  <si>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</si>
  <si>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</si>
  <si>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</si>
  <si>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</si>
  <si>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</si>
  <si>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</si>
  <si>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</si>
  <si>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</si>
  <si>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</si>
  <si>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</si>
  <si>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</si>
  <si>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</si>
  <si>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</si>
  <si>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</si>
  <si>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</si>
  <si>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</si>
  <si>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</si>
  <si>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</si>
  <si>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</si>
  <si>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</si>
  <si>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</si>
  <si>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</si>
  <si>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</si>
  <si>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</si>
  <si>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</si>
  <si>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</si>
  <si>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</si>
  <si>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</si>
  <si>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</si>
  <si>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</si>
  <si>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</si>
  <si>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</si>
  <si>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</si>
  <si>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</si>
  <si>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</si>
  <si>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</si>
  <si>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</si>
  <si>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</si>
  <si>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</si>
  <si>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</si>
  <si>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</si>
  <si>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</si>
  <si>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</si>
  <si>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</si>
  <si>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</si>
  <si>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</si>
  <si>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</si>
  <si>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</si>
  <si>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</si>
  <si>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</si>
  <si>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</si>
  <si>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</si>
  <si>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</si>
  <si>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</si>
  <si>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</si>
  <si>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</si>
  <si>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</si>
  <si>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</si>
  <si>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</si>
  <si>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</si>
  <si>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</si>
  <si>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</si>
  <si>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</si>
  <si>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</si>
  <si>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</si>
  <si>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</si>
  <si>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</si>
  <si>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</si>
  <si>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</si>
  <si>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</si>
  <si>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</si>
  <si>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</si>
  <si>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</si>
  <si>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</si>
  <si>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</si>
  <si>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</si>
  <si>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</si>
  <si>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</si>
  <si>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</si>
  <si>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</si>
  <si>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</si>
  <si>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</si>
  <si>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</si>
  <si>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</si>
  <si>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</si>
  <si>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</si>
  <si>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</si>
  <si>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</si>
  <si>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</si>
  <si>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</si>
  <si>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</si>
  <si>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</si>
  <si>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</si>
  <si>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</si>
  <si>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</si>
  <si>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</si>
  <si>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</si>
  <si>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</si>
  <si>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</si>
  <si>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</si>
  <si>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</si>
  <si>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</si>
  <si>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</si>
  <si>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</si>
  <si>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</si>
  <si>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</si>
  <si>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</si>
  <si>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</si>
  <si>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</si>
  <si>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</si>
  <si>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</si>
  <si>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</si>
  <si>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</si>
  <si>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</si>
  <si>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</si>
  <si>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</si>
  <si>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</si>
  <si>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</si>
  <si>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</si>
  <si>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</si>
  <si>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</si>
  <si>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</si>
  <si>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</si>
  <si>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</si>
  <si>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</si>
  <si>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</si>
  <si>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</si>
  <si>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</si>
  <si>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</si>
  <si>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</si>
  <si>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</si>
  <si>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</si>
  <si>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</si>
  <si>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</si>
  <si>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</si>
  <si>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</si>
  <si>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</si>
  <si>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</si>
  <si>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</si>
  <si>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</si>
  <si>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</si>
  <si>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</si>
  <si>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</si>
  <si>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</si>
  <si>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</si>
  <si>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</si>
  <si>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</si>
  <si>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</si>
  <si>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</si>
  <si>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</si>
  <si>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</si>
  <si>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</si>
  <si>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</si>
  <si>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</si>
  <si>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</si>
  <si>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</si>
  <si>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</si>
  <si>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</si>
  <si>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</si>
  <si>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</si>
  <si>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</si>
  <si>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</si>
  <si>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</si>
  <si>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</si>
  <si>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</si>
  <si>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</si>
  <si>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</si>
  <si>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</si>
  <si>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</si>
  <si>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</si>
  <si>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</si>
  <si>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</si>
  <si>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</si>
  <si>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</si>
  <si>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</si>
  <si>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</si>
  <si>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</si>
  <si>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</si>
  <si>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</si>
  <si>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</si>
  <si>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</si>
  <si>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</si>
  <si>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</si>
  <si>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</si>
  <si>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</si>
  <si>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</si>
  <si>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</si>
  <si>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</si>
  <si>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</si>
  <si>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</si>
  <si>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</si>
  <si>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</si>
  <si>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</si>
  <si>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</si>
  <si>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</si>
  <si>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</si>
  <si>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</si>
  <si>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</si>
  <si>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</si>
  <si>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</si>
  <si>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</si>
  <si>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</si>
  <si>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</si>
  <si>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</si>
  <si>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</si>
  <si>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</si>
  <si>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</si>
  <si>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</si>
  <si>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</si>
  <si>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</si>
  <si>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</si>
  <si>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</si>
  <si>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</si>
  <si>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</si>
  <si>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</si>
  <si>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</si>
  <si>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</si>
  <si>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</si>
  <si>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</si>
  <si>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</si>
  <si>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</si>
  <si>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</si>
  <si>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</si>
  <si>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</si>
  <si>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</si>
  <si>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</si>
  <si>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</si>
  <si>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</si>
  <si>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</si>
  <si>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</si>
  <si>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</si>
  <si>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</si>
  <si>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</si>
  <si>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</si>
  <si>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</si>
  <si>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</si>
  <si>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</si>
  <si>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</si>
  <si>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</si>
  <si>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</si>
  <si>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</si>
  <si>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</si>
  <si>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</si>
  <si>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</si>
  <si>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</si>
  <si>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</si>
  <si>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</si>
  <si>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</si>
  <si>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</si>
  <si>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</si>
  <si>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</si>
  <si>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</si>
  <si>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</si>
  <si>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</si>
  <si>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</si>
  <si>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</si>
  <si>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</si>
  <si>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</si>
  <si>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</si>
  <si>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</si>
  <si>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</si>
  <si>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</si>
  <si>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</si>
  <si>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</si>
  <si>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</si>
  <si>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</si>
  <si>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</si>
  <si>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</si>
  <si>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</si>
  <si>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</si>
  <si>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</si>
  <si>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</si>
  <si>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</si>
  <si>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</si>
  <si>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</si>
  <si>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</si>
  <si>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</si>
  <si>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</si>
  <si>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</si>
  <si>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</si>
  <si>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</si>
  <si>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</si>
  <si>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</si>
  <si>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</si>
  <si>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</si>
  <si>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</si>
  <si>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</si>
  <si>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</si>
  <si>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</si>
  <si>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</si>
  <si>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</si>
  <si>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</si>
  <si>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</si>
  <si>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</si>
  <si>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</si>
  <si>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</si>
  <si>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</si>
  <si>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</si>
  <si>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</si>
  <si>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</si>
  <si>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</si>
  <si>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</si>
  <si>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</si>
  <si>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</si>
  <si>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</si>
  <si>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</si>
  <si>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</si>
  <si>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</si>
  <si>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</si>
  <si>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</si>
  <si>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</si>
  <si>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</si>
  <si>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</si>
  <si>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</si>
  <si>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</si>
  <si>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</si>
  <si>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</si>
  <si>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</si>
  <si>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</si>
  <si>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</si>
  <si>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</si>
  <si>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</si>
  <si>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</si>
  <si>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</si>
  <si>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</si>
  <si>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</si>
  <si>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</si>
  <si>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</si>
  <si>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</si>
  <si>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</si>
  <si>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</si>
  <si>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</si>
  <si>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</si>
  <si>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</si>
  <si>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</si>
  <si>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</si>
  <si>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</si>
  <si>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</si>
  <si>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</si>
  <si>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</si>
  <si>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</si>
  <si>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</si>
  <si>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</si>
  <si>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</si>
  <si>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</si>
  <si>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</si>
  <si>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</si>
  <si>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</si>
  <si>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</si>
  <si>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</si>
  <si>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</si>
  <si>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</si>
  <si>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</si>
  <si>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</si>
  <si>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</si>
  <si>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</si>
  <si>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</si>
  <si>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</si>
  <si>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</si>
  <si>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</si>
  <si>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</si>
  <si>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</si>
  <si>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</si>
  <si>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</si>
  <si>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</si>
  <si>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</si>
  <si>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</si>
  <si>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</si>
  <si>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</si>
  <si>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</si>
  <si>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</si>
  <si>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</si>
  <si>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</si>
  <si>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</si>
  <si>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</si>
  <si>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</si>
  <si>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</si>
  <si>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</si>
  <si>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</si>
  <si>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</si>
  <si>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</si>
  <si>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</si>
  <si>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</si>
  <si>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</si>
  <si>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</si>
  <si>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</si>
  <si>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</si>
  <si>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</si>
  <si>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</si>
  <si>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</si>
  <si>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</si>
  <si>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</si>
  <si>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</si>
  <si>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</si>
  <si>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</si>
  <si>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</si>
  <si>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</si>
  <si>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</si>
  <si>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</si>
  <si>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</si>
  <si>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</si>
  <si>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</si>
  <si>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</si>
  <si>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</si>
  <si>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</si>
  <si>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</si>
  <si>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</si>
  <si>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</si>
  <si>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</si>
  <si>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</si>
  <si>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</si>
  <si>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</si>
  <si>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</si>
  <si>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</si>
  <si>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</si>
  <si>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</si>
  <si>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</si>
  <si>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</si>
  <si>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</si>
  <si>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</si>
  <si>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</si>
  <si>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</si>
  <si>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</si>
  <si>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</si>
  <si>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</si>
  <si>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</si>
  <si>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</si>
  <si>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</si>
  <si>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</si>
  <si>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</si>
  <si>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</si>
  <si>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</si>
  <si>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</si>
  <si>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</si>
  <si>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</si>
  <si>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</si>
  <si>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</si>
  <si>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</si>
  <si>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</si>
  <si>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</si>
  <si>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</si>
  <si>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</si>
  <si>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</si>
  <si>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</si>
  <si>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</si>
  <si>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</si>
  <si>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</si>
  <si>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</si>
  <si>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</si>
  <si>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</si>
  <si>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</si>
  <si>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</si>
  <si>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</si>
  <si>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</si>
  <si>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</si>
  <si>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</si>
  <si>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</si>
  <si>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</si>
  <si>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</si>
  <si>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</si>
  <si>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</si>
  <si>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</si>
  <si>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</si>
  <si>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</si>
  <si>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</si>
  <si>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</si>
  <si>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</si>
  <si>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</si>
  <si>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</si>
  <si>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</si>
  <si>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</si>
  <si>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</si>
  <si>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</si>
  <si>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</si>
  <si>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</si>
  <si>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</si>
  <si>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</si>
  <si>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</si>
  <si>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</si>
  <si>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</si>
  <si>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</si>
  <si>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</si>
  <si>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</si>
  <si>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</si>
  <si>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</si>
  <si>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</si>
  <si>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</si>
  <si>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</si>
  <si>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</si>
  <si>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</si>
  <si>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</si>
  <si>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</si>
  <si>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</si>
  <si>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</si>
  <si>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</si>
  <si>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</si>
  <si>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</si>
  <si>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</si>
  <si>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</si>
  <si>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</si>
  <si>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</si>
  <si>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</si>
  <si>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</si>
  <si>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</si>
  <si>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</si>
  <si>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</si>
  <si>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</si>
  <si>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</si>
  <si>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</si>
  <si>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</si>
  <si>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</si>
  <si>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</si>
  <si>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</si>
  <si>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</si>
  <si>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</si>
  <si>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</si>
  <si>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</si>
  <si>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</si>
  <si>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</si>
  <si>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</si>
  <si>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</si>
  <si>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</si>
  <si>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</si>
  <si>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</si>
  <si>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</si>
  <si>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</si>
  <si>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</si>
  <si>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</si>
  <si>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</si>
  <si>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</si>
  <si>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</si>
  <si>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</si>
  <si>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</si>
  <si>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</si>
  <si>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</si>
  <si>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</si>
  <si>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</si>
  <si>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</si>
  <si>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</si>
  <si>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</si>
  <si>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</si>
  <si>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</si>
  <si>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</si>
  <si>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</si>
  <si>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</si>
  <si>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</si>
  <si>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</si>
  <si>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</si>
  <si>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</si>
  <si>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</si>
  <si>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</si>
  <si>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</si>
  <si>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</si>
  <si>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</si>
  <si>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</si>
  <si>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</si>
  <si>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</si>
  <si>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</si>
  <si>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</si>
  <si>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</si>
  <si>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</si>
  <si>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</si>
  <si>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</si>
  <si>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</si>
  <si>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</si>
  <si>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</si>
  <si>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</si>
  <si>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</si>
  <si>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</si>
  <si>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</si>
  <si>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</si>
  <si>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</si>
  <si>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</si>
  <si>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</si>
  <si>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</si>
  <si>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</si>
  <si>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</si>
  <si>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</si>
  <si>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</si>
  <si>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</si>
  <si>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</si>
  <si>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</si>
  <si>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</si>
  <si>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</si>
  <si>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</si>
  <si>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</si>
  <si>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</si>
  <si>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</si>
  <si>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</si>
  <si>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</si>
  <si>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</si>
  <si>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</si>
  <si>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</si>
  <si>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</si>
  <si>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</si>
  <si>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</si>
  <si>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</si>
  <si>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</si>
  <si>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</si>
  <si>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</si>
  <si>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</si>
  <si>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</si>
  <si>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</si>
  <si>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</si>
  <si>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</si>
  <si>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</si>
  <si>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</si>
  <si>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</si>
  <si>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</si>
  <si>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</si>
  <si>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</si>
  <si>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</si>
  <si>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</si>
  <si>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</si>
  <si>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</si>
  <si>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</si>
  <si>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</si>
  <si>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</si>
  <si>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</si>
  <si>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</si>
  <si>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</si>
  <si>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</si>
  <si>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</si>
  <si>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</si>
  <si>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</si>
  <si>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</si>
  <si>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</si>
  <si>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</si>
  <si>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</si>
  <si>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</si>
  <si>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</si>
  <si>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</si>
  <si>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</si>
  <si>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</si>
  <si>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</si>
  <si>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</si>
  <si>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</si>
  <si>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</si>
  <si>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</si>
  <si>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</si>
  <si>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</si>
  <si>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</si>
  <si>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</si>
  <si>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</si>
  <si>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</si>
  <si>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</si>
  <si>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</si>
  <si>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</si>
  <si>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</si>
  <si>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</si>
  <si>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</si>
  <si>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</si>
  <si>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</si>
  <si>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</si>
  <si>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</si>
  <si>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</si>
  <si>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</si>
  <si>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</si>
  <si>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</si>
  <si>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</si>
  <si>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</si>
  <si>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</si>
  <si>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</si>
  <si>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</si>
  <si>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</si>
  <si>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</si>
  <si>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</si>
  <si>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</si>
  <si>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</si>
  <si>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</si>
  <si>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</si>
  <si>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</si>
  <si>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</si>
  <si>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</si>
  <si>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</si>
  <si>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</si>
  <si>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</si>
  <si>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</si>
  <si>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</si>
  <si>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</si>
  <si>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</si>
  <si>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</si>
  <si>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</si>
  <si>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</si>
  <si>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</si>
  <si>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</si>
  <si>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</si>
  <si>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</si>
  <si>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</si>
  <si>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</si>
  <si>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</si>
  <si>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</si>
  <si>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</si>
  <si>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</si>
  <si>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</si>
  <si>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</si>
  <si>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</si>
  <si>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</si>
  <si>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</si>
  <si>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</si>
  <si>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</si>
  <si>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</si>
  <si>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</si>
  <si>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</si>
  <si>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</si>
  <si>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</si>
  <si>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</si>
  <si>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</si>
  <si>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</si>
  <si>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</si>
  <si>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</si>
  <si>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</si>
  <si>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</si>
  <si>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</si>
  <si>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</si>
  <si>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</si>
  <si>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</si>
  <si>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</si>
  <si>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</si>
  <si>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</si>
  <si>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</si>
  <si>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</si>
  <si>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</si>
  <si>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</si>
  <si>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</si>
  <si>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</si>
  <si>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</si>
  <si>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</si>
  <si>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</si>
  <si>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</si>
  <si>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</si>
  <si>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</si>
  <si>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</si>
  <si>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</si>
  <si>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</si>
  <si>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</si>
  <si>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</si>
  <si>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</si>
  <si>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</si>
  <si>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</si>
  <si>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</si>
  <si>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Years</t>
  </si>
  <si>
    <t>Parent Category</t>
  </si>
  <si>
    <t>Count of Outcome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</si>
  <si>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</si>
  <si>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</si>
  <si>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</si>
  <si>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</si>
  <si>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</si>
  <si>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</si>
  <si>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</si>
  <si>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</si>
  <si>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</si>
  <si>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</si>
  <si>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</si>
  <si>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</si>
  <si>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</t>
  </si>
  <si>
    <t>Goal</t>
  </si>
  <si>
    <t>Number Successful</t>
  </si>
  <si>
    <t>Number Failed</t>
  </si>
  <si>
    <t xml:space="preserve">Numbered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</si>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</sst>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6-3E41-8F23-AED0B061591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B6-3E41-8F23-AED0B061591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B6-3E41-8F23-AED0B061591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B6-3E41-8F23-AED0B0615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931856"/>
        <c:axId val="353690208"/>
      </c:barChart>
      <c:catAx>
        <c:axId val="2739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90208"/>
        <c:crosses val="autoZero"/>
        <c:auto val="1"/>
        <c:lblAlgn val="ctr"/>
        <c:lblOffset val="100"/>
        <c:noMultiLvlLbl val="0"/>
      </c:catAx>
      <c:valAx>
        <c:axId val="3536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9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697527096235E-2"/>
          <c:y val="0.14081292723025007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C-4445-B214-5E388067E6B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C-4445-B214-5E388067E6B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C-4445-B214-5E388067E6B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8C-4445-B214-5E388067E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4646831"/>
        <c:axId val="1584883215"/>
      </c:barChart>
      <c:catAx>
        <c:axId val="15846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83215"/>
        <c:crosses val="autoZero"/>
        <c:auto val="1"/>
        <c:lblAlgn val="ctr"/>
        <c:lblOffset val="100"/>
        <c:noMultiLvlLbl val="0"/>
      </c:catAx>
      <c:valAx>
        <c:axId val="158488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6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0-AC42-ABE9-A4ABBA48A43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0-AC42-ABE9-A4ABBA48A43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0-AC42-ABE9-A4ABBA48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704992"/>
        <c:axId val="357166304"/>
      </c:lineChart>
      <c:catAx>
        <c:axId val="3567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166304"/>
        <c:crosses val="autoZero"/>
        <c:auto val="1"/>
        <c:lblAlgn val="ctr"/>
        <c:lblOffset val="100"/>
        <c:noMultiLvlLbl val="0"/>
      </c:catAx>
      <c:valAx>
        <c:axId val="3571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7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1-0C48-ADA8-227E34F2669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1-0C48-ADA8-227E34F2669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1-0C48-ADA8-227E34F26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927600"/>
        <c:axId val="353118768"/>
      </c:lineChart>
      <c:catAx>
        <c:axId val="2859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18768"/>
        <c:crosses val="autoZero"/>
        <c:auto val="1"/>
        <c:lblAlgn val="ctr"/>
        <c:lblOffset val="100"/>
        <c:noMultiLvlLbl val="0"/>
      </c:catAx>
      <c:valAx>
        <c:axId val="3531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2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12700</xdr:rowOff>
    </xdr:from>
    <xdr:to>
      <xdr:col>11</xdr:col>
      <xdr:colOff>641350</xdr:colOff>
      <xdr:row>16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8AE0C6-5C89-C44E-9DA4-01C283A82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2</xdr:row>
      <xdr:rowOff>63500</xdr:rowOff>
    </xdr:from>
    <xdr:to>
      <xdr:col>15</xdr:col>
      <xdr:colOff>440266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0FCA9-2E73-D84E-B137-F82A207E1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0</xdr:rowOff>
    </xdr:from>
    <xdr:to>
      <xdr:col>7</xdr:col>
      <xdr:colOff>1035050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C9920-1AC3-6347-9C65-FA4349EE8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165100</xdr:rowOff>
    </xdr:from>
    <xdr:to>
      <xdr:col>6</xdr:col>
      <xdr:colOff>406400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4D5D3-D8D2-834A-B964-47EE7D4C3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Kovacik" refreshedDate="43394.680552893522" createdVersion="6" refreshedVersion="6" minRefreshableVersion="3" recordCount="4114" xr:uid="{C8546326-A4B0-D047-935D-1C3761BDC34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Kovacik" refreshedDate="43394.7041193287" createdVersion="6" refreshedVersion="6" minRefreshableVersion="3" recordCount="4114" xr:uid="{B01ECC84-22A3-D34C-9A04-BB326C22222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86E3A-D074-E14A-A32A-42E5C38643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04375-27A2-F843-A22F-5DD028364C1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78E42-1E22-DC4E-BB8C-E5A67690151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13" sqref="T1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33203125" bestFit="1" customWidth="1"/>
    <col min="17" max="17" width="11.6640625" bestFit="1" customWidth="1"/>
    <col min="18" max="18" width="15.33203125" bestFit="1" customWidth="1"/>
    <col min="19" max="19" width="22" bestFit="1" customWidth="1"/>
    <col min="20" max="20" width="20.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8313</v>
      </c>
      <c r="R4" t="s">
        <v>8314</v>
      </c>
      <c r="S4" s="9">
        <f t="shared" si="2"/>
        <v>42405.702349537038</v>
      </c>
      <c r="T4" s="9">
        <f t="shared" si="3"/>
        <v>42415.702349537038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9">
        <f t="shared" si="2"/>
        <v>41828.515127314815</v>
      </c>
      <c r="T5" s="9">
        <f t="shared" si="3"/>
        <v>41858.515127314815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9">
        <f t="shared" si="2"/>
        <v>42327.834247685183</v>
      </c>
      <c r="T6" s="9">
        <f t="shared" si="3"/>
        <v>42357.834247685183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9">
        <f t="shared" si="2"/>
        <v>42563.932951388888</v>
      </c>
      <c r="T7" s="9">
        <f t="shared" si="3"/>
        <v>42580.232638888891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9">
        <f t="shared" si="2"/>
        <v>41794.072337962964</v>
      </c>
      <c r="T8" s="9">
        <f t="shared" si="3"/>
        <v>41804.072337962964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9">
        <f t="shared" si="2"/>
        <v>42516.047071759262</v>
      </c>
      <c r="T9" s="9">
        <f t="shared" si="3"/>
        <v>42556.047071759262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9">
        <f t="shared" si="2"/>
        <v>42468.94458333333</v>
      </c>
      <c r="T10" s="9">
        <f t="shared" si="3"/>
        <v>42475.875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9">
        <f t="shared" si="2"/>
        <v>42447.103518518517</v>
      </c>
      <c r="T11" s="9">
        <f t="shared" si="3"/>
        <v>42477.103518518517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9">
        <f t="shared" si="2"/>
        <v>41780.068043981482</v>
      </c>
      <c r="T12" s="9">
        <f t="shared" si="3"/>
        <v>41815.068043981482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9">
        <f t="shared" si="2"/>
        <v>42572.778495370367</v>
      </c>
      <c r="T13" s="9">
        <f t="shared" si="3"/>
        <v>42604.125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9">
        <f t="shared" si="2"/>
        <v>41791.713252314818</v>
      </c>
      <c r="T14" s="9">
        <f t="shared" si="3"/>
        <v>41836.125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9">
        <f t="shared" si="2"/>
        <v>42508.677187499998</v>
      </c>
      <c r="T15" s="9">
        <f t="shared" si="3"/>
        <v>42544.852083333331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9">
        <f t="shared" si="2"/>
        <v>41808.02648148148</v>
      </c>
      <c r="T16" s="9">
        <f t="shared" si="3"/>
        <v>41833.582638888889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9">
        <f t="shared" si="2"/>
        <v>42256.391875000001</v>
      </c>
      <c r="T17" s="9">
        <f t="shared" si="3"/>
        <v>42274.843055555553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9">
        <f t="shared" si="2"/>
        <v>41760.796423611115</v>
      </c>
      <c r="T18" s="9">
        <f t="shared" si="3"/>
        <v>41806.229166666664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9">
        <f t="shared" si="2"/>
        <v>41917.731736111113</v>
      </c>
      <c r="T19" s="9">
        <f t="shared" si="3"/>
        <v>41947.773402777777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9">
        <f t="shared" si="2"/>
        <v>41869.542314814818</v>
      </c>
      <c r="T20" s="9">
        <f t="shared" si="3"/>
        <v>41899.542314814818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9">
        <f t="shared" si="2"/>
        <v>42175.816365740742</v>
      </c>
      <c r="T21" s="9">
        <f t="shared" si="3"/>
        <v>42205.816365740742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9">
        <f t="shared" si="2"/>
        <v>42200.758240740746</v>
      </c>
      <c r="T22" s="9">
        <f t="shared" si="3"/>
        <v>42260.758240740746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9">
        <f t="shared" si="2"/>
        <v>41878.627187500002</v>
      </c>
      <c r="T23" s="9">
        <f t="shared" si="3"/>
        <v>41908.627187500002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9">
        <f t="shared" si="2"/>
        <v>41989.91134259259</v>
      </c>
      <c r="T24" s="9">
        <f t="shared" si="3"/>
        <v>42005.332638888889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9">
        <f t="shared" si="2"/>
        <v>42097.778946759259</v>
      </c>
      <c r="T25" s="9">
        <f t="shared" si="3"/>
        <v>42124.638888888891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9">
        <f t="shared" si="2"/>
        <v>42229.820173611108</v>
      </c>
      <c r="T26" s="9">
        <f t="shared" si="3"/>
        <v>42262.818750000006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9">
        <f t="shared" si="2"/>
        <v>42318.025011574078</v>
      </c>
      <c r="T27" s="9">
        <f t="shared" si="3"/>
        <v>42378.025011574078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9">
        <f t="shared" si="2"/>
        <v>41828.515555555554</v>
      </c>
      <c r="T28" s="9">
        <f t="shared" si="3"/>
        <v>41868.515555555554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9">
        <f t="shared" si="2"/>
        <v>41929.164733796293</v>
      </c>
      <c r="T29" s="9">
        <f t="shared" si="3"/>
        <v>41959.206400462965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9">
        <f t="shared" si="2"/>
        <v>42324.96393518518</v>
      </c>
      <c r="T30" s="9">
        <f t="shared" si="3"/>
        <v>42354.96393518518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9">
        <f t="shared" si="2"/>
        <v>41812.67324074074</v>
      </c>
      <c r="T31" s="9">
        <f t="shared" si="3"/>
        <v>41842.67324074074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9">
        <f t="shared" si="2"/>
        <v>41842.292997685188</v>
      </c>
      <c r="T32" s="9">
        <f t="shared" si="3"/>
        <v>41872.292997685188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8313</v>
      </c>
      <c r="R33" t="s">
        <v>8314</v>
      </c>
      <c r="S33" s="9">
        <f t="shared" si="2"/>
        <v>42376.79206018518</v>
      </c>
      <c r="T33" s="9">
        <f t="shared" si="3"/>
        <v>42394.79206018518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9">
        <f t="shared" si="2"/>
        <v>42461.627511574072</v>
      </c>
      <c r="T34" s="9">
        <f t="shared" si="3"/>
        <v>42503.165972222225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9">
        <f t="shared" si="2"/>
        <v>42286.660891203705</v>
      </c>
      <c r="T35" s="9">
        <f t="shared" si="3"/>
        <v>42316.702557870376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9">
        <f t="shared" si="2"/>
        <v>41841.321770833332</v>
      </c>
      <c r="T36" s="9">
        <f t="shared" si="3"/>
        <v>41856.321770833332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9">
        <f t="shared" si="2"/>
        <v>42098.291828703703</v>
      </c>
      <c r="T37" s="9">
        <f t="shared" si="3"/>
        <v>42122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9">
        <f t="shared" si="2"/>
        <v>42068.307002314818</v>
      </c>
      <c r="T38" s="9">
        <f t="shared" si="3"/>
        <v>42098.265335648146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9">
        <f t="shared" si="2"/>
        <v>42032.693043981482</v>
      </c>
      <c r="T39" s="9">
        <f t="shared" si="3"/>
        <v>42062.693043981482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9">
        <f t="shared" si="2"/>
        <v>41375.057222222218</v>
      </c>
      <c r="T40" s="9">
        <f t="shared" si="3"/>
        <v>41405.057222222218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9">
        <f t="shared" si="2"/>
        <v>41754.047083333331</v>
      </c>
      <c r="T41" s="9">
        <f t="shared" si="3"/>
        <v>41784.957638888889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9">
        <f t="shared" si="2"/>
        <v>41789.21398148148</v>
      </c>
      <c r="T42" s="9">
        <f t="shared" si="3"/>
        <v>41809.166666666664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9">
        <f t="shared" si="2"/>
        <v>41887.568912037037</v>
      </c>
      <c r="T43" s="9">
        <f t="shared" si="3"/>
        <v>41917.568912037037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9">
        <f t="shared" si="2"/>
        <v>41971.639189814814</v>
      </c>
      <c r="T44" s="9">
        <f t="shared" si="3"/>
        <v>42001.639189814814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9">
        <f t="shared" si="2"/>
        <v>41802.790347222224</v>
      </c>
      <c r="T45" s="9">
        <f t="shared" si="3"/>
        <v>41833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9">
        <f t="shared" si="2"/>
        <v>41874.098807870374</v>
      </c>
      <c r="T46" s="9">
        <f t="shared" si="3"/>
        <v>41919.098807870374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9">
        <f t="shared" si="2"/>
        <v>42457.623923611114</v>
      </c>
      <c r="T47" s="9">
        <f t="shared" si="3"/>
        <v>42487.623923611114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9">
        <f t="shared" si="2"/>
        <v>42323.964976851858</v>
      </c>
      <c r="T48" s="9">
        <f t="shared" si="3"/>
        <v>42353.964976851858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9">
        <f t="shared" si="2"/>
        <v>41932.819525462961</v>
      </c>
      <c r="T49" s="9">
        <f t="shared" si="3"/>
        <v>41992.861192129625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9">
        <f t="shared" si="2"/>
        <v>42033.516898148147</v>
      </c>
      <c r="T50" s="9">
        <f t="shared" si="3"/>
        <v>42064.5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9">
        <f t="shared" si="2"/>
        <v>42271.176446759258</v>
      </c>
      <c r="T51" s="9">
        <f t="shared" si="3"/>
        <v>42301.176446759258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9">
        <f t="shared" si="2"/>
        <v>41995.752986111111</v>
      </c>
      <c r="T52" s="9">
        <f t="shared" si="3"/>
        <v>42034.708333333328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9">
        <f t="shared" si="2"/>
        <v>42196.928668981483</v>
      </c>
      <c r="T53" s="9">
        <f t="shared" si="3"/>
        <v>42226.928668981483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9">
        <f t="shared" si="2"/>
        <v>41807.701921296299</v>
      </c>
      <c r="T54" s="9">
        <f t="shared" si="3"/>
        <v>41837.701921296299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9">
        <f t="shared" si="2"/>
        <v>41719.549131944441</v>
      </c>
      <c r="T55" s="9">
        <f t="shared" si="3"/>
        <v>41733.916666666664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9">
        <f t="shared" si="2"/>
        <v>42333.713206018518</v>
      </c>
      <c r="T56" s="9">
        <f t="shared" si="3"/>
        <v>42363.713206018518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9">
        <f t="shared" si="2"/>
        <v>42496.968935185185</v>
      </c>
      <c r="T57" s="9">
        <f t="shared" si="3"/>
        <v>42517.968935185185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9">
        <f t="shared" si="2"/>
        <v>42149.548888888887</v>
      </c>
      <c r="T58" s="9">
        <f t="shared" si="3"/>
        <v>42163.666666666672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9">
        <f t="shared" si="2"/>
        <v>42089.83289351852</v>
      </c>
      <c r="T59" s="9">
        <f t="shared" si="3"/>
        <v>42119.83289351852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9">
        <f t="shared" si="2"/>
        <v>41932.745046296295</v>
      </c>
      <c r="T60" s="9">
        <f t="shared" si="3"/>
        <v>41962.786712962959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9">
        <f t="shared" si="2"/>
        <v>42230.23583333334</v>
      </c>
      <c r="T61" s="9">
        <f t="shared" si="3"/>
        <v>42261.875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9">
        <f t="shared" si="2"/>
        <v>41701.901817129627</v>
      </c>
      <c r="T62" s="9">
        <f t="shared" si="3"/>
        <v>41721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9">
        <f t="shared" si="2"/>
        <v>41409.814317129632</v>
      </c>
      <c r="T63" s="9">
        <f t="shared" si="3"/>
        <v>41431.814317129632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9">
        <f t="shared" si="2"/>
        <v>41311.799513888887</v>
      </c>
      <c r="T64" s="9">
        <f t="shared" si="3"/>
        <v>41336.799513888887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9">
        <f t="shared" si="2"/>
        <v>41612.912187499998</v>
      </c>
      <c r="T65" s="9">
        <f t="shared" si="3"/>
        <v>41636.207638888889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9">
        <f t="shared" si="2"/>
        <v>41433.01829861111</v>
      </c>
      <c r="T66" s="9">
        <f t="shared" si="3"/>
        <v>41463.01829861111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EEAE-757F-6341-A244-26ABC05D039A}">
  <dimension ref="A1:F14"/>
  <sheetViews>
    <sheetView workbookViewId="0">
      <selection activeCell="B3" sqref="B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3" spans="1:6">
      <c r="A3" s="6" t="s">
        <v>8364</v>
      </c>
      <c r="B3" s="6" t="s">
        <v>8363</v>
      </c>
    </row>
    <row r="4" spans="1:6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>
      <c r="A5" s="7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7" t="s">
        <v>8339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7" t="s">
        <v>8336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7" t="s">
        <v>8334</v>
      </c>
      <c r="B8" s="8"/>
      <c r="C8" s="8"/>
      <c r="D8" s="8"/>
      <c r="E8" s="8">
        <v>24</v>
      </c>
      <c r="F8" s="8">
        <v>24</v>
      </c>
    </row>
    <row r="9" spans="1:6">
      <c r="A9" s="7" t="s">
        <v>8328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>
      <c r="A10" s="7" t="s">
        <v>8341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7" t="s">
        <v>8325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7" t="s">
        <v>8322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7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0E94-D75F-C44E-8BAE-7AE646A137AB}">
  <dimension ref="A1:F47"/>
  <sheetViews>
    <sheetView workbookViewId="0">
      <selection activeCell="I12" sqref="I12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2" spans="1:6">
      <c r="A2" s="6" t="s">
        <v>8368</v>
      </c>
      <c r="B2" t="s">
        <v>8310</v>
      </c>
    </row>
    <row r="4" spans="1:6">
      <c r="A4" s="6" t="s">
        <v>8369</v>
      </c>
      <c r="B4" s="6" t="s">
        <v>8363</v>
      </c>
    </row>
    <row r="5" spans="1:6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>
      <c r="A6" s="7" t="s">
        <v>8319</v>
      </c>
      <c r="B6" s="8"/>
      <c r="C6" s="8"/>
      <c r="D6" s="8">
        <v>100</v>
      </c>
      <c r="E6" s="8"/>
      <c r="F6" s="8">
        <v>100</v>
      </c>
    </row>
    <row r="7" spans="1:6">
      <c r="A7" s="7" t="s">
        <v>8347</v>
      </c>
      <c r="B7" s="8"/>
      <c r="C7" s="8"/>
      <c r="D7" s="8"/>
      <c r="E7" s="8">
        <v>20</v>
      </c>
      <c r="F7" s="8">
        <v>20</v>
      </c>
    </row>
    <row r="8" spans="1:6">
      <c r="A8" s="7" t="s">
        <v>8335</v>
      </c>
      <c r="B8" s="8"/>
      <c r="C8" s="8"/>
      <c r="D8" s="8"/>
      <c r="E8" s="8">
        <v>24</v>
      </c>
      <c r="F8" s="8">
        <v>24</v>
      </c>
    </row>
    <row r="9" spans="1:6">
      <c r="A9" s="7" t="s">
        <v>8361</v>
      </c>
      <c r="B9" s="8"/>
      <c r="C9" s="8"/>
      <c r="D9" s="8">
        <v>40</v>
      </c>
      <c r="E9" s="8"/>
      <c r="F9" s="8">
        <v>40</v>
      </c>
    </row>
    <row r="10" spans="1:6">
      <c r="A10" s="7" t="s">
        <v>8357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8318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8317</v>
      </c>
      <c r="B12" s="8"/>
      <c r="C12" s="8"/>
      <c r="D12" s="8">
        <v>80</v>
      </c>
      <c r="E12" s="8"/>
      <c r="F12" s="8">
        <v>80</v>
      </c>
    </row>
    <row r="13" spans="1:6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8350</v>
      </c>
      <c r="B14" s="8"/>
      <c r="C14" s="8">
        <v>20</v>
      </c>
      <c r="D14" s="8">
        <v>40</v>
      </c>
      <c r="E14" s="8"/>
      <c r="F14" s="8">
        <v>60</v>
      </c>
    </row>
    <row r="15" spans="1:6">
      <c r="A15" s="7" t="s">
        <v>8327</v>
      </c>
      <c r="B15" s="8"/>
      <c r="C15" s="8"/>
      <c r="D15" s="8">
        <v>40</v>
      </c>
      <c r="E15" s="8"/>
      <c r="F15" s="8">
        <v>40</v>
      </c>
    </row>
    <row r="16" spans="1:6">
      <c r="A16" s="7" t="s">
        <v>8340</v>
      </c>
      <c r="B16" s="8"/>
      <c r="C16" s="8"/>
      <c r="D16" s="8">
        <v>120</v>
      </c>
      <c r="E16" s="8">
        <v>20</v>
      </c>
      <c r="F16" s="8">
        <v>140</v>
      </c>
    </row>
    <row r="17" spans="1:6">
      <c r="A17" s="7" t="s">
        <v>8351</v>
      </c>
      <c r="B17" s="8"/>
      <c r="C17" s="8"/>
      <c r="D17" s="8">
        <v>20</v>
      </c>
      <c r="E17" s="8"/>
      <c r="F17" s="8">
        <v>20</v>
      </c>
    </row>
    <row r="18" spans="1:6">
      <c r="A18" s="7" t="s">
        <v>8352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8332</v>
      </c>
      <c r="B19" s="8">
        <v>140</v>
      </c>
      <c r="C19" s="8"/>
      <c r="D19" s="8">
        <v>20</v>
      </c>
      <c r="E19" s="8"/>
      <c r="F19" s="8">
        <v>160</v>
      </c>
    </row>
    <row r="20" spans="1:6">
      <c r="A20" s="7" t="s">
        <v>8331</v>
      </c>
      <c r="B20" s="8"/>
      <c r="C20" s="8"/>
      <c r="D20" s="8">
        <v>60</v>
      </c>
      <c r="E20" s="8"/>
      <c r="F20" s="8">
        <v>60</v>
      </c>
    </row>
    <row r="21" spans="1:6">
      <c r="A21" s="7" t="s">
        <v>8359</v>
      </c>
      <c r="B21" s="8">
        <v>9</v>
      </c>
      <c r="C21" s="8"/>
      <c r="D21" s="8">
        <v>11</v>
      </c>
      <c r="E21" s="8"/>
      <c r="F21" s="8">
        <v>20</v>
      </c>
    </row>
    <row r="22" spans="1:6">
      <c r="A22" s="7" t="s">
        <v>8330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8338</v>
      </c>
      <c r="B23" s="8"/>
      <c r="C23" s="8"/>
      <c r="D23" s="8">
        <v>40</v>
      </c>
      <c r="E23" s="8"/>
      <c r="F23" s="8">
        <v>40</v>
      </c>
    </row>
    <row r="24" spans="1:6">
      <c r="A24" s="7" t="s">
        <v>8362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>
      <c r="A25" s="7" t="s">
        <v>8346</v>
      </c>
      <c r="B25" s="8"/>
      <c r="C25" s="8"/>
      <c r="D25" s="8">
        <v>20</v>
      </c>
      <c r="E25" s="8"/>
      <c r="F25" s="8">
        <v>20</v>
      </c>
    </row>
    <row r="26" spans="1:6">
      <c r="A26" s="7" t="s">
        <v>8326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8353</v>
      </c>
      <c r="B27" s="8"/>
      <c r="C27" s="8"/>
      <c r="D27" s="8">
        <v>20</v>
      </c>
      <c r="E27" s="8"/>
      <c r="F27" s="8">
        <v>20</v>
      </c>
    </row>
    <row r="28" spans="1:6">
      <c r="A28" s="7" t="s">
        <v>8342</v>
      </c>
      <c r="B28" s="8">
        <v>103</v>
      </c>
      <c r="C28" s="8"/>
      <c r="D28" s="8">
        <v>57</v>
      </c>
      <c r="E28" s="8"/>
      <c r="F28" s="8">
        <v>160</v>
      </c>
    </row>
    <row r="29" spans="1:6">
      <c r="A29" s="7" t="s">
        <v>8348</v>
      </c>
      <c r="B29" s="8"/>
      <c r="C29" s="8"/>
      <c r="D29" s="8">
        <v>20</v>
      </c>
      <c r="E29" s="8"/>
      <c r="F29" s="8">
        <v>20</v>
      </c>
    </row>
    <row r="30" spans="1:6">
      <c r="A30" s="7" t="s">
        <v>8321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8345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8356</v>
      </c>
      <c r="B33" s="8"/>
      <c r="C33" s="8"/>
      <c r="D33" s="8">
        <v>20</v>
      </c>
      <c r="E33" s="8"/>
      <c r="F33" s="8">
        <v>20</v>
      </c>
    </row>
    <row r="34" spans="1:6">
      <c r="A34" s="7" t="s">
        <v>8329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8316</v>
      </c>
      <c r="B35" s="8"/>
      <c r="C35" s="8"/>
      <c r="D35" s="8"/>
      <c r="E35" s="8">
        <v>40</v>
      </c>
      <c r="F35" s="8">
        <v>40</v>
      </c>
    </row>
    <row r="36" spans="1:6">
      <c r="A36" s="7" t="s">
        <v>8315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>
      <c r="A38" s="7" t="s">
        <v>8358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>
      <c r="A39" s="7" t="s">
        <v>8360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>
      <c r="A40" s="7" t="s">
        <v>8354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8314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8344</v>
      </c>
      <c r="B42" s="8"/>
      <c r="C42" s="8"/>
      <c r="D42" s="8">
        <v>47</v>
      </c>
      <c r="E42" s="8">
        <v>10</v>
      </c>
      <c r="F42" s="8">
        <v>57</v>
      </c>
    </row>
    <row r="43" spans="1:6">
      <c r="A43" s="7" t="s">
        <v>8337</v>
      </c>
      <c r="B43" s="8"/>
      <c r="C43" s="8"/>
      <c r="D43" s="8">
        <v>100</v>
      </c>
      <c r="E43" s="8"/>
      <c r="F43" s="8">
        <v>100</v>
      </c>
    </row>
    <row r="44" spans="1:6">
      <c r="A44" s="7" t="s">
        <v>8324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>
      <c r="A45" s="7" t="s">
        <v>8323</v>
      </c>
      <c r="B45" s="8"/>
      <c r="C45" s="8"/>
      <c r="D45" s="8">
        <v>60</v>
      </c>
      <c r="E45" s="8">
        <v>100</v>
      </c>
      <c r="F45" s="8">
        <v>160</v>
      </c>
    </row>
    <row r="46" spans="1:6">
      <c r="A46" s="7" t="s">
        <v>8343</v>
      </c>
      <c r="B46" s="8"/>
      <c r="C46" s="8"/>
      <c r="D46" s="8"/>
      <c r="E46" s="8">
        <v>20</v>
      </c>
      <c r="F46" s="8">
        <v>20</v>
      </c>
    </row>
    <row r="47" spans="1:6">
      <c r="A47" s="7" t="s">
        <v>8312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9F49-14E7-9240-B58D-81C9421F7585}">
  <dimension ref="A1:E18"/>
  <sheetViews>
    <sheetView workbookViewId="0">
      <selection activeCell="A2" sqref="A2"/>
      <pivotSelection pane="bottomRight" activeRow="1" previousRow="1" click="1" r:id="rId1">
        <pivotArea field="19" type="button" dataOnly="0" labelOnly="1" outline="0" axis="axisPage" fieldPosition="1"/>
      </pivotSelection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19.33203125" bestFit="1" customWidth="1"/>
    <col min="8" max="8" width="32" bestFit="1" customWidth="1"/>
    <col min="9" max="9" width="16" bestFit="1" customWidth="1"/>
    <col min="10" max="11" width="16.5" bestFit="1" customWidth="1"/>
  </cols>
  <sheetData>
    <row r="1" spans="1:5">
      <c r="A1" s="6" t="s">
        <v>8368</v>
      </c>
      <c r="B1" t="s">
        <v>8310</v>
      </c>
    </row>
    <row r="2" spans="1:5">
      <c r="A2" s="6" t="s">
        <v>8367</v>
      </c>
      <c r="B2" t="s">
        <v>8310</v>
      </c>
    </row>
    <row r="4" spans="1:5">
      <c r="A4" s="6" t="s">
        <v>8382</v>
      </c>
      <c r="B4" s="6" t="s">
        <v>8363</v>
      </c>
    </row>
    <row r="5" spans="1:5">
      <c r="A5" s="6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>
      <c r="A6" s="10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0" t="s">
        <v>8379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0" t="s">
        <v>8380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0" t="s">
        <v>8381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0" t="s">
        <v>8374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0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3929-BDA6-834A-9C19-5D5E0412DD4D}">
  <dimension ref="A1:H13"/>
  <sheetViews>
    <sheetView tabSelected="1" workbookViewId="0">
      <selection activeCell="F16" sqref="F16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6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>
      <c r="A2" t="s">
        <v>8391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>
      <c r="A3" t="s">
        <v>8392</v>
      </c>
      <c r="B3">
        <f>COUNTIFS(Sheet1!$F$2:$F$4115, "successful", Sheet1!$D$2:$D$4115, "&gt;=1000",Sheet1!$D$2:$D$4115, "&lt;=4999")</f>
        <v>932</v>
      </c>
      <c r="C3">
        <f>COUNTIFS(Sheet1!$F$2:$F$4115, "failed", Sheet1!$D$2:$D$4115, "&gt;=1000",Sheet1!$D$2:$D$4115, "&lt;=4999")</f>
        <v>420</v>
      </c>
      <c r="D3">
        <f>COUNTIFS(Sheet1!$F$2:$F$4115, "canceled", Sheet1!$D$2:$D$4115, "&gt;=1000",Sheet1!$D$2:$D$4115, 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>
      <c r="A4" t="s">
        <v>8393</v>
      </c>
      <c r="B4">
        <f>COUNTIFS(Sheet1!$F$2:$F$4115, "successful", Sheet1!$D$2:$D$4115, "&gt;=5000",Sheet1!$D$2:$D$4115, "&lt;=9999")</f>
        <v>381</v>
      </c>
      <c r="C4">
        <f>COUNTIFS(Sheet1!$F$2:$F$4115, "failed", Sheet1!$D$2:$D$4115, "&gt;=5000",Sheet1!$D$2:$D$4115, "&lt;=9999")</f>
        <v>283</v>
      </c>
      <c r="D4">
        <f>COUNTIFS(Sheet1!$F$2:$F$4115, "canceled", Sheet1!$D$2:$D$4115, "&gt;=5000",Sheet1!$D$2:$D$4115, 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8394</v>
      </c>
      <c r="B5">
        <f>COUNTIFS(Sheet1!$F$2:$F$4115, "successful", Sheet1!$D$2:$D$4115, "&gt;=10000",Sheet1!$D$2:$D$4115, "&lt;=14999")</f>
        <v>168</v>
      </c>
      <c r="C5">
        <f>COUNTIFS(Sheet1!$F$2:$F$4115, "failed", Sheet1!$D$2:$D$4115, "&gt;=10000",Sheet1!$D$2:$D$4115, "&lt;=14999")</f>
        <v>144</v>
      </c>
      <c r="D5">
        <f>COUNTIFS(Sheet1!$F$2:$F$4115, "canceled", Sheet1!$D$2:$D$4115, "&gt;=10000",Sheet1!$D$2:$D$4115, 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8395</v>
      </c>
      <c r="B6">
        <f>COUNTIFS(Sheet1!$F$2:$F$4115, "successful", Sheet1!$D$2:$D$4115, "&gt;=15000",Sheet1!$D$2:$D$4115, "&lt;=19999")</f>
        <v>94</v>
      </c>
      <c r="C6">
        <f>COUNTIFS(Sheet1!$F$2:$F$4115, "failed", Sheet1!$D$2:$D$4115, "&gt;=15000",Sheet1!$D$2:$D$4115, "&lt;=19999")</f>
        <v>90</v>
      </c>
      <c r="D6">
        <f>COUNTIFS(Sheet1!$F$2:$F$4115, "canceled", Sheet1!$D$2:$D$4115, "&gt;=15000",Sheet1!$D$2:$D$4115, 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8396</v>
      </c>
      <c r="B7">
        <f>COUNTIFS(Sheet1!$F$2:$F$4115, "successful", Sheet1!$D$2:$D$4115, "&gt;=20000",Sheet1!$D$2:$D$4115, "&lt;=24999")</f>
        <v>62</v>
      </c>
      <c r="C7">
        <f>COUNTIFS(Sheet1!$F$2:$F$4115, "failed", Sheet1!$D$2:$D$4115, "&gt;=20000",Sheet1!$D$2:$D$4115, "&lt;=24999")</f>
        <v>72</v>
      </c>
      <c r="D7">
        <f>COUNTIFS(Sheet1!$F$2:$F$4115, "canceled", Sheet1!$D$2:$D$4115, "&gt;=20000",Sheet1!$D$2:$D$4115, 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8397</v>
      </c>
      <c r="B8">
        <f>COUNTIFS(Sheet1!$F$2:$F$4115, "successful", Sheet1!$D$2:$D$4115, "&gt;=25000",Sheet1!$D$2:$D$4115, "&lt;=29999")</f>
        <v>55</v>
      </c>
      <c r="C8">
        <f>COUNTIFS(Sheet1!$F$2:$F$4115, "failed", Sheet1!$D$2:$D$4115, "&gt;=25000",Sheet1!$D$2:$D$4115, "&lt;=29999")</f>
        <v>64</v>
      </c>
      <c r="D8">
        <f>COUNTIFS(Sheet1!$F$2:$F$4115, "canceled", Sheet1!$D$2:$D$4115, "&gt;=25000",Sheet1!$D$2:$D$4115, 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8398</v>
      </c>
      <c r="B9">
        <f>COUNTIFS(Sheet1!$F$2:$F$4115, "successful", Sheet1!$D$2:$D$4115, "&gt;=30000",Sheet1!$D$2:$D$4115, "&lt;=34999")</f>
        <v>32</v>
      </c>
      <c r="C9">
        <f>COUNTIFS(Sheet1!$F$2:$F$4115, "failed", Sheet1!$D$2:$D$4115, "&gt;=30000",Sheet1!$D$2:$D$4115, "&lt;=34999")</f>
        <v>37</v>
      </c>
      <c r="D9">
        <f>COUNTIFS(Sheet1!$F$2:$F$4115, "canceled", Sheet1!$D$2:$D$4115, "&gt;=30000",Sheet1!$D$2:$D$4115, 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8399</v>
      </c>
      <c r="B10">
        <f>COUNTIFS(Sheet1!$F$2:$F$4115, "successful", Sheet1!$D$2:$D$4115, "&gt;=35000",Sheet1!$D$2:$D$4115, "&lt;=39999")</f>
        <v>26</v>
      </c>
      <c r="C10">
        <f>COUNTIFS(Sheet1!$F$2:$F$4115, "failed", Sheet1!$D$2:$D$4115, "&gt;=35000",Sheet1!$D$2:$D$4115, "&lt;=39999")</f>
        <v>22</v>
      </c>
      <c r="D10">
        <f>COUNTIFS(Sheet1!$F$2:$F$4115, "canceled", Sheet1!$D$2:$D$4115, "&gt;=35000",Sheet1!$D$2:$D$4115, 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8400</v>
      </c>
      <c r="B11">
        <f>COUNTIFS(Sheet1!$F$2:$F$4115, "successful", Sheet1!$D$2:$D$4115, "&gt;=40000",Sheet1!$D$2:$D$4115, "&lt;=44999")</f>
        <v>21</v>
      </c>
      <c r="C11">
        <f>COUNTIFS(Sheet1!$F$2:$F$4115, "failed", Sheet1!$D$2:$D$4115, "&gt;=40000",Sheet1!$D$2:$D$4115, "&lt;=44999")</f>
        <v>16</v>
      </c>
      <c r="D11">
        <f>COUNTIFS(Sheet1!$F$2:$F$4115, "canceled", Sheet1!$D$2:$D$4115, "&gt;=40000",Sheet1!$D$2:$D$4115, 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8401</v>
      </c>
      <c r="B12">
        <f>COUNTIFS(Sheet1!$F$2:$F$4115, "successful", Sheet1!$D$2:$D$4115, "&gt;=45000",Sheet1!$D$2:$D$4115, "&lt;=49999")</f>
        <v>6</v>
      </c>
      <c r="C12">
        <f>COUNTIFS(Sheet1!$F$2:$F$4115, "failed", Sheet1!$D$2:$D$4115, "&gt;=45000",Sheet1!$D$2:$D$4115, "&lt;=49999")</f>
        <v>11</v>
      </c>
      <c r="D12">
        <f>COUNTIFS(Sheet1!$F$2:$F$4115, "canceled", Sheet1!$D$2:$D$4115, "&gt;=45000",Sheet1!$D$2:$D$4115, 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8402</v>
      </c>
      <c r="B13">
        <f>COUNTIFS(Sheet1!$F$2:$F$4115, "successful", Sheet1!$D$2:$D$4115, "&gt;=50000")</f>
        <v>86</v>
      </c>
      <c r="C13">
        <f>COUNTIFS(Sheet1!$F$2:$F$4115, "failed", Sheet1!$D$2:$D$4115, "&gt;=50000")</f>
        <v>258</v>
      </c>
      <c r="D13">
        <f>COUNTIFS(Sheet1!$F$2:$F$4115, "canceled", Sheet1!$D$2:$D$4115,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Kovacik</cp:lastModifiedBy>
  <dcterms:created xsi:type="dcterms:W3CDTF">2017-04-20T15:17:24Z</dcterms:created>
  <dcterms:modified xsi:type="dcterms:W3CDTF">2018-10-24T22:48:04Z</dcterms:modified>
</cp:coreProperties>
</file>