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A9482D64-4545-40F4-9A2A-09604D800DAF}" xr6:coauthVersionLast="47" xr6:coauthVersionMax="47" xr10:uidLastSave="{00000000-0000-0000-0000-000000000000}"/>
  <bookViews>
    <workbookView xWindow="22932" yWindow="1500" windowWidth="23256" windowHeight="12456" xr2:uid="{9B4E7BF8-9378-4E6B-8C0B-7F744313F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Y3" i="1"/>
  <c r="X3" i="1"/>
  <c r="N3" i="1"/>
  <c r="K3" i="1"/>
  <c r="J3" i="1"/>
  <c r="AB2" i="1"/>
  <c r="AB3" i="1" s="1"/>
  <c r="T2" i="1"/>
  <c r="T3" i="1" s="1"/>
  <c r="S2" i="1"/>
  <c r="S3" i="1" s="1"/>
  <c r="P2" i="1"/>
  <c r="P3" i="1" s="1"/>
  <c r="M2" i="1"/>
  <c r="O2" i="1" s="1"/>
  <c r="L2" i="1"/>
  <c r="L3" i="1" s="1"/>
  <c r="Q2" i="1" l="1"/>
  <c r="R2" i="1"/>
  <c r="Q3" i="1"/>
  <c r="M3" i="1"/>
  <c r="O3" i="1" l="1"/>
  <c r="R3" i="1"/>
</calcChain>
</file>

<file path=xl/sharedStrings.xml><?xml version="1.0" encoding="utf-8"?>
<sst xmlns="http://schemas.openxmlformats.org/spreadsheetml/2006/main" count="28" uniqueCount="28">
  <si>
    <t>Sabor</t>
  </si>
  <si>
    <t>Tubo</t>
  </si>
  <si>
    <t>Peso (gr)</t>
  </si>
  <si>
    <t>BPM
 Actual</t>
  </si>
  <si>
    <t>Tiempo</t>
  </si>
  <si>
    <t>Total PQ</t>
  </si>
  <si>
    <t>Total PQ Buenos</t>
  </si>
  <si>
    <t>BPM Propuesta</t>
  </si>
  <si>
    <t>BPM GLOBAL</t>
  </si>
  <si>
    <t>Seasoning</t>
  </si>
  <si>
    <t>Eff STD Empaque</t>
  </si>
  <si>
    <t>Pq Global</t>
  </si>
  <si>
    <t>Eff Actual Emapque</t>
  </si>
  <si>
    <t>Mejora propuesta</t>
  </si>
  <si>
    <t>Eff Propuesta</t>
  </si>
  <si>
    <t xml:space="preserve"> STD
 PT(kg/hr)</t>
  </si>
  <si>
    <t xml:space="preserve"> Actual PT(Kg/hr)</t>
  </si>
  <si>
    <t xml:space="preserve"> Propuesta
PT(kg/hr)</t>
  </si>
  <si>
    <t xml:space="preserve">  Global 
PT(kg/hr)</t>
  </si>
  <si>
    <t>Desperdicio</t>
  </si>
  <si>
    <t>Eff GUACP</t>
  </si>
  <si>
    <t>Espera Prod</t>
  </si>
  <si>
    <t>MTBF</t>
  </si>
  <si>
    <t>MTTR</t>
  </si>
  <si>
    <t>Eff Peso</t>
  </si>
  <si>
    <t>Columna1</t>
  </si>
  <si>
    <t>Falla</t>
  </si>
  <si>
    <t>Sensaciones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</si>
</sst>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h:mm:ss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79998168889431442"/>
        <bgColor theme="4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33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/>
    <xf numFmtId="164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9" fontId="4" fillId="4" borderId="5" xfId="0" applyNumberFormat="1" applyFont="1" applyFill="1" applyBorder="1" applyAlignment="1">
      <alignment horizontal="center"/>
    </xf>
    <xf numFmtId="9" fontId="4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9" fontId="4" fillId="7" borderId="5" xfId="0" applyNumberFormat="1" applyFont="1" applyFill="1" applyBorder="1" applyAlignment="1">
      <alignment horizontal="center"/>
    </xf>
    <xf numFmtId="9" fontId="4" fillId="8" borderId="5" xfId="0" applyNumberFormat="1" applyFont="1" applyFill="1" applyBorder="1" applyAlignment="1">
      <alignment horizontal="center"/>
    </xf>
    <xf numFmtId="9" fontId="4" fillId="7" borderId="5" xfId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 vertical="center"/>
    </xf>
    <xf numFmtId="1" fontId="4" fillId="9" borderId="5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65" fontId="4" fillId="7" borderId="5" xfId="1" applyNumberFormat="1" applyFont="1" applyFill="1" applyBorder="1" applyAlignment="1">
      <alignment horizontal="center"/>
    </xf>
    <xf numFmtId="165" fontId="4" fillId="4" borderId="5" xfId="0" applyNumberFormat="1" applyFont="1" applyFill="1" applyBorder="1" applyAlignment="1">
      <alignment horizontal="center"/>
    </xf>
    <xf numFmtId="21" fontId="4" fillId="4" borderId="5" xfId="0" applyNumberFormat="1" applyFont="1" applyFill="1" applyBorder="1" applyAlignment="1">
      <alignment horizontal="center"/>
    </xf>
    <xf numFmtId="21" fontId="4" fillId="4" borderId="6" xfId="0" applyNumberFormat="1" applyFont="1" applyFill="1" applyBorder="1" applyAlignment="1">
      <alignment horizontal="center"/>
    </xf>
    <xf numFmtId="165" fontId="4" fillId="7" borderId="5" xfId="0" applyNumberFormat="1" applyFont="1" applyFill="1" applyBorder="1" applyAlignment="1">
      <alignment horizont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9" fontId="3" fillId="2" borderId="8" xfId="0" applyNumberFormat="1" applyFont="1" applyFill="1" applyBorder="1"/>
    <xf numFmtId="9" fontId="3" fillId="10" borderId="8" xfId="0" applyNumberFormat="1" applyFont="1" applyFill="1" applyBorder="1" applyAlignment="1">
      <alignment horizontal="center"/>
    </xf>
    <xf numFmtId="1" fontId="5" fillId="10" borderId="8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165" fontId="3" fillId="2" borderId="8" xfId="0" applyNumberFormat="1" applyFont="1" applyFill="1" applyBorder="1"/>
    <xf numFmtId="166" fontId="3" fillId="2" borderId="8" xfId="0" applyNumberFormat="1" applyFont="1" applyFill="1" applyBorder="1"/>
    <xf numFmtId="10" fontId="3" fillId="2" borderId="8" xfId="0" applyNumberFormat="1" applyFont="1" applyFill="1" applyBorder="1"/>
    <xf numFmtId="0" fontId="2" fillId="2" borderId="9" xfId="0" applyFont="1" applyFill="1" applyBorder="1"/>
    <xf numFmtId="10" fontId="3" fillId="2" borderId="8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B33-7B9B-443C-B2BF-1BC8B09DA55C}">
  <dimension ref="A1:AC3"/>
  <sheetViews>
    <sheetView tabSelected="1" workbookViewId="0">
      <selection activeCell="F3" sqref="F3"/>
    </sheetView>
  </sheetViews>
  <sheetFormatPr defaultRowHeight="15" x14ac:dyDescent="0.25"/>
  <sheetData>
    <row r="1" spans="1:29" ht="24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/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6" t="s">
        <v>25</v>
      </c>
      <c r="AB1" s="3" t="s">
        <v>26</v>
      </c>
      <c r="AC1" s="5"/>
    </row>
    <row r="2" spans="1:29" ht="16.5" thickTop="1" thickBot="1" x14ac:dyDescent="0.3">
      <c r="A2" s="7" t="s">
        <v>27</v>
      </c>
      <c r="B2" s="8">
        <v>1</v>
      </c>
      <c r="C2" s="8">
        <v>40</v>
      </c>
      <c r="D2" s="8">
        <v>80</v>
      </c>
      <c r="E2" s="9">
        <v>4</v>
      </c>
      <c r="F2" s="10">
        <v>15976</v>
      </c>
      <c r="G2" s="11">
        <v>14911</v>
      </c>
      <c r="H2" s="12">
        <v>100</v>
      </c>
      <c r="I2" s="10">
        <v>70</v>
      </c>
      <c r="J2" s="13">
        <v>4.4999999999999998E-2</v>
      </c>
      <c r="K2" s="14">
        <v>0.8</v>
      </c>
      <c r="L2" s="15">
        <f>I2*60*E2</f>
        <v>16800</v>
      </c>
      <c r="M2" s="16">
        <f>IFERROR(G2/(D2*60*E2),"")</f>
        <v>0.77661458333333333</v>
      </c>
      <c r="N2" s="17">
        <v>0.01</v>
      </c>
      <c r="O2" s="18">
        <f>M2+N2</f>
        <v>0.78661458333333334</v>
      </c>
      <c r="P2" s="19">
        <f>IFERROR((((C2/1000)*D2*60)*K2),"")</f>
        <v>153.60000000000002</v>
      </c>
      <c r="Q2" s="19">
        <f>IFERROR((((C2/1000)*D2*60)*M2),"")</f>
        <v>149.11000000000001</v>
      </c>
      <c r="R2" s="20">
        <f>+((C2/1000)*H2*60)*O2</f>
        <v>188.78749999999999</v>
      </c>
      <c r="S2" s="21">
        <f>+((C2/1000)*I2*60)*K2</f>
        <v>134.40000000000003</v>
      </c>
      <c r="T2" s="22">
        <f t="shared" ref="T2" si="0">IFERROR((1-G2/F2),"")</f>
        <v>6.6662493740610951E-2</v>
      </c>
      <c r="U2" s="5"/>
      <c r="V2" s="23">
        <v>0.81</v>
      </c>
      <c r="W2" s="23">
        <v>0.127</v>
      </c>
      <c r="X2" s="24">
        <v>1.494212962962963E-2</v>
      </c>
      <c r="Y2" s="24">
        <v>1.0648148148148147E-3</v>
      </c>
      <c r="Z2" s="23">
        <v>0.98799999999999999</v>
      </c>
      <c r="AA2" s="25"/>
      <c r="AB2" s="26">
        <f t="shared" ref="AB2" si="1">1-V2-W2</f>
        <v>6.2999999999999945E-2</v>
      </c>
      <c r="AC2" s="5"/>
    </row>
    <row r="3" spans="1:29" ht="15.75" thickTop="1" x14ac:dyDescent="0.25">
      <c r="A3" s="27"/>
      <c r="B3" s="28"/>
      <c r="C3" s="28"/>
      <c r="D3" s="28"/>
      <c r="E3" s="28"/>
      <c r="F3" s="29"/>
      <c r="G3" s="29"/>
      <c r="H3" s="28"/>
      <c r="I3" s="28"/>
      <c r="J3" s="30">
        <f>AVERAGE(J2:J2)</f>
        <v>4.4999999999999998E-2</v>
      </c>
      <c r="K3" s="31">
        <f>AVERAGE(K2:K2)</f>
        <v>0.8</v>
      </c>
      <c r="L3" s="28">
        <f>SUBTOTAL(109,L2:L2)</f>
        <v>16800</v>
      </c>
      <c r="M3" s="31">
        <f>AVERAGE(M2:M2)</f>
        <v>0.77661458333333333</v>
      </c>
      <c r="N3" s="31">
        <f>AVERAGE(N2:N2)</f>
        <v>0.01</v>
      </c>
      <c r="O3" s="31">
        <f>SUBTOTAL(101,O2:O2)</f>
        <v>0.78661458333333334</v>
      </c>
      <c r="P3" s="32">
        <f>SUM(P2:P2)</f>
        <v>153.60000000000002</v>
      </c>
      <c r="Q3" s="32">
        <f>SUM(Q2:Q2)</f>
        <v>149.11000000000001</v>
      </c>
      <c r="R3" s="32">
        <f>SUM(R2:R2)</f>
        <v>188.78749999999999</v>
      </c>
      <c r="S3" s="33">
        <f>SUM(S2:S2)</f>
        <v>134.40000000000003</v>
      </c>
      <c r="T3" s="34">
        <f>AVERAGE(T2:T2)</f>
        <v>6.6662493740610951E-2</v>
      </c>
      <c r="U3" s="5"/>
      <c r="V3" s="30"/>
      <c r="W3" s="30"/>
      <c r="X3" s="35">
        <f>AVERAGE(X2:X2)</f>
        <v>1.494212962962963E-2</v>
      </c>
      <c r="Y3" s="35">
        <f>AVERAGE(Y2:Y2)</f>
        <v>1.0648148148148147E-3</v>
      </c>
      <c r="Z3" s="36">
        <f>AVERAGE(Z2:Z2)</f>
        <v>0.98799999999999999</v>
      </c>
      <c r="AA3" s="37"/>
      <c r="AB3" s="38">
        <f>AVERAGE(AB2:AB2)</f>
        <v>6.2999999999999945E-2</v>
      </c>
      <c r="AC3" s="5"/>
    </row>
  </sheetData>
  <conditionalFormatting sqref="M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fernando becerra</cp:lastModifiedBy>
  <dcterms:created xsi:type="dcterms:W3CDTF">2025-04-06T21:09:34Z</dcterms:created>
  <dcterms:modified xsi:type="dcterms:W3CDTF">2025-04-06T21:18:58Z</dcterms:modified>
</cp:coreProperties>
</file>