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040\Desktop\"/>
    </mc:Choice>
  </mc:AlternateContent>
  <xr:revisionPtr revIDLastSave="0" documentId="13_ncr:1_{DA3C509A-9824-46DC-BE22-B6B215D9C1FD}" xr6:coauthVersionLast="47" xr6:coauthVersionMax="47" xr10:uidLastSave="{00000000-0000-0000-0000-000000000000}"/>
  <bookViews>
    <workbookView xWindow="-120" yWindow="-120" windowWidth="38640" windowHeight="21120" xr2:uid="{639B69CF-2256-4F9C-921F-DD2B213A14CF}"/>
  </bookViews>
  <sheets>
    <sheet name="AsharesLite20250625" sheetId="1" r:id="rId1"/>
  </sheets>
  <calcPr calcId="191029"/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</calcChain>
</file>

<file path=xl/sharedStrings.xml><?xml version="1.0" encoding="utf-8"?>
<sst xmlns="http://schemas.openxmlformats.org/spreadsheetml/2006/main" count="703" uniqueCount="510">
  <si>
    <t>代码</t>
  </si>
  <si>
    <t>名称(350)</t>
  </si>
  <si>
    <t>细分行业</t>
  </si>
  <si>
    <t>圣邦股份</t>
  </si>
  <si>
    <t>集成电路设计</t>
  </si>
  <si>
    <t>国电南瑞</t>
  </si>
  <si>
    <t>电网自动化</t>
  </si>
  <si>
    <t>中科三环</t>
  </si>
  <si>
    <t>磁性材料</t>
  </si>
  <si>
    <t>北京君正</t>
  </si>
  <si>
    <t>科博达</t>
  </si>
  <si>
    <t>汽车电子电气系统</t>
  </si>
  <si>
    <t>中天科技</t>
  </si>
  <si>
    <t>光纤光缆</t>
  </si>
  <si>
    <t>天地科技</t>
  </si>
  <si>
    <t>能源及重型设备</t>
  </si>
  <si>
    <t>纳思达</t>
  </si>
  <si>
    <t>其他IT设备</t>
  </si>
  <si>
    <t>人福医药</t>
  </si>
  <si>
    <t>化学制剂</t>
  </si>
  <si>
    <t>大族激光</t>
  </si>
  <si>
    <t>激光设备</t>
  </si>
  <si>
    <t>福耀玻璃</t>
  </si>
  <si>
    <t>车身附件及饰件</t>
  </si>
  <si>
    <t>移远通信</t>
  </si>
  <si>
    <t>通信终端及配件</t>
  </si>
  <si>
    <t>环旭电子</t>
  </si>
  <si>
    <t>消费电子组件</t>
  </si>
  <si>
    <t>亨通光电</t>
  </si>
  <si>
    <t>中国动力</t>
  </si>
  <si>
    <t>航海装备</t>
  </si>
  <si>
    <t>特变电工</t>
  </si>
  <si>
    <t>输变电设备</t>
  </si>
  <si>
    <t>国轩高科</t>
  </si>
  <si>
    <t>锂电池</t>
  </si>
  <si>
    <t>科伦药业</t>
  </si>
  <si>
    <t>福田汽车</t>
  </si>
  <si>
    <t>商用载货车</t>
  </si>
  <si>
    <t>中集集团</t>
  </si>
  <si>
    <t>金属制品</t>
  </si>
  <si>
    <t>上海医药</t>
  </si>
  <si>
    <t>医药流通</t>
  </si>
  <si>
    <t>完美世界</t>
  </si>
  <si>
    <t>游戏</t>
  </si>
  <si>
    <t>恒生电子</t>
  </si>
  <si>
    <t>行业应用软件</t>
  </si>
  <si>
    <t>星网锐捷</t>
  </si>
  <si>
    <t>系统设备</t>
  </si>
  <si>
    <t>中航机载</t>
  </si>
  <si>
    <t>航空装备</t>
  </si>
  <si>
    <t>鹏鼎控股</t>
  </si>
  <si>
    <t>PCB</t>
  </si>
  <si>
    <t>牧原股份</t>
  </si>
  <si>
    <t>生猪养殖</t>
  </si>
  <si>
    <t>长春高新</t>
  </si>
  <si>
    <t>基因药物</t>
  </si>
  <si>
    <t>华东医药</t>
  </si>
  <si>
    <t>领益智造</t>
  </si>
  <si>
    <t>龙旗科技</t>
  </si>
  <si>
    <t>中国船舶</t>
  </si>
  <si>
    <t>顺丰控股</t>
  </si>
  <si>
    <t>快递</t>
  </si>
  <si>
    <t>南钢股份</t>
  </si>
  <si>
    <t>板材</t>
  </si>
  <si>
    <t>亿纬锂能</t>
  </si>
  <si>
    <t>德赛西威</t>
  </si>
  <si>
    <t>浪潮信息</t>
  </si>
  <si>
    <t>金发科技</t>
  </si>
  <si>
    <t>改性塑料</t>
  </si>
  <si>
    <t>闻泰科技</t>
  </si>
  <si>
    <t>功率半导体</t>
  </si>
  <si>
    <t>烽火通信</t>
  </si>
  <si>
    <t>东方电气</t>
  </si>
  <si>
    <t>其他发电设备</t>
  </si>
  <si>
    <t>中联重科</t>
  </si>
  <si>
    <t>工程机械整机</t>
  </si>
  <si>
    <t>复星医药</t>
  </si>
  <si>
    <t>深天马Ａ</t>
  </si>
  <si>
    <t>面板</t>
  </si>
  <si>
    <t>迈瑞医疗</t>
  </si>
  <si>
    <t>医疗设备</t>
  </si>
  <si>
    <t>蓝思科技</t>
  </si>
  <si>
    <t>宝钢股份</t>
  </si>
  <si>
    <t>均胜电子</t>
  </si>
  <si>
    <t>阳光电源</t>
  </si>
  <si>
    <t>光伏逆变器</t>
  </si>
  <si>
    <t>徐工机械</t>
  </si>
  <si>
    <t>汇川技术</t>
  </si>
  <si>
    <t>工业控制设备</t>
  </si>
  <si>
    <t>欣旺达</t>
  </si>
  <si>
    <t>大华股份</t>
  </si>
  <si>
    <t>安防设备</t>
  </si>
  <si>
    <t>北方华创</t>
  </si>
  <si>
    <t>半导体设备</t>
  </si>
  <si>
    <t>上海电气</t>
  </si>
  <si>
    <t>赛力斯</t>
  </si>
  <si>
    <t>综合乘用车</t>
  </si>
  <si>
    <t>三一重工</t>
  </si>
  <si>
    <t>歌尔股份</t>
  </si>
  <si>
    <t>中信特钢</t>
  </si>
  <si>
    <t>特钢</t>
  </si>
  <si>
    <t>万华化学</t>
  </si>
  <si>
    <t>聚氨酯</t>
  </si>
  <si>
    <t>紫光股份</t>
  </si>
  <si>
    <t>中国化学</t>
  </si>
  <si>
    <t>化学工程</t>
  </si>
  <si>
    <t>华菱钢铁</t>
  </si>
  <si>
    <t>华勤技术</t>
  </si>
  <si>
    <t>中国联通</t>
  </si>
  <si>
    <t>电信运营服务</t>
  </si>
  <si>
    <t>荣盛石化</t>
  </si>
  <si>
    <t>涤纶</t>
  </si>
  <si>
    <t>长安汽车</t>
  </si>
  <si>
    <t>华域汽车</t>
  </si>
  <si>
    <t>恒瑞医药</t>
  </si>
  <si>
    <t>中国电信</t>
  </si>
  <si>
    <t>长城汽车</t>
  </si>
  <si>
    <t>潍柴动力</t>
  </si>
  <si>
    <t>底盘与发动机系统</t>
  </si>
  <si>
    <t>TCL科技</t>
  </si>
  <si>
    <t>立讯精密</t>
  </si>
  <si>
    <t>工业富联</t>
  </si>
  <si>
    <t>海康威视</t>
  </si>
  <si>
    <t>中国中冶</t>
  </si>
  <si>
    <t>其他专业工程</t>
  </si>
  <si>
    <t>京东方Ａ</t>
  </si>
  <si>
    <t>中国中车</t>
  </si>
  <si>
    <t>轨交设备</t>
  </si>
  <si>
    <t>中国移动</t>
  </si>
  <si>
    <t>上汽集团</t>
  </si>
  <si>
    <t>宁德时代</t>
  </si>
  <si>
    <t>中兴通讯</t>
  </si>
  <si>
    <t>比亚迪</t>
  </si>
  <si>
    <t>电动乘用车</t>
  </si>
  <si>
    <t>安克创新</t>
  </si>
  <si>
    <t>品牌消费电子</t>
  </si>
  <si>
    <t>中国太保</t>
  </si>
  <si>
    <t>保险</t>
  </si>
  <si>
    <t>中国人寿</t>
  </si>
  <si>
    <t>嘉益股份</t>
  </si>
  <si>
    <t>其他家居</t>
  </si>
  <si>
    <t>密尔克卫</t>
  </si>
  <si>
    <t>仓储物流</t>
  </si>
  <si>
    <t>胜宏科技</t>
  </si>
  <si>
    <t>扬农化工</t>
  </si>
  <si>
    <t>农药</t>
  </si>
  <si>
    <t>云南白药</t>
  </si>
  <si>
    <t>中药</t>
  </si>
  <si>
    <t>重庆百货</t>
  </si>
  <si>
    <t>多业态零售</t>
  </si>
  <si>
    <t>诺瓦星云</t>
  </si>
  <si>
    <t>白云山</t>
  </si>
  <si>
    <t>星宇股份</t>
  </si>
  <si>
    <t>兴业银行</t>
  </si>
  <si>
    <t>股份制银行</t>
  </si>
  <si>
    <t>法拉电子</t>
  </si>
  <si>
    <t>被动元件</t>
  </si>
  <si>
    <t>老凤祥</t>
  </si>
  <si>
    <t>钟表珠宝</t>
  </si>
  <si>
    <t>万辰集团</t>
  </si>
  <si>
    <t>零食</t>
  </si>
  <si>
    <t>青岛啤酒</t>
  </si>
  <si>
    <t>啤酒</t>
  </si>
  <si>
    <t>药明康德</t>
  </si>
  <si>
    <t>医疗研发外包</t>
  </si>
  <si>
    <t>中策橡胶</t>
  </si>
  <si>
    <t>轮胎轮毂</t>
  </si>
  <si>
    <t>安井食品</t>
  </si>
  <si>
    <t>预加工食品</t>
  </si>
  <si>
    <t>科达利</t>
  </si>
  <si>
    <t>真爱美家</t>
  </si>
  <si>
    <t>家纺</t>
  </si>
  <si>
    <t>中际旭创</t>
  </si>
  <si>
    <t>网络接配及塔设</t>
  </si>
  <si>
    <t>优优绿能</t>
  </si>
  <si>
    <t>爱美客</t>
  </si>
  <si>
    <t>医美耗材</t>
  </si>
  <si>
    <t>招商银行</t>
  </si>
  <si>
    <t>中国平安</t>
  </si>
  <si>
    <t>博隆技术</t>
  </si>
  <si>
    <t>新易盛</t>
  </si>
  <si>
    <t>片仔癀</t>
  </si>
  <si>
    <t>东鹏饮料</t>
  </si>
  <si>
    <t>软饮料</t>
  </si>
  <si>
    <t>新华保险</t>
  </si>
  <si>
    <t>天有为</t>
  </si>
  <si>
    <t>捷佳伟创</t>
  </si>
  <si>
    <t>光伏加工设备</t>
  </si>
  <si>
    <t>鑫磊股份</t>
  </si>
  <si>
    <t>其他通用设备</t>
  </si>
  <si>
    <t>春风动力</t>
  </si>
  <si>
    <t>摩托车</t>
  </si>
  <si>
    <t>五 粮 液</t>
  </si>
  <si>
    <t>白酒</t>
  </si>
  <si>
    <t>吉比特</t>
  </si>
  <si>
    <t>冰川网络</t>
  </si>
  <si>
    <t>康隆达</t>
  </si>
  <si>
    <t>鞋帽及其他</t>
  </si>
  <si>
    <t>香溢融通</t>
  </si>
  <si>
    <t>租赁</t>
  </si>
  <si>
    <t>顺发恒业</t>
  </si>
  <si>
    <t>综合类</t>
  </si>
  <si>
    <t>天齐锂业</t>
  </si>
  <si>
    <t>锂</t>
  </si>
  <si>
    <t>达安基因</t>
  </si>
  <si>
    <t>诊断试剂</t>
  </si>
  <si>
    <t>敷尔佳</t>
  </si>
  <si>
    <t>化妆品</t>
  </si>
  <si>
    <t>民德电子</t>
  </si>
  <si>
    <t>其他电子</t>
  </si>
  <si>
    <t>军信股份</t>
  </si>
  <si>
    <t>固废治理</t>
  </si>
  <si>
    <t>中金辐照</t>
  </si>
  <si>
    <t>制药装备</t>
  </si>
  <si>
    <t>中山公用</t>
  </si>
  <si>
    <t>水务</t>
  </si>
  <si>
    <t>三联虹普</t>
  </si>
  <si>
    <t>长江电力</t>
  </si>
  <si>
    <t>水力发电</t>
  </si>
  <si>
    <t>中际联合</t>
  </si>
  <si>
    <t>绿茵生态</t>
  </si>
  <si>
    <t>生态修复</t>
  </si>
  <si>
    <t>我武生物</t>
  </si>
  <si>
    <t>其他生物制药</t>
  </si>
  <si>
    <t>桂冠电力</t>
  </si>
  <si>
    <t>亚香股份</t>
  </si>
  <si>
    <t>其他化学制品</t>
  </si>
  <si>
    <t>甘肃能源</t>
  </si>
  <si>
    <t>亚钾国际</t>
  </si>
  <si>
    <t>钾肥</t>
  </si>
  <si>
    <t>天箭科技</t>
  </si>
  <si>
    <t>军工电子</t>
  </si>
  <si>
    <t>甘李药业</t>
  </si>
  <si>
    <t>国泰环保</t>
  </si>
  <si>
    <t>水治理</t>
  </si>
  <si>
    <t>鸥玛软件</t>
  </si>
  <si>
    <t>兴业银锡</t>
  </si>
  <si>
    <t>铅锌</t>
  </si>
  <si>
    <t>三角防务</t>
  </si>
  <si>
    <t>华能水电</t>
  </si>
  <si>
    <t>江南水务</t>
  </si>
  <si>
    <t>中原环保</t>
  </si>
  <si>
    <t>永鼎股份</t>
  </si>
  <si>
    <t>银都股份</t>
  </si>
  <si>
    <t>制冷空调设备</t>
  </si>
  <si>
    <t>指南针</t>
  </si>
  <si>
    <t>迈普医学</t>
  </si>
  <si>
    <t>医疗耗材</t>
  </si>
  <si>
    <t>中国国贸</t>
  </si>
  <si>
    <t>商业地产</t>
  </si>
  <si>
    <t>三美股份</t>
  </si>
  <si>
    <t>氟化工</t>
  </si>
  <si>
    <t>中汽股份</t>
  </si>
  <si>
    <t>汽车综合服务</t>
  </si>
  <si>
    <t>广东明珠</t>
  </si>
  <si>
    <t>铁矿石</t>
  </si>
  <si>
    <t>众智科技</t>
  </si>
  <si>
    <t>配电设备</t>
  </si>
  <si>
    <t>康弘药业</t>
  </si>
  <si>
    <t>艾德生物</t>
  </si>
  <si>
    <t>开普检测</t>
  </si>
  <si>
    <t>检测服务</t>
  </si>
  <si>
    <t>蓝晓科技</t>
  </si>
  <si>
    <t>合成树脂</t>
  </si>
  <si>
    <t>华金资本</t>
  </si>
  <si>
    <t>投资管理</t>
  </si>
  <si>
    <t>安科生物</t>
  </si>
  <si>
    <t>寿仙谷</t>
  </si>
  <si>
    <t>万向德农</t>
  </si>
  <si>
    <t>种子</t>
  </si>
  <si>
    <t>华明装备</t>
  </si>
  <si>
    <t>健帆生物</t>
  </si>
  <si>
    <t>养元饮品</t>
  </si>
  <si>
    <t>力鼎光电</t>
  </si>
  <si>
    <t>光学元件</t>
  </si>
  <si>
    <t>新 和 成</t>
  </si>
  <si>
    <t>食品助剂</t>
  </si>
  <si>
    <t>民生银行</t>
  </si>
  <si>
    <t>千红制药</t>
  </si>
  <si>
    <t>中新集团</t>
  </si>
  <si>
    <t>产业地产</t>
  </si>
  <si>
    <t>龙高股份</t>
  </si>
  <si>
    <t>非金属材料</t>
  </si>
  <si>
    <t>珂玛科技</t>
  </si>
  <si>
    <t>半导体材料</t>
  </si>
  <si>
    <t>天新药业</t>
  </si>
  <si>
    <t>原料药</t>
  </si>
  <si>
    <t>中国银行</t>
  </si>
  <si>
    <t>国有大型银行</t>
  </si>
  <si>
    <t>润泽科技</t>
  </si>
  <si>
    <t>云基础设施服务</t>
  </si>
  <si>
    <t>浙商银行</t>
  </si>
  <si>
    <t>天孚通信</t>
  </si>
  <si>
    <t>欧普康视</t>
  </si>
  <si>
    <t>正强股份</t>
  </si>
  <si>
    <t>新天然气</t>
  </si>
  <si>
    <t>燃气</t>
  </si>
  <si>
    <t>伟明环保</t>
  </si>
  <si>
    <t>华兰生物</t>
  </si>
  <si>
    <t>血液制品</t>
  </si>
  <si>
    <t>光大银行</t>
  </si>
  <si>
    <t>西藏药业</t>
  </si>
  <si>
    <t>新坐标</t>
  </si>
  <si>
    <t>涪陵榨菜</t>
  </si>
  <si>
    <t>调味品</t>
  </si>
  <si>
    <t>中信银行</t>
  </si>
  <si>
    <t>恺英网络</t>
  </si>
  <si>
    <t>交通银行</t>
  </si>
  <si>
    <t>农业银行</t>
  </si>
  <si>
    <t>浦发银行</t>
  </si>
  <si>
    <t>奥翔药业</t>
  </si>
  <si>
    <t>新产业</t>
  </si>
  <si>
    <t>麦迪科技</t>
  </si>
  <si>
    <t>科安达</t>
  </si>
  <si>
    <t>新媒股份</t>
  </si>
  <si>
    <t>广播电视</t>
  </si>
  <si>
    <t>分众传媒</t>
  </si>
  <si>
    <t>其他广告营销</t>
  </si>
  <si>
    <t>工商银行</t>
  </si>
  <si>
    <t>超研股份</t>
  </si>
  <si>
    <t>盐湖股份</t>
  </si>
  <si>
    <t>光启技术</t>
  </si>
  <si>
    <t>炬华科技</t>
  </si>
  <si>
    <t>电工仪器</t>
  </si>
  <si>
    <t>思维列控</t>
  </si>
  <si>
    <t>隆扬电子</t>
  </si>
  <si>
    <t>平安银行</t>
  </si>
  <si>
    <t>安宁股份</t>
  </si>
  <si>
    <t>钛</t>
  </si>
  <si>
    <t>赛升药业</t>
  </si>
  <si>
    <t>抗体</t>
  </si>
  <si>
    <t>新力金融</t>
  </si>
  <si>
    <t>非货币银行</t>
  </si>
  <si>
    <t>海德股份</t>
  </si>
  <si>
    <t>其他金融服务</t>
  </si>
  <si>
    <t>建设银行</t>
  </si>
  <si>
    <t>辉煌科技</t>
  </si>
  <si>
    <t>其他通信设备</t>
  </si>
  <si>
    <t>宋城演艺</t>
  </si>
  <si>
    <t>旅游景区</t>
  </si>
  <si>
    <t>派瑞股份</t>
  </si>
  <si>
    <t>正丹股份</t>
  </si>
  <si>
    <t>有机化工原料</t>
  </si>
  <si>
    <t>四川黄金</t>
  </si>
  <si>
    <t>黄金</t>
  </si>
  <si>
    <t>小方制药</t>
  </si>
  <si>
    <t>亿联网络</t>
  </si>
  <si>
    <t>中简科技</t>
  </si>
  <si>
    <t>碳纤维</t>
  </si>
  <si>
    <t>巨人网络</t>
  </si>
  <si>
    <t>鹏鹞环保</t>
  </si>
  <si>
    <t>大位科技</t>
  </si>
  <si>
    <t>海看股份</t>
  </si>
  <si>
    <t>南方精工</t>
  </si>
  <si>
    <t>江苏金租</t>
  </si>
  <si>
    <t>博闻科技</t>
  </si>
  <si>
    <t>食用菌</t>
  </si>
  <si>
    <t>无线传媒</t>
  </si>
  <si>
    <t>达利凯普</t>
  </si>
  <si>
    <t>上海九百</t>
  </si>
  <si>
    <t>陕国投Ａ</t>
  </si>
  <si>
    <t>信托</t>
  </si>
  <si>
    <t>九安医疗</t>
  </si>
  <si>
    <t>家用器械</t>
  </si>
  <si>
    <t>华特达因</t>
  </si>
  <si>
    <t>北大荒</t>
  </si>
  <si>
    <t>粮食种植</t>
  </si>
  <si>
    <t>正和生态</t>
  </si>
  <si>
    <t>日月明</t>
  </si>
  <si>
    <t>兴民智通</t>
  </si>
  <si>
    <t>新联电子</t>
  </si>
  <si>
    <t>国网英大</t>
  </si>
  <si>
    <t>南京高科</t>
  </si>
  <si>
    <t>越秀资本</t>
  </si>
  <si>
    <t>金融控股</t>
  </si>
  <si>
    <t>吉林敖东</t>
  </si>
  <si>
    <t>五矿资本</t>
  </si>
  <si>
    <t>柘中股份</t>
  </si>
  <si>
    <t>新锦动力</t>
  </si>
  <si>
    <t>华阳新材</t>
  </si>
  <si>
    <t>其他金属</t>
  </si>
  <si>
    <t>国城矿业</t>
  </si>
  <si>
    <t>华兰疫苗</t>
  </si>
  <si>
    <t>疫苗</t>
  </si>
  <si>
    <t>藏格矿业</t>
  </si>
  <si>
    <t>中晟高科</t>
  </si>
  <si>
    <t>川投能源</t>
  </si>
  <si>
    <t>中粮资本</t>
  </si>
  <si>
    <t>中油资本</t>
  </si>
  <si>
    <t>奥普光电</t>
  </si>
  <si>
    <t>张江高科</t>
  </si>
  <si>
    <t>福晶科技</t>
  </si>
  <si>
    <t>波长光电</t>
  </si>
  <si>
    <t>同飞股份</t>
  </si>
  <si>
    <t>贝达药业</t>
  </si>
  <si>
    <t>紫光国微</t>
  </si>
  <si>
    <t>四川长虹</t>
  </si>
  <si>
    <t>电视</t>
  </si>
  <si>
    <t>海信视像</t>
  </si>
  <si>
    <t>海尔智家</t>
  </si>
  <si>
    <t>冰洗</t>
  </si>
  <si>
    <t>TCL智家</t>
  </si>
  <si>
    <t>长虹美菱</t>
  </si>
  <si>
    <t>中国核电</t>
  </si>
  <si>
    <t>核力发电</t>
  </si>
  <si>
    <t>中国广核</t>
  </si>
  <si>
    <t>三峡能源</t>
  </si>
  <si>
    <t>风力发电</t>
  </si>
  <si>
    <t>节能风电</t>
  </si>
  <si>
    <t>金风科技</t>
  </si>
  <si>
    <t>风电整机</t>
  </si>
  <si>
    <t>大金重工</t>
  </si>
  <si>
    <t>风电零部件</t>
  </si>
  <si>
    <t>禾望电气</t>
  </si>
  <si>
    <t>中金公司</t>
  </si>
  <si>
    <t>证券</t>
  </si>
  <si>
    <t>广发证券</t>
  </si>
  <si>
    <t>东方财富</t>
  </si>
  <si>
    <t>招商证券</t>
  </si>
  <si>
    <t>国泰海通</t>
  </si>
  <si>
    <t>光线传媒</t>
  </si>
  <si>
    <t>影视制作</t>
  </si>
  <si>
    <t>今世缘</t>
  </si>
  <si>
    <t>山西汾酒</t>
  </si>
  <si>
    <t>华大九天</t>
  </si>
  <si>
    <t>豪威集团</t>
  </si>
  <si>
    <t>瑞芯微</t>
  </si>
  <si>
    <t>兆易创新</t>
  </si>
  <si>
    <t>星宸科技</t>
  </si>
  <si>
    <t>全志科技</t>
  </si>
  <si>
    <t>富乐德</t>
  </si>
  <si>
    <t>晶方科技</t>
  </si>
  <si>
    <t>半导体封测</t>
  </si>
  <si>
    <t>长电科技</t>
  </si>
  <si>
    <t>通富微电</t>
  </si>
  <si>
    <t>长川科技</t>
  </si>
  <si>
    <t>南大光电</t>
  </si>
  <si>
    <t>海思科</t>
  </si>
  <si>
    <t>一品红</t>
  </si>
  <si>
    <t>科大讯飞</t>
  </si>
  <si>
    <t>新兴软件</t>
  </si>
  <si>
    <t>中材科技</t>
  </si>
  <si>
    <t>玻纤制造</t>
  </si>
  <si>
    <t>古井贡酒</t>
  </si>
  <si>
    <t>泸州老窖</t>
  </si>
  <si>
    <t>洋河股份</t>
  </si>
  <si>
    <t>华泰证券</t>
  </si>
  <si>
    <t>国信证券</t>
  </si>
  <si>
    <t>东吴证券</t>
  </si>
  <si>
    <t>四川成渝</t>
  </si>
  <si>
    <t>高速公路</t>
  </si>
  <si>
    <t>东莞控股</t>
  </si>
  <si>
    <t>唐山港</t>
  </si>
  <si>
    <t>港口</t>
  </si>
  <si>
    <t>渤海轮渡</t>
  </si>
  <si>
    <t>航运</t>
  </si>
  <si>
    <t>中谷物流</t>
  </si>
  <si>
    <t>XD中远海</t>
  </si>
  <si>
    <t>中远海特</t>
  </si>
  <si>
    <t>厦门空港</t>
  </si>
  <si>
    <t>机场</t>
  </si>
  <si>
    <t>上海机场</t>
  </si>
  <si>
    <t>白云机场</t>
  </si>
  <si>
    <t>深圳机场</t>
  </si>
  <si>
    <t>紫金矿业</t>
  </si>
  <si>
    <t>铜</t>
  </si>
  <si>
    <t>贵州茅台</t>
  </si>
  <si>
    <t>中信证券</t>
  </si>
  <si>
    <t>上港集团</t>
  </si>
  <si>
    <t>格力电器</t>
  </si>
  <si>
    <t>空调</t>
  </si>
  <si>
    <t>美的集团</t>
  </si>
  <si>
    <t>立霸股份</t>
  </si>
  <si>
    <t>家电零部件</t>
  </si>
  <si>
    <t>凤凰传媒</t>
  </si>
  <si>
    <t>教育出版</t>
  </si>
  <si>
    <t>百隆东方</t>
  </si>
  <si>
    <t>棉纺制品</t>
  </si>
  <si>
    <t>厦门国贸</t>
  </si>
  <si>
    <t>供应链服务</t>
  </si>
  <si>
    <t>深高速</t>
  </si>
  <si>
    <t>洪城环境</t>
  </si>
  <si>
    <t>海澜之家</t>
  </si>
  <si>
    <t>非运动服装</t>
  </si>
  <si>
    <t>厦门象屿</t>
  </si>
  <si>
    <t>重庆银行</t>
  </si>
  <si>
    <t>城商行</t>
  </si>
  <si>
    <t>成都银行</t>
  </si>
  <si>
    <t>沪农商行</t>
  </si>
  <si>
    <t>农商行</t>
  </si>
  <si>
    <t>长沙银行</t>
  </si>
  <si>
    <t>上海银行</t>
  </si>
  <si>
    <t>君正集团</t>
  </si>
  <si>
    <t>氯碱</t>
  </si>
  <si>
    <t>渝农商行</t>
  </si>
  <si>
    <t>南京银行</t>
  </si>
  <si>
    <t>江苏银行</t>
  </si>
  <si>
    <t>宁沪高速</t>
  </si>
  <si>
    <t>山东高速</t>
  </si>
  <si>
    <t>建发股份</t>
  </si>
  <si>
    <t>苏州银行</t>
  </si>
  <si>
    <t>江阴银行</t>
  </si>
  <si>
    <t>万和电气</t>
  </si>
  <si>
    <t>厨房电器</t>
  </si>
  <si>
    <t>亚太科技</t>
  </si>
  <si>
    <t>铝</t>
  </si>
  <si>
    <t>三维化学</t>
  </si>
  <si>
    <t>苏 泊 尔</t>
  </si>
  <si>
    <t>厨房小家电</t>
  </si>
  <si>
    <t>招商公路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</si>
</sst>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3D61-9060-4EA6-BF85-8A6CE50B7DF2}">
  <dimension ref="A1:C351"/>
  <sheetViews>
    <sheetView tabSelected="1" topLeftCell="A318" workbookViewId="0">
      <selection activeCell="J329" sqref="J329"/>
    </sheetView>
  </sheetViews>
  <sheetFormatPr defaultRowHeight="14.25" x14ac:dyDescent="0.2"/>
  <cols>
    <col min="1" max="1" width="7.5" bestFit="1" customWidth="1"/>
    <col min="2" max="2" width="9.5" bestFit="1" customWidth="1"/>
    <col min="3" max="3" width="17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tr">
        <f>"300661"</f>
        <v>300661</v>
      </c>
      <c r="B2" t="s">
        <v>3</v>
      </c>
      <c r="C2" t="s">
        <v>4</v>
      </c>
    </row>
    <row r="3" spans="1:3" x14ac:dyDescent="0.2">
      <c r="A3" t="str">
        <f>"600406"</f>
        <v>600406</v>
      </c>
      <c r="B3" t="s">
        <v>5</v>
      </c>
      <c r="C3" t="s">
        <v>6</v>
      </c>
    </row>
    <row r="4" spans="1:3" x14ac:dyDescent="0.2">
      <c r="A4" t="str">
        <f>"000970"</f>
        <v>000970</v>
      </c>
      <c r="B4" t="s">
        <v>7</v>
      </c>
      <c r="C4" t="s">
        <v>8</v>
      </c>
    </row>
    <row r="5" spans="1:3" x14ac:dyDescent="0.2">
      <c r="A5" t="str">
        <f>"300223"</f>
        <v>300223</v>
      </c>
      <c r="B5" t="s">
        <v>9</v>
      </c>
      <c r="C5" t="s">
        <v>4</v>
      </c>
    </row>
    <row r="6" spans="1:3" x14ac:dyDescent="0.2">
      <c r="A6" t="str">
        <f>"603786"</f>
        <v>603786</v>
      </c>
      <c r="B6" t="s">
        <v>10</v>
      </c>
      <c r="C6" t="s">
        <v>11</v>
      </c>
    </row>
    <row r="7" spans="1:3" x14ac:dyDescent="0.2">
      <c r="A7" t="str">
        <f>"600522"</f>
        <v>600522</v>
      </c>
      <c r="B7" t="s">
        <v>12</v>
      </c>
      <c r="C7" t="s">
        <v>13</v>
      </c>
    </row>
    <row r="8" spans="1:3" x14ac:dyDescent="0.2">
      <c r="A8" t="str">
        <f>"600582"</f>
        <v>600582</v>
      </c>
      <c r="B8" t="s">
        <v>14</v>
      </c>
      <c r="C8" t="s">
        <v>15</v>
      </c>
    </row>
    <row r="9" spans="1:3" x14ac:dyDescent="0.2">
      <c r="A9" t="str">
        <f>"002180"</f>
        <v>002180</v>
      </c>
      <c r="B9" t="s">
        <v>16</v>
      </c>
      <c r="C9" t="s">
        <v>17</v>
      </c>
    </row>
    <row r="10" spans="1:3" x14ac:dyDescent="0.2">
      <c r="A10" t="str">
        <f>"600079"</f>
        <v>600079</v>
      </c>
      <c r="B10" t="s">
        <v>18</v>
      </c>
      <c r="C10" t="s">
        <v>19</v>
      </c>
    </row>
    <row r="11" spans="1:3" x14ac:dyDescent="0.2">
      <c r="A11" t="str">
        <f>"002008"</f>
        <v>002008</v>
      </c>
      <c r="B11" t="s">
        <v>20</v>
      </c>
      <c r="C11" t="s">
        <v>21</v>
      </c>
    </row>
    <row r="12" spans="1:3" x14ac:dyDescent="0.2">
      <c r="A12" t="str">
        <f>"600660"</f>
        <v>600660</v>
      </c>
      <c r="B12" t="s">
        <v>22</v>
      </c>
      <c r="C12" t="s">
        <v>23</v>
      </c>
    </row>
    <row r="13" spans="1:3" x14ac:dyDescent="0.2">
      <c r="A13" t="str">
        <f>"603236"</f>
        <v>603236</v>
      </c>
      <c r="B13" t="s">
        <v>24</v>
      </c>
      <c r="C13" t="s">
        <v>25</v>
      </c>
    </row>
    <row r="14" spans="1:3" x14ac:dyDescent="0.2">
      <c r="A14" t="str">
        <f>"601231"</f>
        <v>601231</v>
      </c>
      <c r="B14" t="s">
        <v>26</v>
      </c>
      <c r="C14" t="s">
        <v>27</v>
      </c>
    </row>
    <row r="15" spans="1:3" x14ac:dyDescent="0.2">
      <c r="A15" t="str">
        <f>"600487"</f>
        <v>600487</v>
      </c>
      <c r="B15" t="s">
        <v>28</v>
      </c>
      <c r="C15" t="s">
        <v>13</v>
      </c>
    </row>
    <row r="16" spans="1:3" x14ac:dyDescent="0.2">
      <c r="A16" t="str">
        <f>"600482"</f>
        <v>600482</v>
      </c>
      <c r="B16" t="s">
        <v>29</v>
      </c>
      <c r="C16" t="s">
        <v>30</v>
      </c>
    </row>
    <row r="17" spans="1:3" x14ac:dyDescent="0.2">
      <c r="A17" t="str">
        <f>"600089"</f>
        <v>600089</v>
      </c>
      <c r="B17" t="s">
        <v>31</v>
      </c>
      <c r="C17" t="s">
        <v>32</v>
      </c>
    </row>
    <row r="18" spans="1:3" x14ac:dyDescent="0.2">
      <c r="A18" t="str">
        <f>"002074"</f>
        <v>002074</v>
      </c>
      <c r="B18" t="s">
        <v>33</v>
      </c>
      <c r="C18" t="s">
        <v>34</v>
      </c>
    </row>
    <row r="19" spans="1:3" x14ac:dyDescent="0.2">
      <c r="A19" t="str">
        <f>"002422"</f>
        <v>002422</v>
      </c>
      <c r="B19" t="s">
        <v>35</v>
      </c>
      <c r="C19" t="s">
        <v>19</v>
      </c>
    </row>
    <row r="20" spans="1:3" x14ac:dyDescent="0.2">
      <c r="A20" t="str">
        <f>"600166"</f>
        <v>600166</v>
      </c>
      <c r="B20" t="s">
        <v>36</v>
      </c>
      <c r="C20" t="s">
        <v>37</v>
      </c>
    </row>
    <row r="21" spans="1:3" x14ac:dyDescent="0.2">
      <c r="A21" t="str">
        <f>"000039"</f>
        <v>000039</v>
      </c>
      <c r="B21" t="s">
        <v>38</v>
      </c>
      <c r="C21" t="s">
        <v>39</v>
      </c>
    </row>
    <row r="22" spans="1:3" x14ac:dyDescent="0.2">
      <c r="A22" t="str">
        <f>"601607"</f>
        <v>601607</v>
      </c>
      <c r="B22" t="s">
        <v>40</v>
      </c>
      <c r="C22" t="s">
        <v>41</v>
      </c>
    </row>
    <row r="23" spans="1:3" x14ac:dyDescent="0.2">
      <c r="A23" t="str">
        <f>"002624"</f>
        <v>002624</v>
      </c>
      <c r="B23" t="s">
        <v>42</v>
      </c>
      <c r="C23" t="s">
        <v>43</v>
      </c>
    </row>
    <row r="24" spans="1:3" x14ac:dyDescent="0.2">
      <c r="A24" t="str">
        <f>"600570"</f>
        <v>600570</v>
      </c>
      <c r="B24" t="s">
        <v>44</v>
      </c>
      <c r="C24" t="s">
        <v>45</v>
      </c>
    </row>
    <row r="25" spans="1:3" x14ac:dyDescent="0.2">
      <c r="A25" t="str">
        <f>"002396"</f>
        <v>002396</v>
      </c>
      <c r="B25" t="s">
        <v>46</v>
      </c>
      <c r="C25" t="s">
        <v>47</v>
      </c>
    </row>
    <row r="26" spans="1:3" x14ac:dyDescent="0.2">
      <c r="A26" t="str">
        <f>"600372"</f>
        <v>600372</v>
      </c>
      <c r="B26" t="s">
        <v>48</v>
      </c>
      <c r="C26" t="s">
        <v>49</v>
      </c>
    </row>
    <row r="27" spans="1:3" x14ac:dyDescent="0.2">
      <c r="A27" t="str">
        <f>"002938"</f>
        <v>002938</v>
      </c>
      <c r="B27" t="s">
        <v>50</v>
      </c>
      <c r="C27" t="s">
        <v>51</v>
      </c>
    </row>
    <row r="28" spans="1:3" x14ac:dyDescent="0.2">
      <c r="A28" t="str">
        <f>"002714"</f>
        <v>002714</v>
      </c>
      <c r="B28" t="s">
        <v>52</v>
      </c>
      <c r="C28" t="s">
        <v>53</v>
      </c>
    </row>
    <row r="29" spans="1:3" x14ac:dyDescent="0.2">
      <c r="A29" t="str">
        <f>"000661"</f>
        <v>000661</v>
      </c>
      <c r="B29" t="s">
        <v>54</v>
      </c>
      <c r="C29" t="s">
        <v>55</v>
      </c>
    </row>
    <row r="30" spans="1:3" x14ac:dyDescent="0.2">
      <c r="A30" t="str">
        <f>"000963"</f>
        <v>000963</v>
      </c>
      <c r="B30" t="s">
        <v>56</v>
      </c>
      <c r="C30" t="s">
        <v>19</v>
      </c>
    </row>
    <row r="31" spans="1:3" x14ac:dyDescent="0.2">
      <c r="A31" t="str">
        <f>"002600"</f>
        <v>002600</v>
      </c>
      <c r="B31" t="s">
        <v>57</v>
      </c>
      <c r="C31" t="s">
        <v>27</v>
      </c>
    </row>
    <row r="32" spans="1:3" x14ac:dyDescent="0.2">
      <c r="A32" t="str">
        <f>"603341"</f>
        <v>603341</v>
      </c>
      <c r="B32" t="s">
        <v>58</v>
      </c>
      <c r="C32" t="s">
        <v>25</v>
      </c>
    </row>
    <row r="33" spans="1:3" x14ac:dyDescent="0.2">
      <c r="A33" t="str">
        <f>"600150"</f>
        <v>600150</v>
      </c>
      <c r="B33" t="s">
        <v>59</v>
      </c>
      <c r="C33" t="s">
        <v>30</v>
      </c>
    </row>
    <row r="34" spans="1:3" x14ac:dyDescent="0.2">
      <c r="A34" t="str">
        <f>"002352"</f>
        <v>002352</v>
      </c>
      <c r="B34" t="s">
        <v>60</v>
      </c>
      <c r="C34" t="s">
        <v>61</v>
      </c>
    </row>
    <row r="35" spans="1:3" x14ac:dyDescent="0.2">
      <c r="A35" t="str">
        <f>"600282"</f>
        <v>600282</v>
      </c>
      <c r="B35" t="s">
        <v>62</v>
      </c>
      <c r="C35" t="s">
        <v>63</v>
      </c>
    </row>
    <row r="36" spans="1:3" x14ac:dyDescent="0.2">
      <c r="A36" t="str">
        <f>"300014"</f>
        <v>300014</v>
      </c>
      <c r="B36" t="s">
        <v>64</v>
      </c>
      <c r="C36" t="s">
        <v>34</v>
      </c>
    </row>
    <row r="37" spans="1:3" x14ac:dyDescent="0.2">
      <c r="A37" t="str">
        <f>"002920"</f>
        <v>002920</v>
      </c>
      <c r="B37" t="s">
        <v>65</v>
      </c>
      <c r="C37" t="s">
        <v>11</v>
      </c>
    </row>
    <row r="38" spans="1:3" x14ac:dyDescent="0.2">
      <c r="A38" t="str">
        <f>"000977"</f>
        <v>000977</v>
      </c>
      <c r="B38" t="s">
        <v>66</v>
      </c>
      <c r="C38" t="s">
        <v>17</v>
      </c>
    </row>
    <row r="39" spans="1:3" x14ac:dyDescent="0.2">
      <c r="A39" t="str">
        <f>"600143"</f>
        <v>600143</v>
      </c>
      <c r="B39" t="s">
        <v>67</v>
      </c>
      <c r="C39" t="s">
        <v>68</v>
      </c>
    </row>
    <row r="40" spans="1:3" x14ac:dyDescent="0.2">
      <c r="A40" t="str">
        <f>"600745"</f>
        <v>600745</v>
      </c>
      <c r="B40" t="s">
        <v>69</v>
      </c>
      <c r="C40" t="s">
        <v>70</v>
      </c>
    </row>
    <row r="41" spans="1:3" x14ac:dyDescent="0.2">
      <c r="A41" t="str">
        <f>"600498"</f>
        <v>600498</v>
      </c>
      <c r="B41" t="s">
        <v>71</v>
      </c>
      <c r="C41" t="s">
        <v>47</v>
      </c>
    </row>
    <row r="42" spans="1:3" x14ac:dyDescent="0.2">
      <c r="A42" t="str">
        <f>"600875"</f>
        <v>600875</v>
      </c>
      <c r="B42" t="s">
        <v>72</v>
      </c>
      <c r="C42" t="s">
        <v>73</v>
      </c>
    </row>
    <row r="43" spans="1:3" x14ac:dyDescent="0.2">
      <c r="A43" t="str">
        <f>"000157"</f>
        <v>000157</v>
      </c>
      <c r="B43" t="s">
        <v>74</v>
      </c>
      <c r="C43" t="s">
        <v>75</v>
      </c>
    </row>
    <row r="44" spans="1:3" x14ac:dyDescent="0.2">
      <c r="A44" t="str">
        <f>"600196"</f>
        <v>600196</v>
      </c>
      <c r="B44" t="s">
        <v>76</v>
      </c>
      <c r="C44" t="s">
        <v>19</v>
      </c>
    </row>
    <row r="45" spans="1:3" x14ac:dyDescent="0.2">
      <c r="A45" t="str">
        <f>"000050"</f>
        <v>000050</v>
      </c>
      <c r="B45" t="s">
        <v>77</v>
      </c>
      <c r="C45" t="s">
        <v>78</v>
      </c>
    </row>
    <row r="46" spans="1:3" x14ac:dyDescent="0.2">
      <c r="A46" t="str">
        <f>"300760"</f>
        <v>300760</v>
      </c>
      <c r="B46" t="s">
        <v>79</v>
      </c>
      <c r="C46" t="s">
        <v>80</v>
      </c>
    </row>
    <row r="47" spans="1:3" x14ac:dyDescent="0.2">
      <c r="A47" t="str">
        <f>"300433"</f>
        <v>300433</v>
      </c>
      <c r="B47" t="s">
        <v>81</v>
      </c>
      <c r="C47" t="s">
        <v>27</v>
      </c>
    </row>
    <row r="48" spans="1:3" x14ac:dyDescent="0.2">
      <c r="A48" t="str">
        <f>"600019"</f>
        <v>600019</v>
      </c>
      <c r="B48" t="s">
        <v>82</v>
      </c>
      <c r="C48" t="s">
        <v>63</v>
      </c>
    </row>
    <row r="49" spans="1:3" x14ac:dyDescent="0.2">
      <c r="A49" t="str">
        <f>"600699"</f>
        <v>600699</v>
      </c>
      <c r="B49" t="s">
        <v>83</v>
      </c>
      <c r="C49" t="s">
        <v>11</v>
      </c>
    </row>
    <row r="50" spans="1:3" x14ac:dyDescent="0.2">
      <c r="A50" t="str">
        <f>"300274"</f>
        <v>300274</v>
      </c>
      <c r="B50" t="s">
        <v>84</v>
      </c>
      <c r="C50" t="s">
        <v>85</v>
      </c>
    </row>
    <row r="51" spans="1:3" x14ac:dyDescent="0.2">
      <c r="A51" t="str">
        <f>"000425"</f>
        <v>000425</v>
      </c>
      <c r="B51" t="s">
        <v>86</v>
      </c>
      <c r="C51" t="s">
        <v>75</v>
      </c>
    </row>
    <row r="52" spans="1:3" x14ac:dyDescent="0.2">
      <c r="A52" t="str">
        <f>"300124"</f>
        <v>300124</v>
      </c>
      <c r="B52" t="s">
        <v>87</v>
      </c>
      <c r="C52" t="s">
        <v>88</v>
      </c>
    </row>
    <row r="53" spans="1:3" x14ac:dyDescent="0.2">
      <c r="A53" t="str">
        <f>"300207"</f>
        <v>300207</v>
      </c>
      <c r="B53" t="s">
        <v>89</v>
      </c>
      <c r="C53" t="s">
        <v>34</v>
      </c>
    </row>
    <row r="54" spans="1:3" x14ac:dyDescent="0.2">
      <c r="A54" t="str">
        <f>"002236"</f>
        <v>002236</v>
      </c>
      <c r="B54" t="s">
        <v>90</v>
      </c>
      <c r="C54" t="s">
        <v>91</v>
      </c>
    </row>
    <row r="55" spans="1:3" x14ac:dyDescent="0.2">
      <c r="A55" t="str">
        <f>"002371"</f>
        <v>002371</v>
      </c>
      <c r="B55" t="s">
        <v>92</v>
      </c>
      <c r="C55" t="s">
        <v>93</v>
      </c>
    </row>
    <row r="56" spans="1:3" x14ac:dyDescent="0.2">
      <c r="A56" t="str">
        <f>"601727"</f>
        <v>601727</v>
      </c>
      <c r="B56" t="s">
        <v>94</v>
      </c>
      <c r="C56" t="s">
        <v>73</v>
      </c>
    </row>
    <row r="57" spans="1:3" x14ac:dyDescent="0.2">
      <c r="A57" t="str">
        <f>"601127"</f>
        <v>601127</v>
      </c>
      <c r="B57" t="s">
        <v>95</v>
      </c>
      <c r="C57" t="s">
        <v>96</v>
      </c>
    </row>
    <row r="58" spans="1:3" x14ac:dyDescent="0.2">
      <c r="A58" t="str">
        <f>"600031"</f>
        <v>600031</v>
      </c>
      <c r="B58" t="s">
        <v>97</v>
      </c>
      <c r="C58" t="s">
        <v>75</v>
      </c>
    </row>
    <row r="59" spans="1:3" x14ac:dyDescent="0.2">
      <c r="A59" t="str">
        <f>"002241"</f>
        <v>002241</v>
      </c>
      <c r="B59" t="s">
        <v>98</v>
      </c>
      <c r="C59" t="s">
        <v>27</v>
      </c>
    </row>
    <row r="60" spans="1:3" x14ac:dyDescent="0.2">
      <c r="A60" t="str">
        <f>"000708"</f>
        <v>000708</v>
      </c>
      <c r="B60" t="s">
        <v>99</v>
      </c>
      <c r="C60" t="s">
        <v>100</v>
      </c>
    </row>
    <row r="61" spans="1:3" x14ac:dyDescent="0.2">
      <c r="A61" t="str">
        <f>"600309"</f>
        <v>600309</v>
      </c>
      <c r="B61" t="s">
        <v>101</v>
      </c>
      <c r="C61" t="s">
        <v>102</v>
      </c>
    </row>
    <row r="62" spans="1:3" x14ac:dyDescent="0.2">
      <c r="A62" t="str">
        <f>"000938"</f>
        <v>000938</v>
      </c>
      <c r="B62" t="s">
        <v>103</v>
      </c>
      <c r="C62" t="s">
        <v>17</v>
      </c>
    </row>
    <row r="63" spans="1:3" x14ac:dyDescent="0.2">
      <c r="A63" t="str">
        <f>"601117"</f>
        <v>601117</v>
      </c>
      <c r="B63" t="s">
        <v>104</v>
      </c>
      <c r="C63" t="s">
        <v>105</v>
      </c>
    </row>
    <row r="64" spans="1:3" x14ac:dyDescent="0.2">
      <c r="A64" t="str">
        <f>"000932"</f>
        <v>000932</v>
      </c>
      <c r="B64" t="s">
        <v>106</v>
      </c>
      <c r="C64" t="s">
        <v>63</v>
      </c>
    </row>
    <row r="65" spans="1:3" x14ac:dyDescent="0.2">
      <c r="A65" t="str">
        <f>"603296"</f>
        <v>603296</v>
      </c>
      <c r="B65" t="s">
        <v>107</v>
      </c>
      <c r="C65" t="s">
        <v>27</v>
      </c>
    </row>
    <row r="66" spans="1:3" x14ac:dyDescent="0.2">
      <c r="A66" t="str">
        <f>"600050"</f>
        <v>600050</v>
      </c>
      <c r="B66" t="s">
        <v>108</v>
      </c>
      <c r="C66" t="s">
        <v>109</v>
      </c>
    </row>
    <row r="67" spans="1:3" x14ac:dyDescent="0.2">
      <c r="A67" t="str">
        <f>"002493"</f>
        <v>002493</v>
      </c>
      <c r="B67" t="s">
        <v>110</v>
      </c>
      <c r="C67" t="s">
        <v>111</v>
      </c>
    </row>
    <row r="68" spans="1:3" x14ac:dyDescent="0.2">
      <c r="A68" t="str">
        <f>"000625"</f>
        <v>000625</v>
      </c>
      <c r="B68" t="s">
        <v>112</v>
      </c>
      <c r="C68" t="s">
        <v>96</v>
      </c>
    </row>
    <row r="69" spans="1:3" x14ac:dyDescent="0.2">
      <c r="A69" t="str">
        <f>"600741"</f>
        <v>600741</v>
      </c>
      <c r="B69" t="s">
        <v>113</v>
      </c>
      <c r="C69" t="s">
        <v>23</v>
      </c>
    </row>
    <row r="70" spans="1:3" x14ac:dyDescent="0.2">
      <c r="A70" t="str">
        <f>"600276"</f>
        <v>600276</v>
      </c>
      <c r="B70" t="s">
        <v>114</v>
      </c>
      <c r="C70" t="s">
        <v>19</v>
      </c>
    </row>
    <row r="71" spans="1:3" x14ac:dyDescent="0.2">
      <c r="A71" t="str">
        <f>"601728"</f>
        <v>601728</v>
      </c>
      <c r="B71" t="s">
        <v>115</v>
      </c>
      <c r="C71" t="s">
        <v>109</v>
      </c>
    </row>
    <row r="72" spans="1:3" x14ac:dyDescent="0.2">
      <c r="A72" t="str">
        <f>"601633"</f>
        <v>601633</v>
      </c>
      <c r="B72" t="s">
        <v>116</v>
      </c>
      <c r="C72" t="s">
        <v>96</v>
      </c>
    </row>
    <row r="73" spans="1:3" x14ac:dyDescent="0.2">
      <c r="A73" t="str">
        <f>"000338"</f>
        <v>000338</v>
      </c>
      <c r="B73" t="s">
        <v>117</v>
      </c>
      <c r="C73" t="s">
        <v>118</v>
      </c>
    </row>
    <row r="74" spans="1:3" x14ac:dyDescent="0.2">
      <c r="A74" t="str">
        <f>"000100"</f>
        <v>000100</v>
      </c>
      <c r="B74" t="s">
        <v>119</v>
      </c>
      <c r="C74" t="s">
        <v>78</v>
      </c>
    </row>
    <row r="75" spans="1:3" x14ac:dyDescent="0.2">
      <c r="A75" t="str">
        <f>"002475"</f>
        <v>002475</v>
      </c>
      <c r="B75" t="s">
        <v>120</v>
      </c>
      <c r="C75" t="s">
        <v>27</v>
      </c>
    </row>
    <row r="76" spans="1:3" x14ac:dyDescent="0.2">
      <c r="A76" t="str">
        <f>"601138"</f>
        <v>601138</v>
      </c>
      <c r="B76" t="s">
        <v>121</v>
      </c>
      <c r="C76" t="s">
        <v>27</v>
      </c>
    </row>
    <row r="77" spans="1:3" x14ac:dyDescent="0.2">
      <c r="A77" t="str">
        <f>"002415"</f>
        <v>002415</v>
      </c>
      <c r="B77" t="s">
        <v>122</v>
      </c>
      <c r="C77" t="s">
        <v>91</v>
      </c>
    </row>
    <row r="78" spans="1:3" x14ac:dyDescent="0.2">
      <c r="A78" t="str">
        <f>"601618"</f>
        <v>601618</v>
      </c>
      <c r="B78" t="s">
        <v>123</v>
      </c>
      <c r="C78" t="s">
        <v>124</v>
      </c>
    </row>
    <row r="79" spans="1:3" x14ac:dyDescent="0.2">
      <c r="A79" t="str">
        <f>"000725"</f>
        <v>000725</v>
      </c>
      <c r="B79" t="s">
        <v>125</v>
      </c>
      <c r="C79" t="s">
        <v>78</v>
      </c>
    </row>
    <row r="80" spans="1:3" x14ac:dyDescent="0.2">
      <c r="A80" t="str">
        <f>"601766"</f>
        <v>601766</v>
      </c>
      <c r="B80" t="s">
        <v>126</v>
      </c>
      <c r="C80" t="s">
        <v>127</v>
      </c>
    </row>
    <row r="81" spans="1:3" x14ac:dyDescent="0.2">
      <c r="A81" t="str">
        <f>"600941"</f>
        <v>600941</v>
      </c>
      <c r="B81" t="s">
        <v>128</v>
      </c>
      <c r="C81" t="s">
        <v>109</v>
      </c>
    </row>
    <row r="82" spans="1:3" x14ac:dyDescent="0.2">
      <c r="A82" t="str">
        <f>"600104"</f>
        <v>600104</v>
      </c>
      <c r="B82" t="s">
        <v>129</v>
      </c>
      <c r="C82" t="s">
        <v>96</v>
      </c>
    </row>
    <row r="83" spans="1:3" x14ac:dyDescent="0.2">
      <c r="A83" t="str">
        <f>"300750"</f>
        <v>300750</v>
      </c>
      <c r="B83" t="s">
        <v>130</v>
      </c>
      <c r="C83" t="s">
        <v>34</v>
      </c>
    </row>
    <row r="84" spans="1:3" x14ac:dyDescent="0.2">
      <c r="A84" t="str">
        <f>"000063"</f>
        <v>000063</v>
      </c>
      <c r="B84" t="s">
        <v>131</v>
      </c>
      <c r="C84" t="s">
        <v>47</v>
      </c>
    </row>
    <row r="85" spans="1:3" x14ac:dyDescent="0.2">
      <c r="A85" t="str">
        <f>"002594"</f>
        <v>002594</v>
      </c>
      <c r="B85" t="s">
        <v>132</v>
      </c>
      <c r="C85" t="s">
        <v>133</v>
      </c>
    </row>
    <row r="86" spans="1:3" x14ac:dyDescent="0.2">
      <c r="A86" t="str">
        <f>"300866"</f>
        <v>300866</v>
      </c>
      <c r="B86" t="s">
        <v>134</v>
      </c>
      <c r="C86" t="s">
        <v>135</v>
      </c>
    </row>
    <row r="87" spans="1:3" x14ac:dyDescent="0.2">
      <c r="A87" t="str">
        <f>"601601"</f>
        <v>601601</v>
      </c>
      <c r="B87" t="s">
        <v>136</v>
      </c>
      <c r="C87" t="s">
        <v>137</v>
      </c>
    </row>
    <row r="88" spans="1:3" x14ac:dyDescent="0.2">
      <c r="A88" t="str">
        <f>"601628"</f>
        <v>601628</v>
      </c>
      <c r="B88" t="s">
        <v>138</v>
      </c>
      <c r="C88" t="s">
        <v>137</v>
      </c>
    </row>
    <row r="89" spans="1:3" x14ac:dyDescent="0.2">
      <c r="A89" t="str">
        <f>"301004"</f>
        <v>301004</v>
      </c>
      <c r="B89" t="s">
        <v>139</v>
      </c>
      <c r="C89" t="s">
        <v>140</v>
      </c>
    </row>
    <row r="90" spans="1:3" x14ac:dyDescent="0.2">
      <c r="A90" t="str">
        <f>"603713"</f>
        <v>603713</v>
      </c>
      <c r="B90" t="s">
        <v>141</v>
      </c>
      <c r="C90" t="s">
        <v>142</v>
      </c>
    </row>
    <row r="91" spans="1:3" x14ac:dyDescent="0.2">
      <c r="A91" t="str">
        <f>"300476"</f>
        <v>300476</v>
      </c>
      <c r="B91" t="s">
        <v>143</v>
      </c>
      <c r="C91" t="s">
        <v>51</v>
      </c>
    </row>
    <row r="92" spans="1:3" x14ac:dyDescent="0.2">
      <c r="A92" t="str">
        <f>"600486"</f>
        <v>600486</v>
      </c>
      <c r="B92" t="s">
        <v>144</v>
      </c>
      <c r="C92" t="s">
        <v>145</v>
      </c>
    </row>
    <row r="93" spans="1:3" x14ac:dyDescent="0.2">
      <c r="A93" t="str">
        <f>"000538"</f>
        <v>000538</v>
      </c>
      <c r="B93" t="s">
        <v>146</v>
      </c>
      <c r="C93" t="s">
        <v>147</v>
      </c>
    </row>
    <row r="94" spans="1:3" x14ac:dyDescent="0.2">
      <c r="A94" t="str">
        <f>"600729"</f>
        <v>600729</v>
      </c>
      <c r="B94" t="s">
        <v>148</v>
      </c>
      <c r="C94" t="s">
        <v>149</v>
      </c>
    </row>
    <row r="95" spans="1:3" x14ac:dyDescent="0.2">
      <c r="A95" t="str">
        <f>"301589"</f>
        <v>301589</v>
      </c>
      <c r="B95" t="s">
        <v>150</v>
      </c>
      <c r="C95" t="s">
        <v>17</v>
      </c>
    </row>
    <row r="96" spans="1:3" x14ac:dyDescent="0.2">
      <c r="A96" t="str">
        <f>"600332"</f>
        <v>600332</v>
      </c>
      <c r="B96" t="s">
        <v>151</v>
      </c>
      <c r="C96" t="s">
        <v>147</v>
      </c>
    </row>
    <row r="97" spans="1:3" x14ac:dyDescent="0.2">
      <c r="A97" t="str">
        <f>"601799"</f>
        <v>601799</v>
      </c>
      <c r="B97" t="s">
        <v>152</v>
      </c>
      <c r="C97" t="s">
        <v>23</v>
      </c>
    </row>
    <row r="98" spans="1:3" x14ac:dyDescent="0.2">
      <c r="A98" t="str">
        <f>"601166"</f>
        <v>601166</v>
      </c>
      <c r="B98" t="s">
        <v>153</v>
      </c>
      <c r="C98" t="s">
        <v>154</v>
      </c>
    </row>
    <row r="99" spans="1:3" x14ac:dyDescent="0.2">
      <c r="A99" t="str">
        <f>"600563"</f>
        <v>600563</v>
      </c>
      <c r="B99" t="s">
        <v>155</v>
      </c>
      <c r="C99" t="s">
        <v>156</v>
      </c>
    </row>
    <row r="100" spans="1:3" x14ac:dyDescent="0.2">
      <c r="A100" t="str">
        <f>"600612"</f>
        <v>600612</v>
      </c>
      <c r="B100" t="s">
        <v>157</v>
      </c>
      <c r="C100" t="s">
        <v>158</v>
      </c>
    </row>
    <row r="101" spans="1:3" x14ac:dyDescent="0.2">
      <c r="A101" t="str">
        <f>"300972"</f>
        <v>300972</v>
      </c>
      <c r="B101" t="s">
        <v>159</v>
      </c>
      <c r="C101" t="s">
        <v>160</v>
      </c>
    </row>
    <row r="102" spans="1:3" x14ac:dyDescent="0.2">
      <c r="A102" t="str">
        <f>"600600"</f>
        <v>600600</v>
      </c>
      <c r="B102" t="s">
        <v>161</v>
      </c>
      <c r="C102" t="s">
        <v>162</v>
      </c>
    </row>
    <row r="103" spans="1:3" x14ac:dyDescent="0.2">
      <c r="A103" t="str">
        <f>"603259"</f>
        <v>603259</v>
      </c>
      <c r="B103" t="s">
        <v>163</v>
      </c>
      <c r="C103" t="s">
        <v>164</v>
      </c>
    </row>
    <row r="104" spans="1:3" x14ac:dyDescent="0.2">
      <c r="A104" t="str">
        <f>"603049"</f>
        <v>603049</v>
      </c>
      <c r="B104" t="s">
        <v>165</v>
      </c>
      <c r="C104" t="s">
        <v>166</v>
      </c>
    </row>
    <row r="105" spans="1:3" x14ac:dyDescent="0.2">
      <c r="A105" t="str">
        <f>"603345"</f>
        <v>603345</v>
      </c>
      <c r="B105" t="s">
        <v>167</v>
      </c>
      <c r="C105" t="s">
        <v>168</v>
      </c>
    </row>
    <row r="106" spans="1:3" x14ac:dyDescent="0.2">
      <c r="A106" t="str">
        <f>"002850"</f>
        <v>002850</v>
      </c>
      <c r="B106" t="s">
        <v>169</v>
      </c>
      <c r="C106" t="s">
        <v>34</v>
      </c>
    </row>
    <row r="107" spans="1:3" x14ac:dyDescent="0.2">
      <c r="A107" t="str">
        <f>"003041"</f>
        <v>003041</v>
      </c>
      <c r="B107" t="s">
        <v>170</v>
      </c>
      <c r="C107" t="s">
        <v>171</v>
      </c>
    </row>
    <row r="108" spans="1:3" x14ac:dyDescent="0.2">
      <c r="A108" t="str">
        <f>"300308"</f>
        <v>300308</v>
      </c>
      <c r="B108" t="s">
        <v>172</v>
      </c>
      <c r="C108" t="s">
        <v>173</v>
      </c>
    </row>
    <row r="109" spans="1:3" x14ac:dyDescent="0.2">
      <c r="A109" t="str">
        <f>"301590"</f>
        <v>301590</v>
      </c>
      <c r="B109" t="s">
        <v>174</v>
      </c>
      <c r="C109" t="s">
        <v>73</v>
      </c>
    </row>
    <row r="110" spans="1:3" x14ac:dyDescent="0.2">
      <c r="A110" t="str">
        <f>"300896"</f>
        <v>300896</v>
      </c>
      <c r="B110" t="s">
        <v>175</v>
      </c>
      <c r="C110" t="s">
        <v>176</v>
      </c>
    </row>
    <row r="111" spans="1:3" x14ac:dyDescent="0.2">
      <c r="A111" t="str">
        <f>"600036"</f>
        <v>600036</v>
      </c>
      <c r="B111" t="s">
        <v>177</v>
      </c>
      <c r="C111" t="s">
        <v>154</v>
      </c>
    </row>
    <row r="112" spans="1:3" x14ac:dyDescent="0.2">
      <c r="A112" t="str">
        <f>"601318"</f>
        <v>601318</v>
      </c>
      <c r="B112" t="s">
        <v>178</v>
      </c>
      <c r="C112" t="s">
        <v>137</v>
      </c>
    </row>
    <row r="113" spans="1:3" x14ac:dyDescent="0.2">
      <c r="A113" t="str">
        <f>"603325"</f>
        <v>603325</v>
      </c>
      <c r="B113" t="s">
        <v>179</v>
      </c>
      <c r="C113" t="s">
        <v>15</v>
      </c>
    </row>
    <row r="114" spans="1:3" x14ac:dyDescent="0.2">
      <c r="A114" t="str">
        <f>"300502"</f>
        <v>300502</v>
      </c>
      <c r="B114" t="s">
        <v>180</v>
      </c>
      <c r="C114" t="s">
        <v>173</v>
      </c>
    </row>
    <row r="115" spans="1:3" x14ac:dyDescent="0.2">
      <c r="A115" t="str">
        <f>"600436"</f>
        <v>600436</v>
      </c>
      <c r="B115" t="s">
        <v>181</v>
      </c>
      <c r="C115" t="s">
        <v>147</v>
      </c>
    </row>
    <row r="116" spans="1:3" x14ac:dyDescent="0.2">
      <c r="A116" t="str">
        <f>"605499"</f>
        <v>605499</v>
      </c>
      <c r="B116" t="s">
        <v>182</v>
      </c>
      <c r="C116" t="s">
        <v>183</v>
      </c>
    </row>
    <row r="117" spans="1:3" x14ac:dyDescent="0.2">
      <c r="A117" t="str">
        <f>"601336"</f>
        <v>601336</v>
      </c>
      <c r="B117" t="s">
        <v>184</v>
      </c>
      <c r="C117" t="s">
        <v>137</v>
      </c>
    </row>
    <row r="118" spans="1:3" x14ac:dyDescent="0.2">
      <c r="A118" t="str">
        <f>"603202"</f>
        <v>603202</v>
      </c>
      <c r="B118" t="s">
        <v>185</v>
      </c>
      <c r="C118" t="s">
        <v>11</v>
      </c>
    </row>
    <row r="119" spans="1:3" x14ac:dyDescent="0.2">
      <c r="A119" t="str">
        <f>"300724"</f>
        <v>300724</v>
      </c>
      <c r="B119" t="s">
        <v>186</v>
      </c>
      <c r="C119" t="s">
        <v>187</v>
      </c>
    </row>
    <row r="120" spans="1:3" x14ac:dyDescent="0.2">
      <c r="A120" t="str">
        <f>"301317"</f>
        <v>301317</v>
      </c>
      <c r="B120" t="s">
        <v>188</v>
      </c>
      <c r="C120" t="s">
        <v>189</v>
      </c>
    </row>
    <row r="121" spans="1:3" x14ac:dyDescent="0.2">
      <c r="A121" t="str">
        <f>"603129"</f>
        <v>603129</v>
      </c>
      <c r="B121" t="s">
        <v>190</v>
      </c>
      <c r="C121" t="s">
        <v>191</v>
      </c>
    </row>
    <row r="122" spans="1:3" x14ac:dyDescent="0.2">
      <c r="A122" t="str">
        <f>"000858"</f>
        <v>000858</v>
      </c>
      <c r="B122" t="s">
        <v>192</v>
      </c>
      <c r="C122" t="s">
        <v>193</v>
      </c>
    </row>
    <row r="123" spans="1:3" x14ac:dyDescent="0.2">
      <c r="A123" t="str">
        <f>"603444"</f>
        <v>603444</v>
      </c>
      <c r="B123" t="s">
        <v>194</v>
      </c>
      <c r="C123" t="s">
        <v>43</v>
      </c>
    </row>
    <row r="124" spans="1:3" x14ac:dyDescent="0.2">
      <c r="A124" t="str">
        <f>"300533"</f>
        <v>300533</v>
      </c>
      <c r="B124" t="s">
        <v>195</v>
      </c>
      <c r="C124" t="s">
        <v>43</v>
      </c>
    </row>
    <row r="125" spans="1:3" x14ac:dyDescent="0.2">
      <c r="A125" t="str">
        <f>"603665"</f>
        <v>603665</v>
      </c>
      <c r="B125" t="s">
        <v>196</v>
      </c>
      <c r="C125" t="s">
        <v>197</v>
      </c>
    </row>
    <row r="126" spans="1:3" x14ac:dyDescent="0.2">
      <c r="A126" t="str">
        <f>"600830"</f>
        <v>600830</v>
      </c>
      <c r="B126" t="s">
        <v>198</v>
      </c>
      <c r="C126" t="s">
        <v>199</v>
      </c>
    </row>
    <row r="127" spans="1:3" x14ac:dyDescent="0.2">
      <c r="A127" t="str">
        <f>"000631"</f>
        <v>000631</v>
      </c>
      <c r="B127" t="s">
        <v>200</v>
      </c>
      <c r="C127" t="s">
        <v>201</v>
      </c>
    </row>
    <row r="128" spans="1:3" x14ac:dyDescent="0.2">
      <c r="A128" t="str">
        <f>"002466"</f>
        <v>002466</v>
      </c>
      <c r="B128" t="s">
        <v>202</v>
      </c>
      <c r="C128" t="s">
        <v>203</v>
      </c>
    </row>
    <row r="129" spans="1:3" x14ac:dyDescent="0.2">
      <c r="A129" t="str">
        <f>"002030"</f>
        <v>002030</v>
      </c>
      <c r="B129" t="s">
        <v>204</v>
      </c>
      <c r="C129" t="s">
        <v>205</v>
      </c>
    </row>
    <row r="130" spans="1:3" x14ac:dyDescent="0.2">
      <c r="A130" t="str">
        <f>"301371"</f>
        <v>301371</v>
      </c>
      <c r="B130" t="s">
        <v>206</v>
      </c>
      <c r="C130" t="s">
        <v>207</v>
      </c>
    </row>
    <row r="131" spans="1:3" x14ac:dyDescent="0.2">
      <c r="A131" t="str">
        <f>"300656"</f>
        <v>300656</v>
      </c>
      <c r="B131" t="s">
        <v>208</v>
      </c>
      <c r="C131" t="s">
        <v>209</v>
      </c>
    </row>
    <row r="132" spans="1:3" x14ac:dyDescent="0.2">
      <c r="A132" t="str">
        <f>"301109"</f>
        <v>301109</v>
      </c>
      <c r="B132" t="s">
        <v>210</v>
      </c>
      <c r="C132" t="s">
        <v>211</v>
      </c>
    </row>
    <row r="133" spans="1:3" x14ac:dyDescent="0.2">
      <c r="A133" t="str">
        <f>"300962"</f>
        <v>300962</v>
      </c>
      <c r="B133" t="s">
        <v>212</v>
      </c>
      <c r="C133" t="s">
        <v>213</v>
      </c>
    </row>
    <row r="134" spans="1:3" x14ac:dyDescent="0.2">
      <c r="A134" t="str">
        <f>"000685"</f>
        <v>000685</v>
      </c>
      <c r="B134" t="s">
        <v>214</v>
      </c>
      <c r="C134" t="s">
        <v>215</v>
      </c>
    </row>
    <row r="135" spans="1:3" x14ac:dyDescent="0.2">
      <c r="A135" t="str">
        <f>"300384"</f>
        <v>300384</v>
      </c>
      <c r="B135" t="s">
        <v>216</v>
      </c>
      <c r="C135" t="s">
        <v>105</v>
      </c>
    </row>
    <row r="136" spans="1:3" x14ac:dyDescent="0.2">
      <c r="A136" t="str">
        <f>"600900"</f>
        <v>600900</v>
      </c>
      <c r="B136" t="s">
        <v>217</v>
      </c>
      <c r="C136" t="s">
        <v>218</v>
      </c>
    </row>
    <row r="137" spans="1:3" x14ac:dyDescent="0.2">
      <c r="A137" t="str">
        <f>"605305"</f>
        <v>605305</v>
      </c>
      <c r="B137" t="s">
        <v>219</v>
      </c>
      <c r="C137" t="s">
        <v>75</v>
      </c>
    </row>
    <row r="138" spans="1:3" x14ac:dyDescent="0.2">
      <c r="A138" t="str">
        <f>"002887"</f>
        <v>002887</v>
      </c>
      <c r="B138" t="s">
        <v>220</v>
      </c>
      <c r="C138" t="s">
        <v>221</v>
      </c>
    </row>
    <row r="139" spans="1:3" x14ac:dyDescent="0.2">
      <c r="A139" t="str">
        <f>"300357"</f>
        <v>300357</v>
      </c>
      <c r="B139" t="s">
        <v>222</v>
      </c>
      <c r="C139" t="s">
        <v>223</v>
      </c>
    </row>
    <row r="140" spans="1:3" x14ac:dyDescent="0.2">
      <c r="A140" t="str">
        <f>"600236"</f>
        <v>600236</v>
      </c>
      <c r="B140" t="s">
        <v>224</v>
      </c>
      <c r="C140" t="s">
        <v>218</v>
      </c>
    </row>
    <row r="141" spans="1:3" x14ac:dyDescent="0.2">
      <c r="A141" t="str">
        <f>"301220"</f>
        <v>301220</v>
      </c>
      <c r="B141" t="s">
        <v>225</v>
      </c>
      <c r="C141" t="s">
        <v>226</v>
      </c>
    </row>
    <row r="142" spans="1:3" x14ac:dyDescent="0.2">
      <c r="A142" t="str">
        <f>"000791"</f>
        <v>000791</v>
      </c>
      <c r="B142" t="s">
        <v>227</v>
      </c>
      <c r="C142" t="s">
        <v>218</v>
      </c>
    </row>
    <row r="143" spans="1:3" x14ac:dyDescent="0.2">
      <c r="A143" t="str">
        <f>"000893"</f>
        <v>000893</v>
      </c>
      <c r="B143" t="s">
        <v>228</v>
      </c>
      <c r="C143" t="s">
        <v>229</v>
      </c>
    </row>
    <row r="144" spans="1:3" x14ac:dyDescent="0.2">
      <c r="A144" t="str">
        <f>"002977"</f>
        <v>002977</v>
      </c>
      <c r="B144" t="s">
        <v>230</v>
      </c>
      <c r="C144" t="s">
        <v>231</v>
      </c>
    </row>
    <row r="145" spans="1:3" x14ac:dyDescent="0.2">
      <c r="A145" t="str">
        <f>"603087"</f>
        <v>603087</v>
      </c>
      <c r="B145" t="s">
        <v>232</v>
      </c>
      <c r="C145" t="s">
        <v>55</v>
      </c>
    </row>
    <row r="146" spans="1:3" x14ac:dyDescent="0.2">
      <c r="A146" t="str">
        <f>"301203"</f>
        <v>301203</v>
      </c>
      <c r="B146" t="s">
        <v>233</v>
      </c>
      <c r="C146" t="s">
        <v>234</v>
      </c>
    </row>
    <row r="147" spans="1:3" x14ac:dyDescent="0.2">
      <c r="A147" t="str">
        <f>"301185"</f>
        <v>301185</v>
      </c>
      <c r="B147" t="s">
        <v>235</v>
      </c>
      <c r="C147" t="s">
        <v>45</v>
      </c>
    </row>
    <row r="148" spans="1:3" x14ac:dyDescent="0.2">
      <c r="A148" t="str">
        <f>"000426"</f>
        <v>000426</v>
      </c>
      <c r="B148" t="s">
        <v>236</v>
      </c>
      <c r="C148" t="s">
        <v>237</v>
      </c>
    </row>
    <row r="149" spans="1:3" x14ac:dyDescent="0.2">
      <c r="A149" t="str">
        <f>"300775"</f>
        <v>300775</v>
      </c>
      <c r="B149" t="s">
        <v>238</v>
      </c>
      <c r="C149" t="s">
        <v>49</v>
      </c>
    </row>
    <row r="150" spans="1:3" x14ac:dyDescent="0.2">
      <c r="A150" t="str">
        <f>"600025"</f>
        <v>600025</v>
      </c>
      <c r="B150" t="s">
        <v>239</v>
      </c>
      <c r="C150" t="s">
        <v>218</v>
      </c>
    </row>
    <row r="151" spans="1:3" x14ac:dyDescent="0.2">
      <c r="A151" t="str">
        <f>"601199"</f>
        <v>601199</v>
      </c>
      <c r="B151" t="s">
        <v>240</v>
      </c>
      <c r="C151" t="s">
        <v>215</v>
      </c>
    </row>
    <row r="152" spans="1:3" x14ac:dyDescent="0.2">
      <c r="A152" t="str">
        <f>"000544"</f>
        <v>000544</v>
      </c>
      <c r="B152" t="s">
        <v>241</v>
      </c>
      <c r="C152" t="s">
        <v>234</v>
      </c>
    </row>
    <row r="153" spans="1:3" x14ac:dyDescent="0.2">
      <c r="A153" t="str">
        <f>"600105"</f>
        <v>600105</v>
      </c>
      <c r="B153" t="s">
        <v>242</v>
      </c>
      <c r="C153" t="s">
        <v>13</v>
      </c>
    </row>
    <row r="154" spans="1:3" x14ac:dyDescent="0.2">
      <c r="A154" t="str">
        <f>"603277"</f>
        <v>603277</v>
      </c>
      <c r="B154" t="s">
        <v>243</v>
      </c>
      <c r="C154" t="s">
        <v>244</v>
      </c>
    </row>
    <row r="155" spans="1:3" x14ac:dyDescent="0.2">
      <c r="A155" t="str">
        <f>"300803"</f>
        <v>300803</v>
      </c>
      <c r="B155" t="s">
        <v>245</v>
      </c>
      <c r="C155" t="s">
        <v>45</v>
      </c>
    </row>
    <row r="156" spans="1:3" x14ac:dyDescent="0.2">
      <c r="A156" t="str">
        <f>"301033"</f>
        <v>301033</v>
      </c>
      <c r="B156" t="s">
        <v>246</v>
      </c>
      <c r="C156" t="s">
        <v>247</v>
      </c>
    </row>
    <row r="157" spans="1:3" x14ac:dyDescent="0.2">
      <c r="A157" t="str">
        <f>"600007"</f>
        <v>600007</v>
      </c>
      <c r="B157" t="s">
        <v>248</v>
      </c>
      <c r="C157" t="s">
        <v>249</v>
      </c>
    </row>
    <row r="158" spans="1:3" x14ac:dyDescent="0.2">
      <c r="A158" t="str">
        <f>"603379"</f>
        <v>603379</v>
      </c>
      <c r="B158" t="s">
        <v>250</v>
      </c>
      <c r="C158" t="s">
        <v>251</v>
      </c>
    </row>
    <row r="159" spans="1:3" x14ac:dyDescent="0.2">
      <c r="A159" t="str">
        <f>"301215"</f>
        <v>301215</v>
      </c>
      <c r="B159" t="s">
        <v>252</v>
      </c>
      <c r="C159" t="s">
        <v>253</v>
      </c>
    </row>
    <row r="160" spans="1:3" x14ac:dyDescent="0.2">
      <c r="A160" t="str">
        <f>"600382"</f>
        <v>600382</v>
      </c>
      <c r="B160" t="s">
        <v>254</v>
      </c>
      <c r="C160" t="s">
        <v>255</v>
      </c>
    </row>
    <row r="161" spans="1:3" x14ac:dyDescent="0.2">
      <c r="A161" t="str">
        <f>"301361"</f>
        <v>301361</v>
      </c>
      <c r="B161" t="s">
        <v>256</v>
      </c>
      <c r="C161" t="s">
        <v>257</v>
      </c>
    </row>
    <row r="162" spans="1:3" x14ac:dyDescent="0.2">
      <c r="A162" t="str">
        <f>"002773"</f>
        <v>002773</v>
      </c>
      <c r="B162" t="s">
        <v>258</v>
      </c>
      <c r="C162" t="s">
        <v>19</v>
      </c>
    </row>
    <row r="163" spans="1:3" x14ac:dyDescent="0.2">
      <c r="A163" t="str">
        <f>"300685"</f>
        <v>300685</v>
      </c>
      <c r="B163" t="s">
        <v>259</v>
      </c>
      <c r="C163" t="s">
        <v>205</v>
      </c>
    </row>
    <row r="164" spans="1:3" x14ac:dyDescent="0.2">
      <c r="A164" t="str">
        <f>"003008"</f>
        <v>003008</v>
      </c>
      <c r="B164" t="s">
        <v>260</v>
      </c>
      <c r="C164" t="s">
        <v>261</v>
      </c>
    </row>
    <row r="165" spans="1:3" x14ac:dyDescent="0.2">
      <c r="A165" t="str">
        <f>"300487"</f>
        <v>300487</v>
      </c>
      <c r="B165" t="s">
        <v>262</v>
      </c>
      <c r="C165" t="s">
        <v>263</v>
      </c>
    </row>
    <row r="166" spans="1:3" x14ac:dyDescent="0.2">
      <c r="A166" t="str">
        <f>"000532"</f>
        <v>000532</v>
      </c>
      <c r="B166" t="s">
        <v>264</v>
      </c>
      <c r="C166" t="s">
        <v>265</v>
      </c>
    </row>
    <row r="167" spans="1:3" x14ac:dyDescent="0.2">
      <c r="A167" t="str">
        <f>"300009"</f>
        <v>300009</v>
      </c>
      <c r="B167" t="s">
        <v>266</v>
      </c>
      <c r="C167" t="s">
        <v>55</v>
      </c>
    </row>
    <row r="168" spans="1:3" x14ac:dyDescent="0.2">
      <c r="A168" t="str">
        <f>"603896"</f>
        <v>603896</v>
      </c>
      <c r="B168" t="s">
        <v>267</v>
      </c>
      <c r="C168" t="s">
        <v>147</v>
      </c>
    </row>
    <row r="169" spans="1:3" x14ac:dyDescent="0.2">
      <c r="A169" t="str">
        <f>"600371"</f>
        <v>600371</v>
      </c>
      <c r="B169" t="s">
        <v>268</v>
      </c>
      <c r="C169" t="s">
        <v>269</v>
      </c>
    </row>
    <row r="170" spans="1:3" x14ac:dyDescent="0.2">
      <c r="A170" t="str">
        <f>"002270"</f>
        <v>002270</v>
      </c>
      <c r="B170" t="s">
        <v>270</v>
      </c>
      <c r="C170" t="s">
        <v>32</v>
      </c>
    </row>
    <row r="171" spans="1:3" x14ac:dyDescent="0.2">
      <c r="A171" t="str">
        <f>"300529"</f>
        <v>300529</v>
      </c>
      <c r="B171" t="s">
        <v>271</v>
      </c>
      <c r="C171" t="s">
        <v>247</v>
      </c>
    </row>
    <row r="172" spans="1:3" x14ac:dyDescent="0.2">
      <c r="A172" t="str">
        <f>"603156"</f>
        <v>603156</v>
      </c>
      <c r="B172" t="s">
        <v>272</v>
      </c>
      <c r="C172" t="s">
        <v>183</v>
      </c>
    </row>
    <row r="173" spans="1:3" x14ac:dyDescent="0.2">
      <c r="A173" t="str">
        <f>"605118"</f>
        <v>605118</v>
      </c>
      <c r="B173" t="s">
        <v>273</v>
      </c>
      <c r="C173" t="s">
        <v>274</v>
      </c>
    </row>
    <row r="174" spans="1:3" x14ac:dyDescent="0.2">
      <c r="A174" t="str">
        <f>"002001"</f>
        <v>002001</v>
      </c>
      <c r="B174" t="s">
        <v>275</v>
      </c>
      <c r="C174" t="s">
        <v>276</v>
      </c>
    </row>
    <row r="175" spans="1:3" x14ac:dyDescent="0.2">
      <c r="A175" t="str">
        <f>"600016"</f>
        <v>600016</v>
      </c>
      <c r="B175" t="s">
        <v>277</v>
      </c>
      <c r="C175" t="s">
        <v>154</v>
      </c>
    </row>
    <row r="176" spans="1:3" x14ac:dyDescent="0.2">
      <c r="A176" t="str">
        <f>"002550"</f>
        <v>002550</v>
      </c>
      <c r="B176" t="s">
        <v>278</v>
      </c>
      <c r="C176" t="s">
        <v>223</v>
      </c>
    </row>
    <row r="177" spans="1:3" x14ac:dyDescent="0.2">
      <c r="A177" t="str">
        <f>"601512"</f>
        <v>601512</v>
      </c>
      <c r="B177" t="s">
        <v>279</v>
      </c>
      <c r="C177" t="s">
        <v>280</v>
      </c>
    </row>
    <row r="178" spans="1:3" x14ac:dyDescent="0.2">
      <c r="A178" t="str">
        <f>"605086"</f>
        <v>605086</v>
      </c>
      <c r="B178" t="s">
        <v>281</v>
      </c>
      <c r="C178" t="s">
        <v>282</v>
      </c>
    </row>
    <row r="179" spans="1:3" x14ac:dyDescent="0.2">
      <c r="A179" t="str">
        <f>"301611"</f>
        <v>301611</v>
      </c>
      <c r="B179" t="s">
        <v>283</v>
      </c>
      <c r="C179" t="s">
        <v>284</v>
      </c>
    </row>
    <row r="180" spans="1:3" x14ac:dyDescent="0.2">
      <c r="A180" t="str">
        <f>"603235"</f>
        <v>603235</v>
      </c>
      <c r="B180" t="s">
        <v>285</v>
      </c>
      <c r="C180" t="s">
        <v>286</v>
      </c>
    </row>
    <row r="181" spans="1:3" x14ac:dyDescent="0.2">
      <c r="A181" t="str">
        <f>"601988"</f>
        <v>601988</v>
      </c>
      <c r="B181" t="s">
        <v>287</v>
      </c>
      <c r="C181" t="s">
        <v>288</v>
      </c>
    </row>
    <row r="182" spans="1:3" x14ac:dyDescent="0.2">
      <c r="A182" t="str">
        <f>"300442"</f>
        <v>300442</v>
      </c>
      <c r="B182" t="s">
        <v>289</v>
      </c>
      <c r="C182" t="s">
        <v>290</v>
      </c>
    </row>
    <row r="183" spans="1:3" x14ac:dyDescent="0.2">
      <c r="A183" t="str">
        <f>"601916"</f>
        <v>601916</v>
      </c>
      <c r="B183" t="s">
        <v>291</v>
      </c>
      <c r="C183" t="s">
        <v>154</v>
      </c>
    </row>
    <row r="184" spans="1:3" x14ac:dyDescent="0.2">
      <c r="A184" t="str">
        <f>"300394"</f>
        <v>300394</v>
      </c>
      <c r="B184" t="s">
        <v>292</v>
      </c>
      <c r="C184" t="s">
        <v>173</v>
      </c>
    </row>
    <row r="185" spans="1:3" x14ac:dyDescent="0.2">
      <c r="A185" t="str">
        <f>"300595"</f>
        <v>300595</v>
      </c>
      <c r="B185" t="s">
        <v>293</v>
      </c>
      <c r="C185" t="s">
        <v>247</v>
      </c>
    </row>
    <row r="186" spans="1:3" x14ac:dyDescent="0.2">
      <c r="A186" t="str">
        <f>"301119"</f>
        <v>301119</v>
      </c>
      <c r="B186" t="s">
        <v>294</v>
      </c>
      <c r="C186" t="s">
        <v>118</v>
      </c>
    </row>
    <row r="187" spans="1:3" x14ac:dyDescent="0.2">
      <c r="A187" t="str">
        <f>"603393"</f>
        <v>603393</v>
      </c>
      <c r="B187" t="s">
        <v>295</v>
      </c>
      <c r="C187" t="s">
        <v>296</v>
      </c>
    </row>
    <row r="188" spans="1:3" x14ac:dyDescent="0.2">
      <c r="A188" t="str">
        <f>"603568"</f>
        <v>603568</v>
      </c>
      <c r="B188" t="s">
        <v>297</v>
      </c>
      <c r="C188" t="s">
        <v>211</v>
      </c>
    </row>
    <row r="189" spans="1:3" x14ac:dyDescent="0.2">
      <c r="A189" t="str">
        <f>"002007"</f>
        <v>002007</v>
      </c>
      <c r="B189" t="s">
        <v>298</v>
      </c>
      <c r="C189" t="s">
        <v>299</v>
      </c>
    </row>
    <row r="190" spans="1:3" x14ac:dyDescent="0.2">
      <c r="A190" t="str">
        <f>"601818"</f>
        <v>601818</v>
      </c>
      <c r="B190" t="s">
        <v>300</v>
      </c>
      <c r="C190" t="s">
        <v>154</v>
      </c>
    </row>
    <row r="191" spans="1:3" x14ac:dyDescent="0.2">
      <c r="A191" t="str">
        <f>"600211"</f>
        <v>600211</v>
      </c>
      <c r="B191" t="s">
        <v>301</v>
      </c>
      <c r="C191" t="s">
        <v>223</v>
      </c>
    </row>
    <row r="192" spans="1:3" x14ac:dyDescent="0.2">
      <c r="A192" t="str">
        <f>"603040"</f>
        <v>603040</v>
      </c>
      <c r="B192" t="s">
        <v>302</v>
      </c>
      <c r="C192" t="s">
        <v>118</v>
      </c>
    </row>
    <row r="193" spans="1:3" x14ac:dyDescent="0.2">
      <c r="A193" t="str">
        <f>"002507"</f>
        <v>002507</v>
      </c>
      <c r="B193" t="s">
        <v>303</v>
      </c>
      <c r="C193" t="s">
        <v>304</v>
      </c>
    </row>
    <row r="194" spans="1:3" x14ac:dyDescent="0.2">
      <c r="A194" t="str">
        <f>"601998"</f>
        <v>601998</v>
      </c>
      <c r="B194" t="s">
        <v>305</v>
      </c>
      <c r="C194" t="s">
        <v>154</v>
      </c>
    </row>
    <row r="195" spans="1:3" x14ac:dyDescent="0.2">
      <c r="A195" t="str">
        <f>"002517"</f>
        <v>002517</v>
      </c>
      <c r="B195" t="s">
        <v>306</v>
      </c>
      <c r="C195" t="s">
        <v>43</v>
      </c>
    </row>
    <row r="196" spans="1:3" x14ac:dyDescent="0.2">
      <c r="A196" t="str">
        <f>"601328"</f>
        <v>601328</v>
      </c>
      <c r="B196" t="s">
        <v>307</v>
      </c>
      <c r="C196" t="s">
        <v>288</v>
      </c>
    </row>
    <row r="197" spans="1:3" x14ac:dyDescent="0.2">
      <c r="A197" t="str">
        <f>"601288"</f>
        <v>601288</v>
      </c>
      <c r="B197" t="s">
        <v>308</v>
      </c>
      <c r="C197" t="s">
        <v>288</v>
      </c>
    </row>
    <row r="198" spans="1:3" x14ac:dyDescent="0.2">
      <c r="A198" t="str">
        <f>"600000"</f>
        <v>600000</v>
      </c>
      <c r="B198" t="s">
        <v>309</v>
      </c>
      <c r="C198" t="s">
        <v>154</v>
      </c>
    </row>
    <row r="199" spans="1:3" x14ac:dyDescent="0.2">
      <c r="A199" t="str">
        <f>"603229"</f>
        <v>603229</v>
      </c>
      <c r="B199" t="s">
        <v>310</v>
      </c>
      <c r="C199" t="s">
        <v>286</v>
      </c>
    </row>
    <row r="200" spans="1:3" x14ac:dyDescent="0.2">
      <c r="A200" t="str">
        <f>"300832"</f>
        <v>300832</v>
      </c>
      <c r="B200" t="s">
        <v>311</v>
      </c>
      <c r="C200" t="s">
        <v>205</v>
      </c>
    </row>
    <row r="201" spans="1:3" x14ac:dyDescent="0.2">
      <c r="A201" t="str">
        <f>"603990"</f>
        <v>603990</v>
      </c>
      <c r="B201" t="s">
        <v>312</v>
      </c>
      <c r="C201" t="s">
        <v>45</v>
      </c>
    </row>
    <row r="202" spans="1:3" x14ac:dyDescent="0.2">
      <c r="A202" t="str">
        <f>"002972"</f>
        <v>002972</v>
      </c>
      <c r="B202" t="s">
        <v>313</v>
      </c>
      <c r="C202" t="s">
        <v>127</v>
      </c>
    </row>
    <row r="203" spans="1:3" x14ac:dyDescent="0.2">
      <c r="A203" t="str">
        <f>"300770"</f>
        <v>300770</v>
      </c>
      <c r="B203" t="s">
        <v>314</v>
      </c>
      <c r="C203" t="s">
        <v>315</v>
      </c>
    </row>
    <row r="204" spans="1:3" x14ac:dyDescent="0.2">
      <c r="A204" t="str">
        <f>"002027"</f>
        <v>002027</v>
      </c>
      <c r="B204" t="s">
        <v>316</v>
      </c>
      <c r="C204" t="s">
        <v>317</v>
      </c>
    </row>
    <row r="205" spans="1:3" x14ac:dyDescent="0.2">
      <c r="A205" t="str">
        <f>"601398"</f>
        <v>601398</v>
      </c>
      <c r="B205" t="s">
        <v>318</v>
      </c>
      <c r="C205" t="s">
        <v>288</v>
      </c>
    </row>
    <row r="206" spans="1:3" x14ac:dyDescent="0.2">
      <c r="A206" t="str">
        <f>"301602"</f>
        <v>301602</v>
      </c>
      <c r="B206" t="s">
        <v>319</v>
      </c>
      <c r="C206" t="s">
        <v>80</v>
      </c>
    </row>
    <row r="207" spans="1:3" x14ac:dyDescent="0.2">
      <c r="A207" t="str">
        <f>"000792"</f>
        <v>000792</v>
      </c>
      <c r="B207" t="s">
        <v>320</v>
      </c>
      <c r="C207" t="s">
        <v>229</v>
      </c>
    </row>
    <row r="208" spans="1:3" x14ac:dyDescent="0.2">
      <c r="A208" t="str">
        <f>"002625"</f>
        <v>002625</v>
      </c>
      <c r="B208" t="s">
        <v>321</v>
      </c>
      <c r="C208" t="s">
        <v>49</v>
      </c>
    </row>
    <row r="209" spans="1:3" x14ac:dyDescent="0.2">
      <c r="A209" t="str">
        <f>"300360"</f>
        <v>300360</v>
      </c>
      <c r="B209" t="s">
        <v>322</v>
      </c>
      <c r="C209" t="s">
        <v>323</v>
      </c>
    </row>
    <row r="210" spans="1:3" x14ac:dyDescent="0.2">
      <c r="A210" t="str">
        <f>"603508"</f>
        <v>603508</v>
      </c>
      <c r="B210" t="s">
        <v>324</v>
      </c>
      <c r="C210" t="s">
        <v>91</v>
      </c>
    </row>
    <row r="211" spans="1:3" x14ac:dyDescent="0.2">
      <c r="A211" t="str">
        <f>"301389"</f>
        <v>301389</v>
      </c>
      <c r="B211" t="s">
        <v>325</v>
      </c>
      <c r="C211" t="s">
        <v>27</v>
      </c>
    </row>
    <row r="212" spans="1:3" x14ac:dyDescent="0.2">
      <c r="A212" t="str">
        <f>"000001"</f>
        <v>000001</v>
      </c>
      <c r="B212" t="s">
        <v>326</v>
      </c>
      <c r="C212" t="s">
        <v>154</v>
      </c>
    </row>
    <row r="213" spans="1:3" x14ac:dyDescent="0.2">
      <c r="A213" t="str">
        <f>"002978"</f>
        <v>002978</v>
      </c>
      <c r="B213" t="s">
        <v>327</v>
      </c>
      <c r="C213" t="s">
        <v>328</v>
      </c>
    </row>
    <row r="214" spans="1:3" x14ac:dyDescent="0.2">
      <c r="A214" t="str">
        <f>"300485"</f>
        <v>300485</v>
      </c>
      <c r="B214" t="s">
        <v>329</v>
      </c>
      <c r="C214" t="s">
        <v>330</v>
      </c>
    </row>
    <row r="215" spans="1:3" x14ac:dyDescent="0.2">
      <c r="A215" t="str">
        <f>"600318"</f>
        <v>600318</v>
      </c>
      <c r="B215" t="s">
        <v>331</v>
      </c>
      <c r="C215" t="s">
        <v>332</v>
      </c>
    </row>
    <row r="216" spans="1:3" x14ac:dyDescent="0.2">
      <c r="A216" t="str">
        <f>"000567"</f>
        <v>000567</v>
      </c>
      <c r="B216" t="s">
        <v>333</v>
      </c>
      <c r="C216" t="s">
        <v>334</v>
      </c>
    </row>
    <row r="217" spans="1:3" x14ac:dyDescent="0.2">
      <c r="A217" t="str">
        <f>"601939"</f>
        <v>601939</v>
      </c>
      <c r="B217" t="s">
        <v>335</v>
      </c>
      <c r="C217" t="s">
        <v>288</v>
      </c>
    </row>
    <row r="218" spans="1:3" x14ac:dyDescent="0.2">
      <c r="A218" t="str">
        <f>"002296"</f>
        <v>002296</v>
      </c>
      <c r="B218" t="s">
        <v>336</v>
      </c>
      <c r="C218" t="s">
        <v>337</v>
      </c>
    </row>
    <row r="219" spans="1:3" x14ac:dyDescent="0.2">
      <c r="A219" t="str">
        <f>"300144"</f>
        <v>300144</v>
      </c>
      <c r="B219" t="s">
        <v>338</v>
      </c>
      <c r="C219" t="s">
        <v>339</v>
      </c>
    </row>
    <row r="220" spans="1:3" x14ac:dyDescent="0.2">
      <c r="A220" t="str">
        <f>"300831"</f>
        <v>300831</v>
      </c>
      <c r="B220" t="s">
        <v>340</v>
      </c>
      <c r="C220" t="s">
        <v>70</v>
      </c>
    </row>
    <row r="221" spans="1:3" x14ac:dyDescent="0.2">
      <c r="A221" t="str">
        <f>"300641"</f>
        <v>300641</v>
      </c>
      <c r="B221" t="s">
        <v>341</v>
      </c>
      <c r="C221" t="s">
        <v>342</v>
      </c>
    </row>
    <row r="222" spans="1:3" x14ac:dyDescent="0.2">
      <c r="A222" t="str">
        <f>"001337"</f>
        <v>001337</v>
      </c>
      <c r="B222" t="s">
        <v>343</v>
      </c>
      <c r="C222" t="s">
        <v>344</v>
      </c>
    </row>
    <row r="223" spans="1:3" x14ac:dyDescent="0.2">
      <c r="A223" t="str">
        <f>"603207"</f>
        <v>603207</v>
      </c>
      <c r="B223" t="s">
        <v>345</v>
      </c>
      <c r="C223" t="s">
        <v>19</v>
      </c>
    </row>
    <row r="224" spans="1:3" x14ac:dyDescent="0.2">
      <c r="A224" t="str">
        <f>"300628"</f>
        <v>300628</v>
      </c>
      <c r="B224" t="s">
        <v>346</v>
      </c>
      <c r="C224" t="s">
        <v>25</v>
      </c>
    </row>
    <row r="225" spans="1:3" x14ac:dyDescent="0.2">
      <c r="A225" t="str">
        <f>"300777"</f>
        <v>300777</v>
      </c>
      <c r="B225" t="s">
        <v>347</v>
      </c>
      <c r="C225" t="s">
        <v>348</v>
      </c>
    </row>
    <row r="226" spans="1:3" x14ac:dyDescent="0.2">
      <c r="A226" t="str">
        <f>"002558"</f>
        <v>002558</v>
      </c>
      <c r="B226" t="s">
        <v>349</v>
      </c>
      <c r="C226" t="s">
        <v>43</v>
      </c>
    </row>
    <row r="227" spans="1:3" x14ac:dyDescent="0.2">
      <c r="A227" t="str">
        <f>"300664"</f>
        <v>300664</v>
      </c>
      <c r="B227" t="s">
        <v>350</v>
      </c>
      <c r="C227" t="s">
        <v>234</v>
      </c>
    </row>
    <row r="228" spans="1:3" x14ac:dyDescent="0.2">
      <c r="A228" t="str">
        <f>"600589"</f>
        <v>600589</v>
      </c>
      <c r="B228" t="s">
        <v>351</v>
      </c>
      <c r="C228" t="s">
        <v>290</v>
      </c>
    </row>
    <row r="229" spans="1:3" x14ac:dyDescent="0.2">
      <c r="A229" t="str">
        <f>"301262"</f>
        <v>301262</v>
      </c>
      <c r="B229" t="s">
        <v>352</v>
      </c>
      <c r="C229" t="s">
        <v>315</v>
      </c>
    </row>
    <row r="230" spans="1:3" x14ac:dyDescent="0.2">
      <c r="A230" t="str">
        <f>"002553"</f>
        <v>002553</v>
      </c>
      <c r="B230" t="s">
        <v>353</v>
      </c>
      <c r="C230" t="s">
        <v>118</v>
      </c>
    </row>
    <row r="231" spans="1:3" x14ac:dyDescent="0.2">
      <c r="A231" t="str">
        <f>"600901"</f>
        <v>600901</v>
      </c>
      <c r="B231" t="s">
        <v>354</v>
      </c>
      <c r="C231" t="s">
        <v>332</v>
      </c>
    </row>
    <row r="232" spans="1:3" x14ac:dyDescent="0.2">
      <c r="A232" t="str">
        <f>"600883"</f>
        <v>600883</v>
      </c>
      <c r="B232" t="s">
        <v>355</v>
      </c>
      <c r="C232" t="s">
        <v>356</v>
      </c>
    </row>
    <row r="233" spans="1:3" x14ac:dyDescent="0.2">
      <c r="A233" t="str">
        <f>"301551"</f>
        <v>301551</v>
      </c>
      <c r="B233" t="s">
        <v>357</v>
      </c>
      <c r="C233" t="s">
        <v>315</v>
      </c>
    </row>
    <row r="234" spans="1:3" x14ac:dyDescent="0.2">
      <c r="A234" t="str">
        <f>"301566"</f>
        <v>301566</v>
      </c>
      <c r="B234" t="s">
        <v>358</v>
      </c>
      <c r="C234" t="s">
        <v>156</v>
      </c>
    </row>
    <row r="235" spans="1:3" x14ac:dyDescent="0.2">
      <c r="A235" t="str">
        <f>"600838"</f>
        <v>600838</v>
      </c>
      <c r="B235" t="s">
        <v>359</v>
      </c>
      <c r="C235" t="s">
        <v>149</v>
      </c>
    </row>
    <row r="236" spans="1:3" x14ac:dyDescent="0.2">
      <c r="A236" t="str">
        <f>"000563"</f>
        <v>000563</v>
      </c>
      <c r="B236" t="s">
        <v>360</v>
      </c>
      <c r="C236" t="s">
        <v>361</v>
      </c>
    </row>
    <row r="237" spans="1:3" x14ac:dyDescent="0.2">
      <c r="A237" t="str">
        <f>"002432"</f>
        <v>002432</v>
      </c>
      <c r="B237" t="s">
        <v>362</v>
      </c>
      <c r="C237" t="s">
        <v>363</v>
      </c>
    </row>
    <row r="238" spans="1:3" x14ac:dyDescent="0.2">
      <c r="A238" t="str">
        <f>"000915"</f>
        <v>000915</v>
      </c>
      <c r="B238" t="s">
        <v>364</v>
      </c>
      <c r="C238" t="s">
        <v>19</v>
      </c>
    </row>
    <row r="239" spans="1:3" x14ac:dyDescent="0.2">
      <c r="A239" t="str">
        <f>"600598"</f>
        <v>600598</v>
      </c>
      <c r="B239" t="s">
        <v>365</v>
      </c>
      <c r="C239" t="s">
        <v>366</v>
      </c>
    </row>
    <row r="240" spans="1:3" x14ac:dyDescent="0.2">
      <c r="A240" t="str">
        <f>"605069"</f>
        <v>605069</v>
      </c>
      <c r="B240" t="s">
        <v>367</v>
      </c>
      <c r="C240" t="s">
        <v>221</v>
      </c>
    </row>
    <row r="241" spans="1:3" x14ac:dyDescent="0.2">
      <c r="A241" t="str">
        <f>"300906"</f>
        <v>300906</v>
      </c>
      <c r="B241" t="s">
        <v>368</v>
      </c>
      <c r="C241" t="s">
        <v>127</v>
      </c>
    </row>
    <row r="242" spans="1:3" x14ac:dyDescent="0.2">
      <c r="A242" t="str">
        <f>"002355"</f>
        <v>002355</v>
      </c>
      <c r="B242" t="s">
        <v>369</v>
      </c>
      <c r="C242" t="s">
        <v>166</v>
      </c>
    </row>
    <row r="243" spans="1:3" x14ac:dyDescent="0.2">
      <c r="A243" t="str">
        <f>"002546"</f>
        <v>002546</v>
      </c>
      <c r="B243" t="s">
        <v>370</v>
      </c>
      <c r="C243" t="s">
        <v>323</v>
      </c>
    </row>
    <row r="244" spans="1:3" x14ac:dyDescent="0.2">
      <c r="A244" t="str">
        <f>"600517"</f>
        <v>600517</v>
      </c>
      <c r="B244" t="s">
        <v>371</v>
      </c>
      <c r="C244" t="s">
        <v>361</v>
      </c>
    </row>
    <row r="245" spans="1:3" x14ac:dyDescent="0.2">
      <c r="A245" t="str">
        <f>"600064"</f>
        <v>600064</v>
      </c>
      <c r="B245" t="s">
        <v>372</v>
      </c>
      <c r="C245" t="s">
        <v>280</v>
      </c>
    </row>
    <row r="246" spans="1:3" x14ac:dyDescent="0.2">
      <c r="A246" t="str">
        <f>"000987"</f>
        <v>000987</v>
      </c>
      <c r="B246" t="s">
        <v>373</v>
      </c>
      <c r="C246" t="s">
        <v>374</v>
      </c>
    </row>
    <row r="247" spans="1:3" x14ac:dyDescent="0.2">
      <c r="A247" t="str">
        <f>"000623"</f>
        <v>000623</v>
      </c>
      <c r="B247" t="s">
        <v>375</v>
      </c>
      <c r="C247" t="s">
        <v>147</v>
      </c>
    </row>
    <row r="248" spans="1:3" x14ac:dyDescent="0.2">
      <c r="A248" t="str">
        <f>"600390"</f>
        <v>600390</v>
      </c>
      <c r="B248" t="s">
        <v>376</v>
      </c>
      <c r="C248" t="s">
        <v>374</v>
      </c>
    </row>
    <row r="249" spans="1:3" x14ac:dyDescent="0.2">
      <c r="A249" t="str">
        <f>"002346"</f>
        <v>002346</v>
      </c>
      <c r="B249" t="s">
        <v>377</v>
      </c>
      <c r="C249" t="s">
        <v>257</v>
      </c>
    </row>
    <row r="250" spans="1:3" x14ac:dyDescent="0.2">
      <c r="A250" t="str">
        <f>"300157"</f>
        <v>300157</v>
      </c>
      <c r="B250" t="s">
        <v>378</v>
      </c>
      <c r="C250" t="s">
        <v>189</v>
      </c>
    </row>
    <row r="251" spans="1:3" x14ac:dyDescent="0.2">
      <c r="A251" t="str">
        <f>"600281"</f>
        <v>600281</v>
      </c>
      <c r="B251" t="s">
        <v>379</v>
      </c>
      <c r="C251" t="s">
        <v>380</v>
      </c>
    </row>
    <row r="252" spans="1:3" x14ac:dyDescent="0.2">
      <c r="A252" t="str">
        <f>"000688"</f>
        <v>000688</v>
      </c>
      <c r="B252" t="s">
        <v>381</v>
      </c>
      <c r="C252" t="s">
        <v>237</v>
      </c>
    </row>
    <row r="253" spans="1:3" x14ac:dyDescent="0.2">
      <c r="A253" t="str">
        <f>"301207"</f>
        <v>301207</v>
      </c>
      <c r="B253" t="s">
        <v>382</v>
      </c>
      <c r="C253" t="s">
        <v>383</v>
      </c>
    </row>
    <row r="254" spans="1:3" x14ac:dyDescent="0.2">
      <c r="A254" t="str">
        <f>"000408"</f>
        <v>000408</v>
      </c>
      <c r="B254" t="s">
        <v>384</v>
      </c>
      <c r="C254" t="s">
        <v>229</v>
      </c>
    </row>
    <row r="255" spans="1:3" x14ac:dyDescent="0.2">
      <c r="A255" t="str">
        <f>"002778"</f>
        <v>002778</v>
      </c>
      <c r="B255" t="s">
        <v>385</v>
      </c>
      <c r="C255" t="s">
        <v>234</v>
      </c>
    </row>
    <row r="256" spans="1:3" x14ac:dyDescent="0.2">
      <c r="A256" t="str">
        <f>"600674"</f>
        <v>600674</v>
      </c>
      <c r="B256" t="s">
        <v>386</v>
      </c>
      <c r="C256" t="s">
        <v>218</v>
      </c>
    </row>
    <row r="257" spans="1:3" x14ac:dyDescent="0.2">
      <c r="A257" t="str">
        <f>"002423"</f>
        <v>002423</v>
      </c>
      <c r="B257" t="s">
        <v>387</v>
      </c>
      <c r="C257" t="s">
        <v>374</v>
      </c>
    </row>
    <row r="258" spans="1:3" x14ac:dyDescent="0.2">
      <c r="A258" t="str">
        <f>"000617"</f>
        <v>000617</v>
      </c>
      <c r="B258" t="s">
        <v>388</v>
      </c>
      <c r="C258" t="s">
        <v>374</v>
      </c>
    </row>
    <row r="259" spans="1:3" x14ac:dyDescent="0.2">
      <c r="A259" t="str">
        <f>"002338"</f>
        <v>002338</v>
      </c>
      <c r="B259" t="s">
        <v>389</v>
      </c>
      <c r="C259" t="s">
        <v>231</v>
      </c>
    </row>
    <row r="260" spans="1:3" x14ac:dyDescent="0.2">
      <c r="A260" t="str">
        <f>"600895"</f>
        <v>600895</v>
      </c>
      <c r="B260" t="s">
        <v>390</v>
      </c>
      <c r="C260" t="s">
        <v>280</v>
      </c>
    </row>
    <row r="261" spans="1:3" x14ac:dyDescent="0.2">
      <c r="A261" t="str">
        <f>"002222"</f>
        <v>002222</v>
      </c>
      <c r="B261" t="s">
        <v>391</v>
      </c>
      <c r="C261" t="s">
        <v>274</v>
      </c>
    </row>
    <row r="262" spans="1:3" x14ac:dyDescent="0.2">
      <c r="A262" t="str">
        <f>"301421"</f>
        <v>301421</v>
      </c>
      <c r="B262" t="s">
        <v>392</v>
      </c>
      <c r="C262" t="s">
        <v>274</v>
      </c>
    </row>
    <row r="263" spans="1:3" x14ac:dyDescent="0.2">
      <c r="A263" t="str">
        <f>"300990"</f>
        <v>300990</v>
      </c>
      <c r="B263" t="s">
        <v>393</v>
      </c>
      <c r="C263" t="s">
        <v>244</v>
      </c>
    </row>
    <row r="264" spans="1:3" x14ac:dyDescent="0.2">
      <c r="A264" t="str">
        <f>"300558"</f>
        <v>300558</v>
      </c>
      <c r="B264" t="s">
        <v>394</v>
      </c>
      <c r="C264" t="s">
        <v>19</v>
      </c>
    </row>
    <row r="265" spans="1:3" x14ac:dyDescent="0.2">
      <c r="A265" t="str">
        <f>"002049"</f>
        <v>002049</v>
      </c>
      <c r="B265" t="s">
        <v>395</v>
      </c>
      <c r="C265" t="s">
        <v>4</v>
      </c>
    </row>
    <row r="266" spans="1:3" x14ac:dyDescent="0.2">
      <c r="A266" t="str">
        <f>"600839"</f>
        <v>600839</v>
      </c>
      <c r="B266" t="s">
        <v>396</v>
      </c>
      <c r="C266" t="s">
        <v>397</v>
      </c>
    </row>
    <row r="267" spans="1:3" x14ac:dyDescent="0.2">
      <c r="A267" t="str">
        <f>"600060"</f>
        <v>600060</v>
      </c>
      <c r="B267" t="s">
        <v>398</v>
      </c>
      <c r="C267" t="s">
        <v>397</v>
      </c>
    </row>
    <row r="268" spans="1:3" x14ac:dyDescent="0.2">
      <c r="A268" t="str">
        <f>"600690"</f>
        <v>600690</v>
      </c>
      <c r="B268" t="s">
        <v>399</v>
      </c>
      <c r="C268" t="s">
        <v>400</v>
      </c>
    </row>
    <row r="269" spans="1:3" x14ac:dyDescent="0.2">
      <c r="A269" t="str">
        <f>"002668"</f>
        <v>002668</v>
      </c>
      <c r="B269" t="s">
        <v>401</v>
      </c>
      <c r="C269" t="s">
        <v>400</v>
      </c>
    </row>
    <row r="270" spans="1:3" x14ac:dyDescent="0.2">
      <c r="A270" t="str">
        <f>"000521"</f>
        <v>000521</v>
      </c>
      <c r="B270" t="s">
        <v>402</v>
      </c>
      <c r="C270" t="s">
        <v>400</v>
      </c>
    </row>
    <row r="271" spans="1:3" x14ac:dyDescent="0.2">
      <c r="A271" t="str">
        <f>"601985"</f>
        <v>601985</v>
      </c>
      <c r="B271" t="s">
        <v>403</v>
      </c>
      <c r="C271" t="s">
        <v>404</v>
      </c>
    </row>
    <row r="272" spans="1:3" x14ac:dyDescent="0.2">
      <c r="A272" t="str">
        <f>"003816"</f>
        <v>003816</v>
      </c>
      <c r="B272" t="s">
        <v>405</v>
      </c>
      <c r="C272" t="s">
        <v>404</v>
      </c>
    </row>
    <row r="273" spans="1:3" x14ac:dyDescent="0.2">
      <c r="A273" t="str">
        <f>"600905"</f>
        <v>600905</v>
      </c>
      <c r="B273" t="s">
        <v>406</v>
      </c>
      <c r="C273" t="s">
        <v>407</v>
      </c>
    </row>
    <row r="274" spans="1:3" x14ac:dyDescent="0.2">
      <c r="A274" t="str">
        <f>"601016"</f>
        <v>601016</v>
      </c>
      <c r="B274" t="s">
        <v>408</v>
      </c>
      <c r="C274" t="s">
        <v>407</v>
      </c>
    </row>
    <row r="275" spans="1:3" x14ac:dyDescent="0.2">
      <c r="A275" t="str">
        <f>"002202"</f>
        <v>002202</v>
      </c>
      <c r="B275" t="s">
        <v>409</v>
      </c>
      <c r="C275" t="s">
        <v>410</v>
      </c>
    </row>
    <row r="276" spans="1:3" x14ac:dyDescent="0.2">
      <c r="A276" t="str">
        <f>"002487"</f>
        <v>002487</v>
      </c>
      <c r="B276" t="s">
        <v>411</v>
      </c>
      <c r="C276" t="s">
        <v>412</v>
      </c>
    </row>
    <row r="277" spans="1:3" x14ac:dyDescent="0.2">
      <c r="A277" t="str">
        <f>"603063"</f>
        <v>603063</v>
      </c>
      <c r="B277" t="s">
        <v>413</v>
      </c>
      <c r="C277" t="s">
        <v>412</v>
      </c>
    </row>
    <row r="278" spans="1:3" x14ac:dyDescent="0.2">
      <c r="A278" t="str">
        <f>"601995"</f>
        <v>601995</v>
      </c>
      <c r="B278" t="s">
        <v>414</v>
      </c>
      <c r="C278" t="s">
        <v>415</v>
      </c>
    </row>
    <row r="279" spans="1:3" x14ac:dyDescent="0.2">
      <c r="A279" t="str">
        <f>"000776"</f>
        <v>000776</v>
      </c>
      <c r="B279" t="s">
        <v>416</v>
      </c>
      <c r="C279" t="s">
        <v>415</v>
      </c>
    </row>
    <row r="280" spans="1:3" x14ac:dyDescent="0.2">
      <c r="A280" t="str">
        <f>"300059"</f>
        <v>300059</v>
      </c>
      <c r="B280" t="s">
        <v>417</v>
      </c>
      <c r="C280" t="s">
        <v>415</v>
      </c>
    </row>
    <row r="281" spans="1:3" x14ac:dyDescent="0.2">
      <c r="A281" t="str">
        <f>"600999"</f>
        <v>600999</v>
      </c>
      <c r="B281" t="s">
        <v>418</v>
      </c>
      <c r="C281" t="s">
        <v>415</v>
      </c>
    </row>
    <row r="282" spans="1:3" x14ac:dyDescent="0.2">
      <c r="A282" t="str">
        <f>"601211"</f>
        <v>601211</v>
      </c>
      <c r="B282" t="s">
        <v>419</v>
      </c>
      <c r="C282" t="s">
        <v>415</v>
      </c>
    </row>
    <row r="283" spans="1:3" x14ac:dyDescent="0.2">
      <c r="A283" t="str">
        <f>"300251"</f>
        <v>300251</v>
      </c>
      <c r="B283" t="s">
        <v>420</v>
      </c>
      <c r="C283" t="s">
        <v>421</v>
      </c>
    </row>
    <row r="284" spans="1:3" x14ac:dyDescent="0.2">
      <c r="A284" t="str">
        <f>"603369"</f>
        <v>603369</v>
      </c>
      <c r="B284" t="s">
        <v>422</v>
      </c>
      <c r="C284" t="s">
        <v>193</v>
      </c>
    </row>
    <row r="285" spans="1:3" x14ac:dyDescent="0.2">
      <c r="A285" t="str">
        <f>"600809"</f>
        <v>600809</v>
      </c>
      <c r="B285" t="s">
        <v>423</v>
      </c>
      <c r="C285" t="s">
        <v>193</v>
      </c>
    </row>
    <row r="286" spans="1:3" x14ac:dyDescent="0.2">
      <c r="A286" t="str">
        <f>"301269"</f>
        <v>301269</v>
      </c>
      <c r="B286" t="s">
        <v>424</v>
      </c>
      <c r="C286" t="s">
        <v>4</v>
      </c>
    </row>
    <row r="287" spans="1:3" x14ac:dyDescent="0.2">
      <c r="A287" t="str">
        <f>"603501"</f>
        <v>603501</v>
      </c>
      <c r="B287" t="s">
        <v>425</v>
      </c>
      <c r="C287" t="s">
        <v>4</v>
      </c>
    </row>
    <row r="288" spans="1:3" x14ac:dyDescent="0.2">
      <c r="A288" t="str">
        <f>"603893"</f>
        <v>603893</v>
      </c>
      <c r="B288" t="s">
        <v>426</v>
      </c>
      <c r="C288" t="s">
        <v>4</v>
      </c>
    </row>
    <row r="289" spans="1:3" x14ac:dyDescent="0.2">
      <c r="A289" t="str">
        <f>"603986"</f>
        <v>603986</v>
      </c>
      <c r="B289" t="s">
        <v>427</v>
      </c>
      <c r="C289" t="s">
        <v>4</v>
      </c>
    </row>
    <row r="290" spans="1:3" x14ac:dyDescent="0.2">
      <c r="A290" t="str">
        <f>"301536"</f>
        <v>301536</v>
      </c>
      <c r="B290" t="s">
        <v>428</v>
      </c>
      <c r="C290" t="s">
        <v>4</v>
      </c>
    </row>
    <row r="291" spans="1:3" x14ac:dyDescent="0.2">
      <c r="A291" t="str">
        <f>"300458"</f>
        <v>300458</v>
      </c>
      <c r="B291" t="s">
        <v>429</v>
      </c>
      <c r="C291" t="s">
        <v>4</v>
      </c>
    </row>
    <row r="292" spans="1:3" x14ac:dyDescent="0.2">
      <c r="A292" t="str">
        <f>"301297"</f>
        <v>301297</v>
      </c>
      <c r="B292" t="s">
        <v>430</v>
      </c>
      <c r="C292" t="s">
        <v>93</v>
      </c>
    </row>
    <row r="293" spans="1:3" x14ac:dyDescent="0.2">
      <c r="A293" t="str">
        <f>"603005"</f>
        <v>603005</v>
      </c>
      <c r="B293" t="s">
        <v>431</v>
      </c>
      <c r="C293" t="s">
        <v>432</v>
      </c>
    </row>
    <row r="294" spans="1:3" x14ac:dyDescent="0.2">
      <c r="A294" t="str">
        <f>"600584"</f>
        <v>600584</v>
      </c>
      <c r="B294" t="s">
        <v>433</v>
      </c>
      <c r="C294" t="s">
        <v>432</v>
      </c>
    </row>
    <row r="295" spans="1:3" x14ac:dyDescent="0.2">
      <c r="A295" t="str">
        <f>"002156"</f>
        <v>002156</v>
      </c>
      <c r="B295" t="s">
        <v>434</v>
      </c>
      <c r="C295" t="s">
        <v>432</v>
      </c>
    </row>
    <row r="296" spans="1:3" x14ac:dyDescent="0.2">
      <c r="A296" t="str">
        <f>"300604"</f>
        <v>300604</v>
      </c>
      <c r="B296" t="s">
        <v>435</v>
      </c>
      <c r="C296" t="s">
        <v>93</v>
      </c>
    </row>
    <row r="297" spans="1:3" x14ac:dyDescent="0.2">
      <c r="A297" t="str">
        <f>"300346"</f>
        <v>300346</v>
      </c>
      <c r="B297" t="s">
        <v>436</v>
      </c>
      <c r="C297" t="s">
        <v>284</v>
      </c>
    </row>
    <row r="298" spans="1:3" x14ac:dyDescent="0.2">
      <c r="A298" t="str">
        <f>"002653"</f>
        <v>002653</v>
      </c>
      <c r="B298" t="s">
        <v>437</v>
      </c>
      <c r="C298" t="s">
        <v>19</v>
      </c>
    </row>
    <row r="299" spans="1:3" x14ac:dyDescent="0.2">
      <c r="A299" t="str">
        <f>"300723"</f>
        <v>300723</v>
      </c>
      <c r="B299" t="s">
        <v>438</v>
      </c>
      <c r="C299" t="s">
        <v>19</v>
      </c>
    </row>
    <row r="300" spans="1:3" x14ac:dyDescent="0.2">
      <c r="A300" t="str">
        <f>"002230"</f>
        <v>002230</v>
      </c>
      <c r="B300" t="s">
        <v>439</v>
      </c>
      <c r="C300" t="s">
        <v>440</v>
      </c>
    </row>
    <row r="301" spans="1:3" x14ac:dyDescent="0.2">
      <c r="A301" t="str">
        <f>"002080"</f>
        <v>002080</v>
      </c>
      <c r="B301" t="s">
        <v>441</v>
      </c>
      <c r="C301" t="s">
        <v>442</v>
      </c>
    </row>
    <row r="302" spans="1:3" x14ac:dyDescent="0.2">
      <c r="A302" t="str">
        <f>"000596"</f>
        <v>000596</v>
      </c>
      <c r="B302" t="s">
        <v>443</v>
      </c>
      <c r="C302" t="s">
        <v>193</v>
      </c>
    </row>
    <row r="303" spans="1:3" x14ac:dyDescent="0.2">
      <c r="A303" t="str">
        <f>"000568"</f>
        <v>000568</v>
      </c>
      <c r="B303" t="s">
        <v>444</v>
      </c>
      <c r="C303" t="s">
        <v>193</v>
      </c>
    </row>
    <row r="304" spans="1:3" x14ac:dyDescent="0.2">
      <c r="A304" t="str">
        <f>"002304"</f>
        <v>002304</v>
      </c>
      <c r="B304" t="s">
        <v>445</v>
      </c>
      <c r="C304" t="s">
        <v>193</v>
      </c>
    </row>
    <row r="305" spans="1:3" x14ac:dyDescent="0.2">
      <c r="A305" t="str">
        <f>"601688"</f>
        <v>601688</v>
      </c>
      <c r="B305" t="s">
        <v>446</v>
      </c>
      <c r="C305" t="s">
        <v>415</v>
      </c>
    </row>
    <row r="306" spans="1:3" x14ac:dyDescent="0.2">
      <c r="A306" t="str">
        <f>"002736"</f>
        <v>002736</v>
      </c>
      <c r="B306" t="s">
        <v>447</v>
      </c>
      <c r="C306" t="s">
        <v>415</v>
      </c>
    </row>
    <row r="307" spans="1:3" x14ac:dyDescent="0.2">
      <c r="A307" t="str">
        <f>"601555"</f>
        <v>601555</v>
      </c>
      <c r="B307" t="s">
        <v>448</v>
      </c>
      <c r="C307" t="s">
        <v>415</v>
      </c>
    </row>
    <row r="308" spans="1:3" x14ac:dyDescent="0.2">
      <c r="A308" t="str">
        <f>"601107"</f>
        <v>601107</v>
      </c>
      <c r="B308" t="s">
        <v>449</v>
      </c>
      <c r="C308" t="s">
        <v>450</v>
      </c>
    </row>
    <row r="309" spans="1:3" x14ac:dyDescent="0.2">
      <c r="A309" t="str">
        <f>"000828"</f>
        <v>000828</v>
      </c>
      <c r="B309" t="s">
        <v>451</v>
      </c>
      <c r="C309" t="s">
        <v>450</v>
      </c>
    </row>
    <row r="310" spans="1:3" x14ac:dyDescent="0.2">
      <c r="A310" t="str">
        <f>"601000"</f>
        <v>601000</v>
      </c>
      <c r="B310" t="s">
        <v>452</v>
      </c>
      <c r="C310" t="s">
        <v>453</v>
      </c>
    </row>
    <row r="311" spans="1:3" x14ac:dyDescent="0.2">
      <c r="A311" t="str">
        <f>"603167"</f>
        <v>603167</v>
      </c>
      <c r="B311" t="s">
        <v>454</v>
      </c>
      <c r="C311" t="s">
        <v>455</v>
      </c>
    </row>
    <row r="312" spans="1:3" x14ac:dyDescent="0.2">
      <c r="A312" t="str">
        <f>"603565"</f>
        <v>603565</v>
      </c>
      <c r="B312" t="s">
        <v>456</v>
      </c>
      <c r="C312" t="s">
        <v>455</v>
      </c>
    </row>
    <row r="313" spans="1:3" x14ac:dyDescent="0.2">
      <c r="A313" t="str">
        <f>"601919"</f>
        <v>601919</v>
      </c>
      <c r="B313" t="s">
        <v>457</v>
      </c>
      <c r="C313" t="s">
        <v>455</v>
      </c>
    </row>
    <row r="314" spans="1:3" x14ac:dyDescent="0.2">
      <c r="A314" t="str">
        <f>"600428"</f>
        <v>600428</v>
      </c>
      <c r="B314" t="s">
        <v>458</v>
      </c>
      <c r="C314" t="s">
        <v>455</v>
      </c>
    </row>
    <row r="315" spans="1:3" x14ac:dyDescent="0.2">
      <c r="A315" t="str">
        <f>"600897"</f>
        <v>600897</v>
      </c>
      <c r="B315" t="s">
        <v>459</v>
      </c>
      <c r="C315" t="s">
        <v>460</v>
      </c>
    </row>
    <row r="316" spans="1:3" x14ac:dyDescent="0.2">
      <c r="A316" t="str">
        <f>"600009"</f>
        <v>600009</v>
      </c>
      <c r="B316" t="s">
        <v>461</v>
      </c>
      <c r="C316" t="s">
        <v>460</v>
      </c>
    </row>
    <row r="317" spans="1:3" x14ac:dyDescent="0.2">
      <c r="A317" t="str">
        <f>"600004"</f>
        <v>600004</v>
      </c>
      <c r="B317" t="s">
        <v>462</v>
      </c>
      <c r="C317" t="s">
        <v>460</v>
      </c>
    </row>
    <row r="318" spans="1:3" x14ac:dyDescent="0.2">
      <c r="A318" t="str">
        <f>"000089"</f>
        <v>000089</v>
      </c>
      <c r="B318" t="s">
        <v>463</v>
      </c>
      <c r="C318" t="s">
        <v>460</v>
      </c>
    </row>
    <row r="319" spans="1:3" x14ac:dyDescent="0.2">
      <c r="A319" t="str">
        <f>"601899"</f>
        <v>601899</v>
      </c>
      <c r="B319" t="s">
        <v>464</v>
      </c>
      <c r="C319" t="s">
        <v>465</v>
      </c>
    </row>
    <row r="320" spans="1:3" x14ac:dyDescent="0.2">
      <c r="A320" t="str">
        <f>"600519"</f>
        <v>600519</v>
      </c>
      <c r="B320" t="s">
        <v>466</v>
      </c>
      <c r="C320" t="s">
        <v>193</v>
      </c>
    </row>
    <row r="321" spans="1:3" x14ac:dyDescent="0.2">
      <c r="A321" t="str">
        <f>"600030"</f>
        <v>600030</v>
      </c>
      <c r="B321" t="s">
        <v>467</v>
      </c>
      <c r="C321" t="s">
        <v>415</v>
      </c>
    </row>
    <row r="322" spans="1:3" x14ac:dyDescent="0.2">
      <c r="A322" t="str">
        <f>"600018"</f>
        <v>600018</v>
      </c>
      <c r="B322" t="s">
        <v>468</v>
      </c>
      <c r="C322" t="s">
        <v>453</v>
      </c>
    </row>
    <row r="323" spans="1:3" x14ac:dyDescent="0.2">
      <c r="A323" t="str">
        <f>"000651"</f>
        <v>000651</v>
      </c>
      <c r="B323" t="s">
        <v>469</v>
      </c>
      <c r="C323" t="s">
        <v>470</v>
      </c>
    </row>
    <row r="324" spans="1:3" x14ac:dyDescent="0.2">
      <c r="A324" t="str">
        <f>"000333"</f>
        <v>000333</v>
      </c>
      <c r="B324" t="s">
        <v>471</v>
      </c>
      <c r="C324" t="s">
        <v>470</v>
      </c>
    </row>
    <row r="325" spans="1:3" x14ac:dyDescent="0.2">
      <c r="A325" t="str">
        <f>"603519"</f>
        <v>603519</v>
      </c>
      <c r="B325" t="s">
        <v>472</v>
      </c>
      <c r="C325" t="s">
        <v>473</v>
      </c>
    </row>
    <row r="326" spans="1:3" x14ac:dyDescent="0.2">
      <c r="A326" t="str">
        <f>"601928"</f>
        <v>601928</v>
      </c>
      <c r="B326" t="s">
        <v>474</v>
      </c>
      <c r="C326" t="s">
        <v>475</v>
      </c>
    </row>
    <row r="327" spans="1:3" x14ac:dyDescent="0.2">
      <c r="A327" t="str">
        <f>"601339"</f>
        <v>601339</v>
      </c>
      <c r="B327" t="s">
        <v>476</v>
      </c>
      <c r="C327" t="s">
        <v>477</v>
      </c>
    </row>
    <row r="328" spans="1:3" x14ac:dyDescent="0.2">
      <c r="A328" t="str">
        <f>"600755"</f>
        <v>600755</v>
      </c>
      <c r="B328" t="s">
        <v>478</v>
      </c>
      <c r="C328" t="s">
        <v>479</v>
      </c>
    </row>
    <row r="329" spans="1:3" x14ac:dyDescent="0.2">
      <c r="A329" t="str">
        <f>"600548"</f>
        <v>600548</v>
      </c>
      <c r="B329" t="s">
        <v>480</v>
      </c>
      <c r="C329" t="s">
        <v>450</v>
      </c>
    </row>
    <row r="330" spans="1:3" x14ac:dyDescent="0.2">
      <c r="A330" t="str">
        <f>"600461"</f>
        <v>600461</v>
      </c>
      <c r="B330" t="s">
        <v>481</v>
      </c>
      <c r="C330" t="s">
        <v>215</v>
      </c>
    </row>
    <row r="331" spans="1:3" x14ac:dyDescent="0.2">
      <c r="A331" t="str">
        <f>"600398"</f>
        <v>600398</v>
      </c>
      <c r="B331" t="s">
        <v>482</v>
      </c>
      <c r="C331" t="s">
        <v>483</v>
      </c>
    </row>
    <row r="332" spans="1:3" x14ac:dyDescent="0.2">
      <c r="A332" t="str">
        <f>"600057"</f>
        <v>600057</v>
      </c>
      <c r="B332" t="s">
        <v>484</v>
      </c>
      <c r="C332" t="s">
        <v>479</v>
      </c>
    </row>
    <row r="333" spans="1:3" x14ac:dyDescent="0.2">
      <c r="A333" t="str">
        <f>"601963"</f>
        <v>601963</v>
      </c>
      <c r="B333" t="s">
        <v>485</v>
      </c>
      <c r="C333" t="s">
        <v>486</v>
      </c>
    </row>
    <row r="334" spans="1:3" x14ac:dyDescent="0.2">
      <c r="A334" t="str">
        <f>"601838"</f>
        <v>601838</v>
      </c>
      <c r="B334" t="s">
        <v>487</v>
      </c>
      <c r="C334" t="s">
        <v>486</v>
      </c>
    </row>
    <row r="335" spans="1:3" x14ac:dyDescent="0.2">
      <c r="A335" t="str">
        <f>"601825"</f>
        <v>601825</v>
      </c>
      <c r="B335" t="s">
        <v>488</v>
      </c>
      <c r="C335" t="s">
        <v>489</v>
      </c>
    </row>
    <row r="336" spans="1:3" x14ac:dyDescent="0.2">
      <c r="A336" t="str">
        <f>"601577"</f>
        <v>601577</v>
      </c>
      <c r="B336" t="s">
        <v>490</v>
      </c>
      <c r="C336" t="s">
        <v>486</v>
      </c>
    </row>
    <row r="337" spans="1:3" x14ac:dyDescent="0.2">
      <c r="A337" t="str">
        <f>"601229"</f>
        <v>601229</v>
      </c>
      <c r="B337" t="s">
        <v>491</v>
      </c>
      <c r="C337" t="s">
        <v>486</v>
      </c>
    </row>
    <row r="338" spans="1:3" x14ac:dyDescent="0.2">
      <c r="A338" t="str">
        <f>"601216"</f>
        <v>601216</v>
      </c>
      <c r="B338" t="s">
        <v>492</v>
      </c>
      <c r="C338" t="s">
        <v>493</v>
      </c>
    </row>
    <row r="339" spans="1:3" x14ac:dyDescent="0.2">
      <c r="A339" t="str">
        <f>"601077"</f>
        <v>601077</v>
      </c>
      <c r="B339" t="s">
        <v>494</v>
      </c>
      <c r="C339" t="s">
        <v>489</v>
      </c>
    </row>
    <row r="340" spans="1:3" x14ac:dyDescent="0.2">
      <c r="A340" t="str">
        <f>"601009"</f>
        <v>601009</v>
      </c>
      <c r="B340" t="s">
        <v>495</v>
      </c>
      <c r="C340" t="s">
        <v>486</v>
      </c>
    </row>
    <row r="341" spans="1:3" x14ac:dyDescent="0.2">
      <c r="A341" t="str">
        <f>"600919"</f>
        <v>600919</v>
      </c>
      <c r="B341" t="s">
        <v>496</v>
      </c>
      <c r="C341" t="s">
        <v>486</v>
      </c>
    </row>
    <row r="342" spans="1:3" x14ac:dyDescent="0.2">
      <c r="A342" t="str">
        <f>"600377"</f>
        <v>600377</v>
      </c>
      <c r="B342" t="s">
        <v>497</v>
      </c>
      <c r="C342" t="s">
        <v>450</v>
      </c>
    </row>
    <row r="343" spans="1:3" x14ac:dyDescent="0.2">
      <c r="A343" t="str">
        <f>"600350"</f>
        <v>600350</v>
      </c>
      <c r="B343" t="s">
        <v>498</v>
      </c>
      <c r="C343" t="s">
        <v>450</v>
      </c>
    </row>
    <row r="344" spans="1:3" x14ac:dyDescent="0.2">
      <c r="A344" t="str">
        <f>"600153"</f>
        <v>600153</v>
      </c>
      <c r="B344" t="s">
        <v>499</v>
      </c>
      <c r="C344" t="s">
        <v>479</v>
      </c>
    </row>
    <row r="345" spans="1:3" x14ac:dyDescent="0.2">
      <c r="A345" t="str">
        <f>"002966"</f>
        <v>002966</v>
      </c>
      <c r="B345" t="s">
        <v>500</v>
      </c>
      <c r="C345" t="s">
        <v>486</v>
      </c>
    </row>
    <row r="346" spans="1:3" x14ac:dyDescent="0.2">
      <c r="A346" t="str">
        <f>"002807"</f>
        <v>002807</v>
      </c>
      <c r="B346" t="s">
        <v>501</v>
      </c>
      <c r="C346" t="s">
        <v>489</v>
      </c>
    </row>
    <row r="347" spans="1:3" x14ac:dyDescent="0.2">
      <c r="A347" t="str">
        <f>"002543"</f>
        <v>002543</v>
      </c>
      <c r="B347" t="s">
        <v>502</v>
      </c>
      <c r="C347" t="s">
        <v>503</v>
      </c>
    </row>
    <row r="348" spans="1:3" x14ac:dyDescent="0.2">
      <c r="A348" t="str">
        <f>"002540"</f>
        <v>002540</v>
      </c>
      <c r="B348" t="s">
        <v>504</v>
      </c>
      <c r="C348" t="s">
        <v>505</v>
      </c>
    </row>
    <row r="349" spans="1:3" x14ac:dyDescent="0.2">
      <c r="A349" t="str">
        <f>"002469"</f>
        <v>002469</v>
      </c>
      <c r="B349" t="s">
        <v>506</v>
      </c>
      <c r="C349" t="s">
        <v>342</v>
      </c>
    </row>
    <row r="350" spans="1:3" x14ac:dyDescent="0.2">
      <c r="A350" t="str">
        <f>"002032"</f>
        <v>002032</v>
      </c>
      <c r="B350" t="s">
        <v>507</v>
      </c>
      <c r="C350" t="s">
        <v>508</v>
      </c>
    </row>
    <row r="351" spans="1:3" x14ac:dyDescent="0.2">
      <c r="A351" t="str">
        <f>"001965"</f>
        <v>001965</v>
      </c>
      <c r="B351" t="s">
        <v>509</v>
      </c>
      <c r="C351" t="s">
        <v>450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AsharesLite20250625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Liu</dc:creator>
  <cp:lastModifiedBy>Kerwin Liu</cp:lastModifiedBy>
  <dcterms:created xsi:type="dcterms:W3CDTF">2025-06-25T04:19:36Z</dcterms:created>
  <dcterms:modified xsi:type="dcterms:W3CDTF">2025-06-25T04:20:15Z</dcterms:modified>
</cp:coreProperties>
</file>