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sh/Desktop/Data Analytics Bootcamp/Analysis Projects/Crowdfunding Analysis/"/>
    </mc:Choice>
  </mc:AlternateContent>
  <xr:revisionPtr revIDLastSave="0" documentId="13_ncr:1_{29206CC2-FFEC-8743-A4D3-B8F8D5AF4E0D}" xr6:coauthVersionLast="45" xr6:coauthVersionMax="45" xr10:uidLastSave="{00000000-0000-0000-0000-000000000000}"/>
  <bookViews>
    <workbookView xWindow="0" yWindow="460" windowWidth="28800" windowHeight="16300" xr2:uid="{00000000-000D-0000-FFFF-FFFF00000000}"/>
  </bookViews>
  <sheets>
    <sheet name="Kickstarter" sheetId="1" r:id="rId1"/>
    <sheet name="Outcomes Based on Launch Date" sheetId="4" r:id="rId2"/>
    <sheet name="Outcomes Based on Goals" sheetId="10" r:id="rId3"/>
    <sheet name="Parent Category Statistics" sheetId="2" r:id="rId4"/>
    <sheet name="Subcategory Statistics" sheetId="3" r:id="rId5"/>
    <sheet name="Edinburgh Research" sheetId="5" r:id="rId6"/>
  </sheets>
  <definedNames>
    <definedName name="_xlnm._FilterDatabase" localSheetId="0" hidden="1">Kickstarter!$A$1:$U$4115</definedName>
  </definedNames>
  <calcPr calcId="191029"/>
  <pivotCaches>
    <pivotCache cacheId="84" r:id="rId7"/>
    <pivotCache cacheId="8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E2" i="10" l="1"/>
  <c r="H2" i="10" s="1"/>
  <c r="E10" i="10"/>
  <c r="G10" i="10" s="1"/>
  <c r="E6" i="10"/>
  <c r="F6" i="10" s="1"/>
  <c r="E13" i="10"/>
  <c r="H13" i="10" s="1"/>
  <c r="E9" i="10"/>
  <c r="G9" i="10" s="1"/>
  <c r="E5" i="10"/>
  <c r="G5" i="10" s="1"/>
  <c r="E12" i="10"/>
  <c r="F12" i="10" s="1"/>
  <c r="E8" i="10"/>
  <c r="H8" i="10" s="1"/>
  <c r="E4" i="10"/>
  <c r="F4" i="10" s="1"/>
  <c r="E11" i="10"/>
  <c r="G11" i="10" s="1"/>
  <c r="E7" i="10"/>
  <c r="G7" i="10" s="1"/>
  <c r="E3" i="10"/>
  <c r="H3" i="10" s="1"/>
  <c r="G2" i="10" l="1"/>
  <c r="H4" i="10"/>
  <c r="F9" i="10"/>
  <c r="F5" i="10"/>
  <c r="F10" i="10"/>
  <c r="G6" i="10"/>
  <c r="H7" i="10"/>
  <c r="F2" i="10"/>
  <c r="G8" i="10"/>
  <c r="F8" i="10"/>
  <c r="F7" i="10"/>
  <c r="H6" i="10"/>
  <c r="F13" i="10"/>
  <c r="G3" i="10"/>
  <c r="H5" i="10"/>
  <c r="H10" i="10"/>
  <c r="G13" i="10"/>
  <c r="H11" i="10"/>
  <c r="H12" i="10"/>
  <c r="F3" i="10"/>
  <c r="G12" i="10"/>
  <c r="F11" i="10"/>
  <c r="H9" i="10"/>
  <c r="G4" i="10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<sst xmlns="http://schemas.openxmlformats.org/spreadsheetml/2006/main" count="33060" uniqueCount="8403">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</sst>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 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D-5641-8184-61210D5AEA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2-1844-935D-F492639BA6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2-1844-935D-F492639BA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512560"/>
        <c:axId val="1054494976"/>
      </c:lineChart>
      <c:catAx>
        <c:axId val="105451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494976"/>
        <c:crosses val="autoZero"/>
        <c:auto val="1"/>
        <c:lblAlgn val="ctr"/>
        <c:lblOffset val="100"/>
        <c:noMultiLvlLbl val="0"/>
      </c:catAx>
      <c:valAx>
        <c:axId val="10544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1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1-3947-B313-84BE3B2832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1-3947-B313-84BE3B2832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1-3947-B313-84BE3B283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676256"/>
        <c:axId val="1035677888"/>
      </c:lineChart>
      <c:catAx>
        <c:axId val="1035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677888"/>
        <c:crosses val="autoZero"/>
        <c:auto val="1"/>
        <c:lblAlgn val="ctr"/>
        <c:lblOffset val="100"/>
        <c:noMultiLvlLbl val="0"/>
      </c:catAx>
      <c:valAx>
        <c:axId val="10356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6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[Kickstarter_Challenge_Updated.xlsx]Parent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164E-9DB3-5F9A50BCA43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3A-164E-9DB3-5F9A50BCA43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3A-164E-9DB3-5F9A50BCA43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3A-164E-9DB3-5F9A50BCA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560592"/>
        <c:axId val="1035562224"/>
      </c:barChart>
      <c:catAx>
        <c:axId val="10355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2224"/>
        <c:crosses val="autoZero"/>
        <c:auto val="1"/>
        <c:lblAlgn val="ctr"/>
        <c:lblOffset val="100"/>
        <c:noMultiLvlLbl val="0"/>
      </c:catAx>
      <c:valAx>
        <c:axId val="10355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[Kickstarter_Challenge_Updated.xlsx]Subcategory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5-FE4D-A5F1-884C75BE5C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25-FE4D-A5F1-884C75BE5C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25-FE4D-A5F1-884C75BE5CE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8-7549-8192-5B2EB065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29072"/>
        <c:axId val="1049044112"/>
      </c:barChart>
      <c:catAx>
        <c:axId val="10488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44112"/>
        <c:crosses val="autoZero"/>
        <c:auto val="1"/>
        <c:lblAlgn val="ctr"/>
        <c:lblOffset val="100"/>
        <c:noMultiLvlLbl val="0"/>
      </c:catAx>
      <c:valAx>
        <c:axId val="10490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50800</xdr:rowOff>
    </xdr:from>
    <xdr:to>
      <xdr:col>16</xdr:col>
      <xdr:colOff>635000</xdr:colOff>
      <xdr:row>23</xdr:row>
      <xdr:rowOff>152400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A552AC95-250F-9C43-B3DC-2BF1D6607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0</xdr:row>
      <xdr:rowOff>0</xdr:rowOff>
    </xdr:from>
    <xdr:to>
      <xdr:col>23</xdr:col>
      <xdr:colOff>673100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AB546-3E3E-D84C-B2BC-119E579A8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25400</xdr:rowOff>
    </xdr:from>
    <xdr:to>
      <xdr:col>16</xdr:col>
      <xdr:colOff>431800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BD356-BB2E-F244-9DFA-B3FFBEDE7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25400</xdr:rowOff>
    </xdr:from>
    <xdr:to>
      <xdr:col>16</xdr:col>
      <xdr:colOff>800100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FD03B-A6CE-484F-B9E0-FBC72FC00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Ravindranath" refreshedDate="44095.474108796298" createdVersion="6" refreshedVersion="6" minRefreshableVersion="3" recordCount="4114" xr:uid="{32E8C055-F9F0-E34B-BF0A-5281D9F26D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Ravindranath" refreshedDate="44095.474609143515" createdVersion="6" refreshedVersion="6" minRefreshableVersion="3" recordCount="4114" xr:uid="{48064811-0837-834C-974F-E9606879B5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6EE1A-BE2C-F842-8467-E465E8FF0BA6}" name="PivotTable5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B4AB3-A85C-1B44-8882-47FC1D5690EA}" name="PivotTable1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C9D15-6F55-0E4F-BE89-23A1BE86DAA9}" name="PivotTable2" cacheId="8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B2BDE229-ADC9-624C-930C-39709636F840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 R1:T1">
    <cfRule type="colorScale" priority="2">
      <colorScale>
        <cfvo type="min"/>
        <cfvo type="percent" val="90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24280-C762-8F4F-8E10-5751BB4E5E9A}">
  <dimension ref="A1:E18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BC2FE-4079-004A-81CD-BE72A7C98CF2}">
  <dimension ref="A1:H13"/>
  <sheetViews>
    <sheetView workbookViewId="0"/>
  </sheetViews>
  <sheetFormatPr baseColWidth="10" defaultRowHeight="15" x14ac:dyDescent="0.2"/>
  <cols>
    <col min="1" max="1" width="16.33203125" bestFit="1" customWidth="1"/>
    <col min="2" max="5" width="15.5" customWidth="1"/>
    <col min="6" max="6" width="17.6640625" style="18" bestFit="1" customWidth="1"/>
    <col min="7" max="7" width="15.5" style="19" customWidth="1"/>
    <col min="8" max="8" width="16.83203125" style="19" bestFit="1" customWidth="1"/>
  </cols>
  <sheetData>
    <row r="1" spans="1:8" x14ac:dyDescent="0.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s="18" t="s">
        <v>8388</v>
      </c>
      <c r="G1" s="19" t="s">
        <v>8389</v>
      </c>
      <c r="H1" s="19" t="s">
        <v>8390</v>
      </c>
    </row>
    <row r="2" spans="1:8" x14ac:dyDescent="0.2">
      <c r="A2" t="s">
        <v>8391</v>
      </c>
      <c r="B2">
        <f>COUNTIFS(Kickstarter!D:D,"&lt;1000",Kickstarter!F:F,"=successful",Kickstarter!R:R,"=plays")</f>
        <v>141</v>
      </c>
      <c r="C2">
        <f>COUNTIFS(Kickstarter!D:D,"&lt;1000",Kickstarter!F:F,"=failed",Kickstarter!R:R,"=plays")</f>
        <v>45</v>
      </c>
      <c r="D2">
        <f>COUNTIFS(Kickstarter!D:D,"&lt;1000",Kickstarter!F:F,"=canceled",Kickstarter!R:R,"=plays")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8392</v>
      </c>
      <c r="B3">
        <f>COUNTIFS(Kickstarter!D:D,"&gt;=1000",Kickstarter!D:D,"&lt;5000",Kickstarter!F:F,"=successful",Kickstarter!R:R,"=plays")</f>
        <v>388</v>
      </c>
      <c r="C3">
        <f>COUNTIFS(Kickstarter!D:D,"&gt;=1000",Kickstarter!D:D,"&lt;5000",Kickstarter!F:F,"=failed",Kickstarter!R:R,"=plays")</f>
        <v>146</v>
      </c>
      <c r="D3">
        <f>COUNTIFS(Kickstarter!D:D,"&gt;=1000",Kickstarter!D:D,"&lt;5000",Kickstarter!F:F,"=canceled",Kickstarter!R:R,"=plays")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8393</v>
      </c>
      <c r="B4">
        <f>COUNTIFS(Kickstarter!D:D,"&gt;=5000",Kickstarter!D:D,"&lt;10000",Kickstarter!F:F,"=successful",Kickstarter!R:R,"=plays")</f>
        <v>93</v>
      </c>
      <c r="C4">
        <f>COUNTIFS(Kickstarter!D:D,"&gt;=5000",Kickstarter!D:D,"&lt;10000",Kickstarter!F:F,"=failed",Kickstarter!R:R,"=plays")</f>
        <v>76</v>
      </c>
      <c r="D4">
        <f>COUNTIFS(Kickstarter!D:D,"&gt;=5000",Kickstarter!D:D,"&lt;10000",Kickstarter!F:F,"=canceled",Kickstarter!R:R,"=plays")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8394</v>
      </c>
      <c r="B5">
        <f>COUNTIFS(Kickstarter!D:D,"&gt;=10000",Kickstarter!D:D,"&lt;15000",Kickstarter!F:F,"=successful",Kickstarter!R:R,"=plays")</f>
        <v>39</v>
      </c>
      <c r="C5">
        <f>COUNTIFS(Kickstarter!D:D,"&gt;=10000",Kickstarter!D:D,"&lt;15000",Kickstarter!F:F,"=failed",Kickstarter!R:R,"=plays")</f>
        <v>33</v>
      </c>
      <c r="D5">
        <f>COUNTIFS(Kickstarter!D:D,"&gt;=10000",Kickstarter!D:D,"&lt;15000",Kickstarter!F:F,"=canceled",Kickstarter!R:R,"=plays")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8395</v>
      </c>
      <c r="B6">
        <f>COUNTIFS(Kickstarter!D:D,"&gt;=15000",Kickstarter!D:D,"&lt;20000",Kickstarter!F:F,"=successful",Kickstarter!R:R,"=plays")</f>
        <v>12</v>
      </c>
      <c r="C6">
        <f>COUNTIFS(Kickstarter!D:D,"&gt;=15000",Kickstarter!D:D,"&lt;20000",Kickstarter!F:F,"=failed",Kickstarter!R:R,"=plays")</f>
        <v>12</v>
      </c>
      <c r="D6">
        <f>COUNTIFS(Kickstarter!D:D,"&gt;=15000",Kickstarter!D:D,"&lt;20000",Kickstarter!F:F,"=canceled",Kickstarter!R:R,"=plays")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8396</v>
      </c>
      <c r="B7">
        <f>COUNTIFS(Kickstarter!D:D,"&gt;=20000",Kickstarter!D:D,"&lt;25000",Kickstarter!F:F,"=successful",Kickstarter!R:R,"=plays")</f>
        <v>9</v>
      </c>
      <c r="C7">
        <f>COUNTIFS(Kickstarter!D:D,"&gt;=20000",Kickstarter!D:D,"&lt;25000",Kickstarter!F:F,"=failed",Kickstarter!R:R,"=plays")</f>
        <v>11</v>
      </c>
      <c r="D7">
        <f>COUNTIFS(Kickstarter!D:D,"&gt;=20000",Kickstarter!D:D,"&lt;25000",Kickstarter!F:F,"=canceled",Kickstarter!R:R,"=plays")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8397</v>
      </c>
      <c r="B8">
        <f>COUNTIFS(Kickstarter!D:D,"&gt;=25000",Kickstarter!D:D,"&lt;30000",Kickstarter!F:F,"=successful",Kickstarter!R:R,"=plays")</f>
        <v>1</v>
      </c>
      <c r="C8">
        <f>COUNTIFS(Kickstarter!D:D,"&gt;=25000",Kickstarter!D:D,"&lt;30000",Kickstarter!F:F,"=failed",Kickstarter!R:R,"=plays")</f>
        <v>4</v>
      </c>
      <c r="D8">
        <f>COUNTIFS(Kickstarter!D:D,"&gt;=25000",Kickstarter!D:D,"&lt;30000",Kickstarter!F:F,"=canceled",Kickstarter!R:R,"=plays")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8398</v>
      </c>
      <c r="B9">
        <f>COUNTIFS(Kickstarter!D:D,"&gt;=30000",Kickstarter!D:D,"&lt;35000",Kickstarter!F:F,"=successful",Kickstarter!R:R,"=plays")</f>
        <v>3</v>
      </c>
      <c r="C9">
        <f>COUNTIFS(Kickstarter!D:D,"&gt;=30000",Kickstarter!D:D,"&lt;35000",Kickstarter!F:F,"=failed",Kickstarter!R:R,"=plays")</f>
        <v>8</v>
      </c>
      <c r="D9">
        <f>COUNTIFS(Kickstarter!D:D,"&gt;=30000",Kickstarter!D:D,"&lt;35000",Kickstarter!F:F,"=canceled",Kickstarter!R:R,"=plays")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8399</v>
      </c>
      <c r="B10">
        <f>COUNTIFS(Kickstarter!D:D,"&gt;=35000",Kickstarter!D:D,"&lt;40000",Kickstarter!F:F,"=successful",Kickstarter!R:R,"=plays")</f>
        <v>4</v>
      </c>
      <c r="C10">
        <f>COUNTIFS(Kickstarter!D:D,"&gt;=35000",Kickstarter!D:D,"&lt;40000",Kickstarter!F:F,"=failed",Kickstarter!R:R,"=plays")</f>
        <v>2</v>
      </c>
      <c r="D10">
        <f>COUNTIFS(Kickstarter!D:D,"&gt;=35000",Kickstarter!D:D,"&lt;40000",Kickstarter!F:F,"=canceled",Kickstarter!R:R,"=plays")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8400</v>
      </c>
      <c r="B11">
        <f>COUNTIFS(Kickstarter!D:D,"&gt;=40000",Kickstarter!D:D,"&lt;45000",Kickstarter!F:F,"=successful",Kickstarter!R:R,"=plays")</f>
        <v>2</v>
      </c>
      <c r="C11">
        <f>COUNTIFS(Kickstarter!D:D,"&gt;=40000",Kickstarter!D:D,"&lt;45000",Kickstarter!F:F,"=failed",Kickstarter!R:R,"=plays")</f>
        <v>1</v>
      </c>
      <c r="D11">
        <f>COUNTIFS(Kickstarter!D:D,"&gt;=40000",Kickstarter!D:D,"&lt;45000",Kickstarter!F:F,"=canceled",Kickstarter!R:R,"=plays")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8401</v>
      </c>
      <c r="B12">
        <f>COUNTIFS(Kickstarter!D:D,"&gt;=45000",Kickstarter!D:D,"&lt;50000",Kickstarter!F:F,"=successful",Kickstarter!R:R,"=plays")</f>
        <v>0</v>
      </c>
      <c r="C12">
        <f>COUNTIFS(Kickstarter!D:D,"&gt;=45000",Kickstarter!D:D,"&lt;50000",Kickstarter!F:F,"=failed",Kickstarter!R:R,"=plays")</f>
        <v>1</v>
      </c>
      <c r="D12">
        <f>COUNTIFS(Kickstarter!D:D,"&gt;=45000",Kickstarter!D:D,"&lt;50000",Kickstarter!F:F,"=canceled",Kickstarter!R:R,"=plays")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8402</v>
      </c>
      <c r="B13">
        <f>COUNTIFS(Kickstarter!D:D,"&gt;=50000",Kickstarter!F:F,"=successful",Kickstarter!R:R,"=plays")</f>
        <v>2</v>
      </c>
      <c r="C13">
        <f>COUNTIFS(Kickstarter!D:D,"&gt;=50000",Kickstarter!F:F,"=failed",Kickstarter!R:R,"=plays")</f>
        <v>14</v>
      </c>
      <c r="D13">
        <f>COUNTIFS(Kickstarter!D:D,"&gt;=50000",Kickstarter!F:F,"=canceled",Kickstarter!R:R,"=plays")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C9EC-3AC1-324B-8015-4E901EFF47C1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17B8C-33C6-884C-830F-EA3848CBD6A8}">
  <dimension ref="A1:F47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DD84-077B-C340-AF6E-88D9236902E4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Hrishikesh Ravindranath</cp:lastModifiedBy>
  <dcterms:created xsi:type="dcterms:W3CDTF">2017-04-20T15:17:24Z</dcterms:created>
  <dcterms:modified xsi:type="dcterms:W3CDTF">2020-09-21T18:27:25Z</dcterms:modified>
</cp:coreProperties>
</file>