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sha\Downloads\IndiaGold Case Study Zola\"/>
    </mc:Choice>
  </mc:AlternateContent>
  <xr:revisionPtr revIDLastSave="0" documentId="13_ncr:1_{C0196C31-0982-4689-BAB4-1F0A7512D5ED}" xr6:coauthVersionLast="47" xr6:coauthVersionMax="47" xr10:uidLastSave="{00000000-0000-0000-0000-000000000000}"/>
  <bookViews>
    <workbookView xWindow="-98" yWindow="-98" windowWidth="24196" windowHeight="14476" xr2:uid="{74EAFE9C-D925-489E-B132-FF093F6E1833}"/>
  </bookViews>
  <sheets>
    <sheet name="Data" sheetId="1" r:id="rId1"/>
    <sheet name="Pivot" sheetId="4" r:id="rId2"/>
    <sheet name="NotificationManagement" sheetId="5" r:id="rId3"/>
  </sheets>
  <definedNames>
    <definedName name="_xlcn.WorksheetConnection_DataA1G931" hidden="1">Data!$A$1:$G$93</definedName>
    <definedName name="_xlcn.WorksheetConnection_Sheet1A1F931" hidden="1">Data!$A$1:$F$93</definedName>
  </definedNames>
  <calcPr calcId="191029"/>
  <pivotCaches>
    <pivotCache cacheId="92" r:id="rId4"/>
    <pivotCache cacheId="86" r:id="rId5"/>
    <pivotCache cacheId="87" r:id="rId6"/>
    <pivotCache cacheId="88" r:id="rId7"/>
    <pivotCache cacheId="89" r:id="rId8"/>
    <pivotCache cacheId="9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F$93"/>
          <x15:modelTable id="Range 1" name="Range 1" connection="WorksheetConnection_Data!$A$1:$G$9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4" l="1"/>
  <c r="J13" i="4"/>
  <c r="K13" i="4" s="1"/>
  <c r="L13" i="4" s="1"/>
  <c r="J12" i="4"/>
  <c r="K12" i="4" s="1"/>
  <c r="L12" i="4" s="1"/>
  <c r="J11" i="4"/>
  <c r="K11" i="4" s="1"/>
  <c r="L11" i="4" s="1"/>
  <c r="J10" i="4"/>
  <c r="K10" i="4" s="1"/>
  <c r="L10" i="4" s="1"/>
  <c r="K16" i="4" s="1"/>
  <c r="J17" i="4" s="1"/>
  <c r="J18" i="4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87216B-2E66-4DA2-BAC3-1599C1FAD9C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28F284B-5141-4E4B-B6DF-28FD77A3E104}" name="WorksheetConnection_Data!$A$1:$G$93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DataA1G931"/>
        </x15:connection>
      </ext>
    </extLst>
  </connection>
  <connection id="3" xr16:uid="{25DA7CDE-FF03-43D6-8EE5-249460325D25}" name="WorksheetConnection_Sheet1!$A$1:$F$93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F9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SURGE PRICE APPLIED].&amp;[Y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<sst xmlns="http://schemas.openxmlformats.org/spreadsheetml/2006/main" count="381" uniqueCount="76">
  <si>
    <t>CAPITAL</t>
  </si>
  <si>
    <t>CANCELLED</t>
  </si>
  <si>
    <t>TIER 1</t>
  </si>
  <si>
    <t>BOOKED</t>
  </si>
  <si>
    <t>Y</t>
  </si>
  <si>
    <t>TIER 3</t>
  </si>
  <si>
    <t>TIER 2</t>
  </si>
  <si>
    <t>RIDE #</t>
  </si>
  <si>
    <t>CITY TYPE</t>
  </si>
  <si>
    <t>FARE (₹)</t>
  </si>
  <si>
    <t>DISTANCE (km)</t>
  </si>
  <si>
    <t>STATUS</t>
  </si>
  <si>
    <t>SURGE PRICE APPLIED</t>
  </si>
  <si>
    <t>Column Labels</t>
  </si>
  <si>
    <t>Grand Total</t>
  </si>
  <si>
    <t>Row Labels</t>
  </si>
  <si>
    <t>Count of CITY TYPE</t>
  </si>
  <si>
    <t>Average of FARE (₹)</t>
  </si>
  <si>
    <t>Average of DISTANCE (km)</t>
  </si>
  <si>
    <t>For Riders:</t>
  </si>
  <si>
    <t>Notification Type: Push Notification</t>
  </si>
  <si>
    <t>S.No.</t>
  </si>
  <si>
    <t>Notification Instance</t>
  </si>
  <si>
    <t>Heading</t>
  </si>
  <si>
    <t>Body</t>
  </si>
  <si>
    <t>Notification Type</t>
  </si>
  <si>
    <t>Action on Click</t>
  </si>
  <si>
    <t>App Update Available</t>
  </si>
  <si>
    <t>A new version of the app is available.</t>
  </si>
  <si>
    <t>Push Notification</t>
  </si>
  <si>
    <t>Open App Store/Play Store</t>
  </si>
  <si>
    <t>Booking Confirmed</t>
  </si>
  <si>
    <t>Your ride has been confirmed.</t>
  </si>
  <si>
    <t>Open Ride Details Screen</t>
  </si>
  <si>
    <t>Driver Arrived</t>
  </si>
  <si>
    <t>Your driver has arrived at your location.</t>
  </si>
  <si>
    <t>Open Driver Details Screen</t>
  </si>
  <si>
    <t>Ride Started</t>
  </si>
  <si>
    <t>Your ride has started.</t>
  </si>
  <si>
    <t>Open Ride Status Screen</t>
  </si>
  <si>
    <t>Ride Completed</t>
  </si>
  <si>
    <t>Your ride has been completed.</t>
  </si>
  <si>
    <t>Open Rating and Review Screen</t>
  </si>
  <si>
    <t>Payment Receipt</t>
  </si>
  <si>
    <t>Your payment for the ride has been received.</t>
  </si>
  <si>
    <t>Open Payment Details Screen</t>
  </si>
  <si>
    <t>Promotional Offer</t>
  </si>
  <si>
    <t>Exclusive Offer</t>
  </si>
  <si>
    <t>Enjoy 20% off on your next ride!</t>
  </si>
  <si>
    <t>Open Promotions Screen</t>
  </si>
  <si>
    <t>For Drivers:</t>
  </si>
  <si>
    <t>New Ride Request</t>
  </si>
  <si>
    <t>A rider has requested a ride.</t>
  </si>
  <si>
    <t>Open Driver Accept/Decline Screen</t>
  </si>
  <si>
    <t>Ride Accepted</t>
  </si>
  <si>
    <t>You have accepted a ride request.</t>
  </si>
  <si>
    <t>Ride Cancelled</t>
  </si>
  <si>
    <t>The rider has cancelled the ride.</t>
  </si>
  <si>
    <t>Open Ride History Screen</t>
  </si>
  <si>
    <t>Payment Received</t>
  </si>
  <si>
    <t>Payment for the ride received.</t>
  </si>
  <si>
    <t>The ride has been successfully completed.</t>
  </si>
  <si>
    <t>Get exclusive discounts on future rides!</t>
  </si>
  <si>
    <t>Sum of FARE (₹)</t>
  </si>
  <si>
    <t>Fare as per New Model</t>
  </si>
  <si>
    <t>Sum of Fare as per New Model</t>
  </si>
  <si>
    <t>Count of RIDE #</t>
  </si>
  <si>
    <t>City Type</t>
  </si>
  <si>
    <t>Base Fare (₹)</t>
  </si>
  <si>
    <t>Capital</t>
  </si>
  <si>
    <t>Tier 1</t>
  </si>
  <si>
    <t>Tier 2</t>
  </si>
  <si>
    <t>Tier 3</t>
  </si>
  <si>
    <t>Previous Pricing Model:</t>
  </si>
  <si>
    <t>Adjusted Pricing Model:</t>
  </si>
  <si>
    <t>per km (₹)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</si>
</sst>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.6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7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NumberFormat="1"/>
    <xf numFmtId="0" fontId="0" fillId="0" borderId="1" xfId="0" applyBorder="1"/>
    <xf numFmtId="2" fontId="0" fillId="0" borderId="0" xfId="0" applyNumberFormat="1"/>
    <xf numFmtId="0" fontId="4" fillId="3" borderId="2" xfId="0" applyNumberFormat="1" applyFont="1" applyFill="1" applyBorder="1"/>
    <xf numFmtId="0" fontId="0" fillId="0" borderId="0" xfId="0" applyFont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1" fontId="4" fillId="5" borderId="0" xfId="0" applyNumberFormat="1" applyFont="1" applyFill="1"/>
    <xf numFmtId="0" fontId="0" fillId="2" borderId="0" xfId="0" applyFill="1"/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2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SHAV MUNDRA" refreshedDate="45106.91559837963" backgroundQuery="1" createdVersion="8" refreshedVersion="8" minRefreshableVersion="3" recordCount="0" supportSubquery="1" supportAdvancedDrill="1" xr:uid="{63735F32-0835-45EC-AAA6-176C9BA1F886}">
  <cacheSource type="external" connectionId="1"/>
  <cacheFields count="4">
    <cacheField name="[Range 1].[CITY TYPE].[CITY TYPE]" caption="CITY TYPE" numFmtId="0" hierarchy="7" level="1">
      <sharedItems count="4">
        <s v="CAPITAL"/>
        <s v="TIER 1"/>
        <s v="TIER 2"/>
        <s v="TIER 3"/>
      </sharedItems>
    </cacheField>
    <cacheField name="[Measures].[Sum of FARE (₹) 2]" caption="Sum of FARE (₹) 2" numFmtId="0" hierarchy="22" level="32767"/>
    <cacheField name="[Measures].[Sum of Fare as per New Model]" caption="Sum of Fare as per New Model" numFmtId="0" hierarchy="23" level="32767"/>
    <cacheField name="[Measures].[Count of RIDE #]" caption="Count of RIDE #" numFmtId="0" hierarchy="25" level="32767"/>
  </cacheFields>
  <cacheHierarchies count="26">
    <cacheHierarchy uniqueName="[Range].[RIDE #]" caption="RIDE #" attribute="1" defaultMemberUniqueName="[Range].[RIDE #].[All]" allUniqueName="[Range].[RIDE #].[All]" dimensionUniqueName="[Range]" displayFolder="" count="0" memberValueDatatype="20" unbalanced="0"/>
    <cacheHierarchy uniqueName="[Range].[CITY TYPE]" caption="CITY TYPE" attribute="1" defaultMemberUniqueName="[Range].[CITY TYPE].[All]" allUniqueName="[Range].[CITY TYPE].[All]" dimensionUniqueName="[Range]" displayFolder="" count="0" memberValueDatatype="130" unbalanced="0"/>
    <cacheHierarchy uniqueName="[Range].[FARE (₹)]" caption="FARE (₹)" attribute="1" defaultMemberUniqueName="[Range].[FARE (₹)].[All]" allUniqueName="[Range].[FARE (₹)].[All]" dimensionUniqueName="[Range]" displayFolder="" count="0" memberValueDatatype="5" unbalanced="0"/>
    <cacheHierarchy uniqueName="[Range].[DISTANCE (km)]" caption="DISTANCE (km)" attribute="1" defaultMemberUniqueName="[Range].[DISTANCE (km)].[All]" allUniqueName="[Range].[DISTANCE (km)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SURGE PRICE APPLIED]" caption="SURGE PRICE APPLIED" attribute="1" defaultMemberUniqueName="[Range].[SURGE PRICE APPLIED].[All]" allUniqueName="[Range].[SURGE PRICE APPLIED].[All]" dimensionUniqueName="[Range]" displayFolder="" count="0" memberValueDatatype="130" unbalanced="0"/>
    <cacheHierarchy uniqueName="[Range 1].[RIDE #]" caption="RIDE #" attribute="1" defaultMemberUniqueName="[Range 1].[RIDE #].[All]" allUniqueName="[Range 1].[RIDE #].[All]" dimensionUniqueName="[Range 1]" displayFolder="" count="0" memberValueDatatype="20" unbalanced="0"/>
    <cacheHierarchy uniqueName="[Range 1].[CITY TYPE]" caption="CITY TYPE" attribute="1" defaultMemberUniqueName="[Range 1].[CITY TYPE].[All]" allUniqueName="[Range 1].[CITY TYP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FARE (₹)]" caption="FARE (₹)" attribute="1" defaultMemberUniqueName="[Range 1].[FARE (₹)].[All]" allUniqueName="[Range 1].[FARE (₹)].[All]" dimensionUniqueName="[Range 1]" displayFolder="" count="0" memberValueDatatype="5" unbalanced="0"/>
    <cacheHierarchy uniqueName="[Range 1].[DISTANCE (km)]" caption="DISTANCE (km)" attribute="1" defaultMemberUniqueName="[Range 1].[DISTANCE (km)].[All]" allUniqueName="[Range 1].[DISTANCE (km)].[All]" dimensionUniqueName="[Range 1]" displayFolder="" count="0" memberValueDatatype="20" unbalanced="0"/>
    <cacheHierarchy uniqueName="[Range 1].[STATUS]" caption="STATUS" attribute="1" defaultMemberUniqueName="[Range 1].[STATUS].[All]" allUniqueName="[Range 1].[STATUS].[All]" dimensionUniqueName="[Range 1]" displayFolder="" count="0" memberValueDatatype="130" unbalanced="0"/>
    <cacheHierarchy uniqueName="[Range 1].[SURGE PRICE APPLIED]" caption="SURGE PRICE APPLIED" attribute="1" defaultMemberUniqueName="[Range 1].[SURGE PRICE APPLIED].[All]" allUniqueName="[Range 1].[SURGE PRICE APPLIED].[All]" dimensionUniqueName="[Range 1]" displayFolder="" count="0" memberValueDatatype="130" unbalanced="0"/>
    <cacheHierarchy uniqueName="[Range 1].[Fare as per New Model]" caption="Fare as per New Model" attribute="1" defaultMemberUniqueName="[Range 1].[Fare as per New Model].[All]" allUniqueName="[Range 1].[Fare as per New Model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CITY TYPE]" caption="Count of CITY TYP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 (₹)]" caption="Sum of FARE (₹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FARE (₹)]" caption="Average of FARE (₹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ISTANCE (km)]" caption="Sum of DISTANCE (km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DISTANCE (km)]" caption="Average of DISTANCE (km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URGE PRICE APPLIED]" caption="Count of SURGE PRICE APPLIE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FARE (₹) 2]" caption="Sum of FARE (₹)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Fare as per New Model]" caption="Sum of Fare as per New Model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IDE #]" caption="Sum of RIDE #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IDE #]" caption="Count of RIDE #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SHAV MUNDRA" refreshedDate="45106.026356365743" backgroundQuery="1" createdVersion="8" refreshedVersion="8" minRefreshableVersion="3" recordCount="0" supportSubquery="1" supportAdvancedDrill="1" xr:uid="{03F8D4DE-28BB-46D1-BE68-3C4EC1F40D35}">
  <cacheSource type="external" connectionId="1"/>
  <cacheFields count="4">
    <cacheField name="[Range].[CITY TYPE].[CITY TYPE]" caption="CITY TYPE" numFmtId="0" hierarchy="1" level="1">
      <sharedItems count="4">
        <s v="CAPITAL"/>
        <s v="TIER 1"/>
        <s v="TIER 2"/>
        <s v="TIER 3"/>
      </sharedItems>
    </cacheField>
    <cacheField name="[Range].[STATUS].[STATUS]" caption="STATUS" numFmtId="0" hierarchy="4" level="1">
      <sharedItems count="1">
        <s v="BOOKED"/>
      </sharedItems>
    </cacheField>
    <cacheField name="[Range].[SURGE PRICE APPLIED].[SURGE PRICE APPLIED]" caption="SURGE PRICE APPLIED" numFmtId="0" hierarchy="5" level="1">
      <sharedItems containsSemiMixedTypes="0" containsNonDate="0" containsString="0"/>
    </cacheField>
    <cacheField name="[Measures].[Average of FARE (₹)]" caption="Average of FARE (₹)" numFmtId="0" hierarchy="18" level="32767"/>
  </cacheFields>
  <cacheHierarchies count="26">
    <cacheHierarchy uniqueName="[Range].[RIDE #]" caption="RIDE #" attribute="1" defaultMemberUniqueName="[Range].[RIDE #].[All]" allUniqueName="[Range].[RIDE #].[All]" dimensionUniqueName="[Range]" displayFolder="" count="0" memberValueDatatype="20" unbalanced="0"/>
    <cacheHierarchy uniqueName="[Range].[CITY TYPE]" caption="CITY TYPE" attribute="1" defaultMemberUniqueName="[Range].[CITY TYPE].[All]" allUniqueName="[Range].[CITY 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ARE (₹)]" caption="FARE (₹)" attribute="1" defaultMemberUniqueName="[Range].[FARE (₹)].[All]" allUniqueName="[Range].[FARE (₹)].[All]" dimensionUniqueName="[Range]" displayFolder="" count="0" memberValueDatatype="5" unbalanced="0"/>
    <cacheHierarchy uniqueName="[Range].[DISTANCE (km)]" caption="DISTANCE (km)" attribute="1" defaultMemberUniqueName="[Range].[DISTANCE (km)].[All]" allUniqueName="[Range].[DISTANCE (km)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RGE PRICE APPLIED]" caption="SURGE PRICE APPLIED" attribute="1" defaultMemberUniqueName="[Range].[SURGE PRICE APPLIED].[All]" allUniqueName="[Range].[SURGE PRICE APPLIED].[All]" dimensionUniqueName="[Range]" displayFolder="" count="2" memberValueDatatype="130" unbalanced="0">
      <fieldsUsage count="2">
        <fieldUsage x="-1"/>
        <fieldUsage x="2"/>
      </fieldsUsage>
    </cacheHierarchy>
    <cacheHierarchy uniqueName="[Range 1].[RIDE #]" caption="RIDE #" attribute="1" defaultMemberUniqueName="[Range 1].[RIDE #].[All]" allUniqueName="[Range 1].[RIDE #].[All]" dimensionUniqueName="[Range 1]" displayFolder="" count="0" memberValueDatatype="20" unbalanced="0"/>
    <cacheHierarchy uniqueName="[Range 1].[CITY TYPE]" caption="CITY TYPE" attribute="1" defaultMemberUniqueName="[Range 1].[CITY TYPE].[All]" allUniqueName="[Range 1].[CITY TYPE].[All]" dimensionUniqueName="[Range 1]" displayFolder="" count="0" memberValueDatatype="130" unbalanced="0"/>
    <cacheHierarchy uniqueName="[Range 1].[FARE (₹)]" caption="FARE (₹)" attribute="1" defaultMemberUniqueName="[Range 1].[FARE (₹)].[All]" allUniqueName="[Range 1].[FARE (₹)].[All]" dimensionUniqueName="[Range 1]" displayFolder="" count="0" memberValueDatatype="5" unbalanced="0"/>
    <cacheHierarchy uniqueName="[Range 1].[DISTANCE (km)]" caption="DISTANCE (km)" attribute="1" defaultMemberUniqueName="[Range 1].[DISTANCE (km)].[All]" allUniqueName="[Range 1].[DISTANCE (km)].[All]" dimensionUniqueName="[Range 1]" displayFolder="" count="0" memberValueDatatype="20" unbalanced="0"/>
    <cacheHierarchy uniqueName="[Range 1].[STATUS]" caption="STATUS" attribute="1" defaultMemberUniqueName="[Range 1].[STATUS].[All]" allUniqueName="[Range 1].[STATUS].[All]" dimensionUniqueName="[Range 1]" displayFolder="" count="0" memberValueDatatype="130" unbalanced="0"/>
    <cacheHierarchy uniqueName="[Range 1].[SURGE PRICE APPLIED]" caption="SURGE PRICE APPLIED" attribute="1" defaultMemberUniqueName="[Range 1].[SURGE PRICE APPLIED].[All]" allUniqueName="[Range 1].[SURGE PRICE APPLIED].[All]" dimensionUniqueName="[Range 1]" displayFolder="" count="0" memberValueDatatype="130" unbalanced="0"/>
    <cacheHierarchy uniqueName="[Range 1].[Fare as per New Model]" caption="Fare as per New Model" attribute="1" defaultMemberUniqueName="[Range 1].[Fare as per New Model].[All]" allUniqueName="[Range 1].[Fare as per New Model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CITY TYPE]" caption="Count of CITY TYP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 (₹)]" caption="Sum of FARE (₹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FARE (₹)]" caption="Average of FARE (₹)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ISTANCE (km)]" caption="Sum of DISTANCE (km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DISTANCE (km)]" caption="Average of DISTANCE (km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URGE PRICE APPLIED]" caption="Count of SURGE PRICE APPLIE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FARE (₹) 2]" caption="Sum of FARE (₹) 2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Fare as per New Model]" caption="Sum of Fare as per New Model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IDE #]" caption="Sum of RIDE #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IDE #]" caption="Count of RIDE #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SHAV MUNDRA" refreshedDate="45106.025188541666" backgroundQuery="1" createdVersion="8" refreshedVersion="8" minRefreshableVersion="3" recordCount="0" supportSubquery="1" supportAdvancedDrill="1" xr:uid="{365E07AB-727C-4C3F-9646-F68D445B321F}">
  <cacheSource type="external" connectionId="1"/>
  <cacheFields count="3">
    <cacheField name="[Range].[CITY TYPE].[CITY TYPE]" caption="CITY TYPE" numFmtId="0" hierarchy="1" level="1">
      <sharedItems count="4">
        <s v="CAPITAL"/>
        <s v="TIER 1"/>
        <s v="TIER 2"/>
        <s v="TIER 3"/>
      </sharedItems>
    </cacheField>
    <cacheField name="[Range].[STATUS].[STATUS]" caption="STATUS" numFmtId="0" hierarchy="4" level="1">
      <sharedItems count="2">
        <s v="BOOKED"/>
        <s v="CANCELLED"/>
      </sharedItems>
    </cacheField>
    <cacheField name="[Measures].[Average of DISTANCE (km)]" caption="Average of DISTANCE (km)" numFmtId="0" hierarchy="20" level="32767"/>
  </cacheFields>
  <cacheHierarchies count="26">
    <cacheHierarchy uniqueName="[Range].[RIDE #]" caption="RIDE #" attribute="1" defaultMemberUniqueName="[Range].[RIDE #].[All]" allUniqueName="[Range].[RIDE #].[All]" dimensionUniqueName="[Range]" displayFolder="" count="0" memberValueDatatype="20" unbalanced="0"/>
    <cacheHierarchy uniqueName="[Range].[CITY TYPE]" caption="CITY TYPE" attribute="1" defaultMemberUniqueName="[Range].[CITY TYPE].[All]" allUniqueName="[Range].[CITY 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ARE (₹)]" caption="FARE (₹)" attribute="1" defaultMemberUniqueName="[Range].[FARE (₹)].[All]" allUniqueName="[Range].[FARE (₹)].[All]" dimensionUniqueName="[Range]" displayFolder="" count="0" memberValueDatatype="5" unbalanced="0"/>
    <cacheHierarchy uniqueName="[Range].[DISTANCE (km)]" caption="DISTANCE (km)" attribute="1" defaultMemberUniqueName="[Range].[DISTANCE (km)].[All]" allUniqueName="[Range].[DISTANCE (km)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RGE PRICE APPLIED]" caption="SURGE PRICE APPLIED" attribute="1" defaultMemberUniqueName="[Range].[SURGE PRICE APPLIED].[All]" allUniqueName="[Range].[SURGE PRICE APPLIED].[All]" dimensionUniqueName="[Range]" displayFolder="" count="0" memberValueDatatype="130" unbalanced="0"/>
    <cacheHierarchy uniqueName="[Range 1].[RIDE #]" caption="RIDE #" attribute="1" defaultMemberUniqueName="[Range 1].[RIDE #].[All]" allUniqueName="[Range 1].[RIDE #].[All]" dimensionUniqueName="[Range 1]" displayFolder="" count="0" memberValueDatatype="20" unbalanced="0"/>
    <cacheHierarchy uniqueName="[Range 1].[CITY TYPE]" caption="CITY TYPE" attribute="1" defaultMemberUniqueName="[Range 1].[CITY TYPE].[All]" allUniqueName="[Range 1].[CITY TYPE].[All]" dimensionUniqueName="[Range 1]" displayFolder="" count="0" memberValueDatatype="130" unbalanced="0"/>
    <cacheHierarchy uniqueName="[Range 1].[FARE (₹)]" caption="FARE (₹)" attribute="1" defaultMemberUniqueName="[Range 1].[FARE (₹)].[All]" allUniqueName="[Range 1].[FARE (₹)].[All]" dimensionUniqueName="[Range 1]" displayFolder="" count="0" memberValueDatatype="5" unbalanced="0"/>
    <cacheHierarchy uniqueName="[Range 1].[DISTANCE (km)]" caption="DISTANCE (km)" attribute="1" defaultMemberUniqueName="[Range 1].[DISTANCE (km)].[All]" allUniqueName="[Range 1].[DISTANCE (km)].[All]" dimensionUniqueName="[Range 1]" displayFolder="" count="0" memberValueDatatype="20" unbalanced="0"/>
    <cacheHierarchy uniqueName="[Range 1].[STATUS]" caption="STATUS" attribute="1" defaultMemberUniqueName="[Range 1].[STATUS].[All]" allUniqueName="[Range 1].[STATUS].[All]" dimensionUniqueName="[Range 1]" displayFolder="" count="0" memberValueDatatype="130" unbalanced="0"/>
    <cacheHierarchy uniqueName="[Range 1].[SURGE PRICE APPLIED]" caption="SURGE PRICE APPLIED" attribute="1" defaultMemberUniqueName="[Range 1].[SURGE PRICE APPLIED].[All]" allUniqueName="[Range 1].[SURGE PRICE APPLIED].[All]" dimensionUniqueName="[Range 1]" displayFolder="" count="0" memberValueDatatype="130" unbalanced="0"/>
    <cacheHierarchy uniqueName="[Range 1].[Fare as per New Model]" caption="Fare as per New Model" attribute="1" defaultMemberUniqueName="[Range 1].[Fare as per New Model].[All]" allUniqueName="[Range 1].[Fare as per New Model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CITY TYPE]" caption="Count of CITY TYP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 (₹)]" caption="Sum of FARE (₹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FARE (₹)]" caption="Average of FARE (₹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ISTANCE (km)]" caption="Sum of DISTANCE (km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DISTANCE (km)]" caption="Average of DISTANCE (km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URGE PRICE APPLIED]" caption="Count of SURGE PRICE APPLIE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FARE (₹) 2]" caption="Sum of FARE (₹) 2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Fare as per New Model]" caption="Sum of Fare as per New Model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IDE #]" caption="Sum of RIDE #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IDE #]" caption="Count of RIDE #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SHAV MUNDRA" refreshedDate="45106.024231597221" backgroundQuery="1" createdVersion="8" refreshedVersion="8" minRefreshableVersion="3" recordCount="0" supportSubquery="1" supportAdvancedDrill="1" xr:uid="{A1910E3E-9DF1-430C-AEE8-2B8662D94F04}">
  <cacheSource type="external" connectionId="1"/>
  <cacheFields count="3">
    <cacheField name="[Range].[CITY TYPE].[CITY TYPE]" caption="CITY TYPE" numFmtId="0" hierarchy="1" level="1">
      <sharedItems count="4">
        <s v="CAPITAL"/>
        <s v="TIER 1"/>
        <s v="TIER 2"/>
        <s v="TIER 3"/>
      </sharedItems>
    </cacheField>
    <cacheField name="[Range].[STATUS].[STATUS]" caption="STATUS" numFmtId="0" hierarchy="4" level="1">
      <sharedItems count="2">
        <s v="BOOKED"/>
        <s v="CANCELLED"/>
      </sharedItems>
    </cacheField>
    <cacheField name="[Measures].[Average of FARE (₹)]" caption="Average of FARE (₹)" numFmtId="0" hierarchy="18" level="32767"/>
  </cacheFields>
  <cacheHierarchies count="26">
    <cacheHierarchy uniqueName="[Range].[RIDE #]" caption="RIDE #" attribute="1" defaultMemberUniqueName="[Range].[RIDE #].[All]" allUniqueName="[Range].[RIDE #].[All]" dimensionUniqueName="[Range]" displayFolder="" count="0" memberValueDatatype="20" unbalanced="0"/>
    <cacheHierarchy uniqueName="[Range].[CITY TYPE]" caption="CITY TYPE" attribute="1" defaultMemberUniqueName="[Range].[CITY TYPE].[All]" allUniqueName="[Range].[CITY 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ARE (₹)]" caption="FARE (₹)" attribute="1" defaultMemberUniqueName="[Range].[FARE (₹)].[All]" allUniqueName="[Range].[FARE (₹)].[All]" dimensionUniqueName="[Range]" displayFolder="" count="0" memberValueDatatype="5" unbalanced="0"/>
    <cacheHierarchy uniqueName="[Range].[DISTANCE (km)]" caption="DISTANCE (km)" attribute="1" defaultMemberUniqueName="[Range].[DISTANCE (km)].[All]" allUniqueName="[Range].[DISTANCE (km)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RGE PRICE APPLIED]" caption="SURGE PRICE APPLIED" attribute="1" defaultMemberUniqueName="[Range].[SURGE PRICE APPLIED].[All]" allUniqueName="[Range].[SURGE PRICE APPLIED].[All]" dimensionUniqueName="[Range]" displayFolder="" count="0" memberValueDatatype="130" unbalanced="0"/>
    <cacheHierarchy uniqueName="[Range 1].[RIDE #]" caption="RIDE #" attribute="1" defaultMemberUniqueName="[Range 1].[RIDE #].[All]" allUniqueName="[Range 1].[RIDE #].[All]" dimensionUniqueName="[Range 1]" displayFolder="" count="0" memberValueDatatype="20" unbalanced="0"/>
    <cacheHierarchy uniqueName="[Range 1].[CITY TYPE]" caption="CITY TYPE" attribute="1" defaultMemberUniqueName="[Range 1].[CITY TYPE].[All]" allUniqueName="[Range 1].[CITY TYPE].[All]" dimensionUniqueName="[Range 1]" displayFolder="" count="0" memberValueDatatype="130" unbalanced="0"/>
    <cacheHierarchy uniqueName="[Range 1].[FARE (₹)]" caption="FARE (₹)" attribute="1" defaultMemberUniqueName="[Range 1].[FARE (₹)].[All]" allUniqueName="[Range 1].[FARE (₹)].[All]" dimensionUniqueName="[Range 1]" displayFolder="" count="0" memberValueDatatype="5" unbalanced="0"/>
    <cacheHierarchy uniqueName="[Range 1].[DISTANCE (km)]" caption="DISTANCE (km)" attribute="1" defaultMemberUniqueName="[Range 1].[DISTANCE (km)].[All]" allUniqueName="[Range 1].[DISTANCE (km)].[All]" dimensionUniqueName="[Range 1]" displayFolder="" count="0" memberValueDatatype="20" unbalanced="0"/>
    <cacheHierarchy uniqueName="[Range 1].[STATUS]" caption="STATUS" attribute="1" defaultMemberUniqueName="[Range 1].[STATUS].[All]" allUniqueName="[Range 1].[STATUS].[All]" dimensionUniqueName="[Range 1]" displayFolder="" count="0" memberValueDatatype="130" unbalanced="0"/>
    <cacheHierarchy uniqueName="[Range 1].[SURGE PRICE APPLIED]" caption="SURGE PRICE APPLIED" attribute="1" defaultMemberUniqueName="[Range 1].[SURGE PRICE APPLIED].[All]" allUniqueName="[Range 1].[SURGE PRICE APPLIED].[All]" dimensionUniqueName="[Range 1]" displayFolder="" count="0" memberValueDatatype="130" unbalanced="0"/>
    <cacheHierarchy uniqueName="[Range 1].[Fare as per New Model]" caption="Fare as per New Model" attribute="1" defaultMemberUniqueName="[Range 1].[Fare as per New Model].[All]" allUniqueName="[Range 1].[Fare as per New Model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CITY TYPE]" caption="Count of CITY TYP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 (₹)]" caption="Sum of FARE (₹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FARE (₹)]" caption="Average of FARE (₹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ISTANCE (km)]" caption="Sum of DISTANCE (km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DISTANCE (km)]" caption="Average of DISTANCE (km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URGE PRICE APPLIED]" caption="Count of SURGE PRICE APPLIE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FARE (₹) 2]" caption="Sum of FARE (₹) 2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Fare as per New Model]" caption="Sum of Fare as per New Model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IDE #]" caption="Sum of RIDE #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IDE #]" caption="Count of RIDE #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SHAV MUNDRA" refreshedDate="45106.023813194442" backgroundQuery="1" createdVersion="8" refreshedVersion="8" minRefreshableVersion="3" recordCount="0" supportSubquery="1" supportAdvancedDrill="1" xr:uid="{800641C8-E6CD-454D-BDAE-53BCBC719116}">
  <cacheSource type="external" connectionId="1"/>
  <cacheFields count="3">
    <cacheField name="[Range].[CITY TYPE].[CITY TYPE]" caption="CITY TYPE" numFmtId="0" hierarchy="1" level="1">
      <sharedItems count="4">
        <s v="CAPITAL"/>
        <s v="TIER 1"/>
        <s v="TIER 2"/>
        <s v="TIER 3"/>
      </sharedItems>
    </cacheField>
    <cacheField name="[Measures].[Count of CITY TYPE]" caption="Count of CITY TYPE" numFmtId="0" hierarchy="16" level="32767"/>
    <cacheField name="[Range].[STATUS].[STATUS]" caption="STATUS" numFmtId="0" hierarchy="4" level="1">
      <sharedItems count="2">
        <s v="BOOKED"/>
        <s v="CANCELLED"/>
      </sharedItems>
    </cacheField>
  </cacheFields>
  <cacheHierarchies count="26">
    <cacheHierarchy uniqueName="[Range].[RIDE #]" caption="RIDE #" attribute="1" defaultMemberUniqueName="[Range].[RIDE #].[All]" allUniqueName="[Range].[RIDE #].[All]" dimensionUniqueName="[Range]" displayFolder="" count="0" memberValueDatatype="20" unbalanced="0"/>
    <cacheHierarchy uniqueName="[Range].[CITY TYPE]" caption="CITY TYPE" attribute="1" defaultMemberUniqueName="[Range].[CITY TYPE].[All]" allUniqueName="[Range].[CITY 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ARE (₹)]" caption="FARE (₹)" attribute="1" defaultMemberUniqueName="[Range].[FARE (₹)].[All]" allUniqueName="[Range].[FARE (₹)].[All]" dimensionUniqueName="[Range]" displayFolder="" count="0" memberValueDatatype="5" unbalanced="0"/>
    <cacheHierarchy uniqueName="[Range].[DISTANCE (km)]" caption="DISTANCE (km)" attribute="1" defaultMemberUniqueName="[Range].[DISTANCE (km)].[All]" allUniqueName="[Range].[DISTANCE (km)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RGE PRICE APPLIED]" caption="SURGE PRICE APPLIED" attribute="1" defaultMemberUniqueName="[Range].[SURGE PRICE APPLIED].[All]" allUniqueName="[Range].[SURGE PRICE APPLIED].[All]" dimensionUniqueName="[Range]" displayFolder="" count="0" memberValueDatatype="130" unbalanced="0"/>
    <cacheHierarchy uniqueName="[Range 1].[RIDE #]" caption="RIDE #" attribute="1" defaultMemberUniqueName="[Range 1].[RIDE #].[All]" allUniqueName="[Range 1].[RIDE #].[All]" dimensionUniqueName="[Range 1]" displayFolder="" count="0" memberValueDatatype="20" unbalanced="0"/>
    <cacheHierarchy uniqueName="[Range 1].[CITY TYPE]" caption="CITY TYPE" attribute="1" defaultMemberUniqueName="[Range 1].[CITY TYPE].[All]" allUniqueName="[Range 1].[CITY TYPE].[All]" dimensionUniqueName="[Range 1]" displayFolder="" count="0" memberValueDatatype="130" unbalanced="0"/>
    <cacheHierarchy uniqueName="[Range 1].[FARE (₹)]" caption="FARE (₹)" attribute="1" defaultMemberUniqueName="[Range 1].[FARE (₹)].[All]" allUniqueName="[Range 1].[FARE (₹)].[All]" dimensionUniqueName="[Range 1]" displayFolder="" count="0" memberValueDatatype="5" unbalanced="0"/>
    <cacheHierarchy uniqueName="[Range 1].[DISTANCE (km)]" caption="DISTANCE (km)" attribute="1" defaultMemberUniqueName="[Range 1].[DISTANCE (km)].[All]" allUniqueName="[Range 1].[DISTANCE (km)].[All]" dimensionUniqueName="[Range 1]" displayFolder="" count="0" memberValueDatatype="20" unbalanced="0"/>
    <cacheHierarchy uniqueName="[Range 1].[STATUS]" caption="STATUS" attribute="1" defaultMemberUniqueName="[Range 1].[STATUS].[All]" allUniqueName="[Range 1].[STATUS].[All]" dimensionUniqueName="[Range 1]" displayFolder="" count="0" memberValueDatatype="130" unbalanced="0"/>
    <cacheHierarchy uniqueName="[Range 1].[SURGE PRICE APPLIED]" caption="SURGE PRICE APPLIED" attribute="1" defaultMemberUniqueName="[Range 1].[SURGE PRICE APPLIED].[All]" allUniqueName="[Range 1].[SURGE PRICE APPLIED].[All]" dimensionUniqueName="[Range 1]" displayFolder="" count="0" memberValueDatatype="130" unbalanced="0"/>
    <cacheHierarchy uniqueName="[Range 1].[Fare as per New Model]" caption="Fare as per New Model" attribute="1" defaultMemberUniqueName="[Range 1].[Fare as per New Model].[All]" allUniqueName="[Range 1].[Fare as per New Model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CITY TYPE]" caption="Count of CITY TYP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 (₹)]" caption="Sum of FARE (₹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FARE (₹)]" caption="Average of FARE (₹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ISTANCE (km)]" caption="Sum of DISTANCE (km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DISTANCE (km)]" caption="Average of DISTANCE (km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URGE PRICE APPLIED]" caption="Count of SURGE PRICE APPLIE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FARE (₹) 2]" caption="Sum of FARE (₹) 2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Fare as per New Model]" caption="Sum of Fare as per New Model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IDE #]" caption="Sum of RIDE #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IDE #]" caption="Count of RIDE #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SHAV MUNDRA" refreshedDate="45106.027302662034" backgroundQuery="1" createdVersion="8" refreshedVersion="8" minRefreshableVersion="3" recordCount="0" supportSubquery="1" supportAdvancedDrill="1" xr:uid="{DB04F4CA-EAF8-433B-B416-B2E199ECF896}">
  <cacheSource type="external" connectionId="1"/>
  <cacheFields count="4">
    <cacheField name="[Range].[CITY TYPE].[CITY TYPE]" caption="CITY TYPE" numFmtId="0" hierarchy="1" level="1">
      <sharedItems count="4">
        <s v="CAPITAL"/>
        <s v="TIER 1"/>
        <s v="TIER 2"/>
        <s v="TIER 3"/>
      </sharedItems>
    </cacheField>
    <cacheField name="[Range].[STATUS].[STATUS]" caption="STATUS" numFmtId="0" hierarchy="4" level="1">
      <sharedItems count="1">
        <s v="BOOKED"/>
      </sharedItems>
    </cacheField>
    <cacheField name="[Measures].[Average of DISTANCE (km)]" caption="Average of DISTANCE (km)" numFmtId="0" hierarchy="20" level="32767"/>
    <cacheField name="[Range].[SURGE PRICE APPLIED].[SURGE PRICE APPLIED]" caption="SURGE PRICE APPLIED" numFmtId="0" hierarchy="5" level="1">
      <sharedItems containsSemiMixedTypes="0" containsNonDate="0" containsString="0"/>
    </cacheField>
  </cacheFields>
  <cacheHierarchies count="26">
    <cacheHierarchy uniqueName="[Range].[RIDE #]" caption="RIDE #" attribute="1" defaultMemberUniqueName="[Range].[RIDE #].[All]" allUniqueName="[Range].[RIDE #].[All]" dimensionUniqueName="[Range]" displayFolder="" count="0" memberValueDatatype="20" unbalanced="0"/>
    <cacheHierarchy uniqueName="[Range].[CITY TYPE]" caption="CITY TYPE" attribute="1" defaultMemberUniqueName="[Range].[CITY TYPE].[All]" allUniqueName="[Range].[CITY 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ARE (₹)]" caption="FARE (₹)" attribute="1" defaultMemberUniqueName="[Range].[FARE (₹)].[All]" allUniqueName="[Range].[FARE (₹)].[All]" dimensionUniqueName="[Range]" displayFolder="" count="0" memberValueDatatype="5" unbalanced="0"/>
    <cacheHierarchy uniqueName="[Range].[DISTANCE (km)]" caption="DISTANCE (km)" attribute="1" defaultMemberUniqueName="[Range].[DISTANCE (km)].[All]" allUniqueName="[Range].[DISTANCE (km)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RGE PRICE APPLIED]" caption="SURGE PRICE APPLIED" attribute="1" defaultMemberUniqueName="[Range].[SURGE PRICE APPLIED].[All]" allUniqueName="[Range].[SURGE PRICE APPLIED].[All]" dimensionUniqueName="[Range]" displayFolder="" count="2" memberValueDatatype="130" unbalanced="0">
      <fieldsUsage count="2">
        <fieldUsage x="-1"/>
        <fieldUsage x="3"/>
      </fieldsUsage>
    </cacheHierarchy>
    <cacheHierarchy uniqueName="[Range 1].[RIDE #]" caption="RIDE #" attribute="1" defaultMemberUniqueName="[Range 1].[RIDE #].[All]" allUniqueName="[Range 1].[RIDE #].[All]" dimensionUniqueName="[Range 1]" displayFolder="" count="0" memberValueDatatype="20" unbalanced="0"/>
    <cacheHierarchy uniqueName="[Range 1].[CITY TYPE]" caption="CITY TYPE" attribute="1" defaultMemberUniqueName="[Range 1].[CITY TYPE].[All]" allUniqueName="[Range 1].[CITY TYPE].[All]" dimensionUniqueName="[Range 1]" displayFolder="" count="0" memberValueDatatype="130" unbalanced="0"/>
    <cacheHierarchy uniqueName="[Range 1].[FARE (₹)]" caption="FARE (₹)" attribute="1" defaultMemberUniqueName="[Range 1].[FARE (₹)].[All]" allUniqueName="[Range 1].[FARE (₹)].[All]" dimensionUniqueName="[Range 1]" displayFolder="" count="0" memberValueDatatype="5" unbalanced="0"/>
    <cacheHierarchy uniqueName="[Range 1].[DISTANCE (km)]" caption="DISTANCE (km)" attribute="1" defaultMemberUniqueName="[Range 1].[DISTANCE (km)].[All]" allUniqueName="[Range 1].[DISTANCE (km)].[All]" dimensionUniqueName="[Range 1]" displayFolder="" count="0" memberValueDatatype="20" unbalanced="0"/>
    <cacheHierarchy uniqueName="[Range 1].[STATUS]" caption="STATUS" attribute="1" defaultMemberUniqueName="[Range 1].[STATUS].[All]" allUniqueName="[Range 1].[STATUS].[All]" dimensionUniqueName="[Range 1]" displayFolder="" count="0" memberValueDatatype="130" unbalanced="0"/>
    <cacheHierarchy uniqueName="[Range 1].[SURGE PRICE APPLIED]" caption="SURGE PRICE APPLIED" attribute="1" defaultMemberUniqueName="[Range 1].[SURGE PRICE APPLIED].[All]" allUniqueName="[Range 1].[SURGE PRICE APPLIED].[All]" dimensionUniqueName="[Range 1]" displayFolder="" count="0" memberValueDatatype="130" unbalanced="0"/>
    <cacheHierarchy uniqueName="[Range 1].[Fare as per New Model]" caption="Fare as per New Model" attribute="1" defaultMemberUniqueName="[Range 1].[Fare as per New Model].[All]" allUniqueName="[Range 1].[Fare as per New Model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CITY TYPE]" caption="Count of CITY TYP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ARE (₹)]" caption="Sum of FARE (₹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FARE (₹)]" caption="Average of FARE (₹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ISTANCE (km)]" caption="Sum of DISTANCE (km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DISTANCE (km)]" caption="Average of DISTANCE (km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URGE PRICE APPLIED]" caption="Count of SURGE PRICE APPLIE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FARE (₹) 2]" caption="Sum of FARE (₹) 2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Fare as per New Model]" caption="Sum of Fare as per New Model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IDE #]" caption="Sum of RIDE #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IDE #]" caption="Count of RIDE #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0C4B0-42B6-4929-8E9A-E41920259A27}" name="PivotTable7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8" firstHeaderRow="0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RIDE #" fld="3" subtotal="count" baseField="0" baseItem="2"/>
    <dataField name="Sum of FARE (₹)" fld="1" baseField="0" baseItem="0"/>
    <dataField name="Sum of Fare as per New Model" fld="2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RIDE #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G$93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B6E63-4876-4F55-A52F-310149A50019}" name="PivotTable4" cacheId="8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29:C35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1">
        <item x="0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 t="grand">
      <x/>
    </i>
  </colItems>
  <pageFields count="1">
    <pageField fld="2" hier="5" name="[Range].[SURGE PRICE APPLIED].&amp;[Y]" cap="Y"/>
  </pageFields>
  <dataFields count="1">
    <dataField name="Average of FARE (₹)" fld="3" subtotal="average" baseField="0" baseItem="3"/>
  </dataFields>
  <formats count="1">
    <format dxfId="3">
      <pivotArea outline="0" collapsedLevelsAreSubtotals="1" fieldPosition="0"/>
    </format>
  </formats>
  <conditionalFormats count="1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0"/>
            </reference>
          </references>
        </pivotArea>
      </pivotAreas>
    </conditionalFormat>
  </conditionalFormats>
  <pivotHierarchies count="26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SURGE PRICE APPLIED].&amp;[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FARE (₹)"/>
    <pivotHierarchy dragToData="1"/>
    <pivotHierarchy dragToData="1" caption="Average of DISTANCE (km)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F$9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8CDDC2-0B08-4CA0-98AD-8952C14AADA3}" name="PivotTable3" cacheId="8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18:D24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DISTANCE (km)" fld="2" subtotal="average" baseField="0" baseItem="0"/>
  </dataFields>
  <formats count="1">
    <format dxfId="2">
      <pivotArea outline="0" collapsedLevelsAreSubtotals="1" fieldPosition="0"/>
    </format>
  </formats>
  <conditionalFormats count="1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0"/>
            </reference>
          </references>
        </pivotArea>
      </pivotAreas>
    </conditionalFormat>
  </conditional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FARE (₹)"/>
    <pivotHierarchy dragToData="1"/>
    <pivotHierarchy dragToData="1" caption="Average of DISTANCE (km)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F$9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F8691-E17B-4241-9DC0-2D7622E354A5}" name="PivotTable2" cacheId="8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10:D16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FARE (₹)" fld="2" subtotal="average" baseField="0" baseItem="0" numFmtId="1"/>
  </dataFields>
  <formats count="1">
    <format dxfId="1">
      <pivotArea outline="0" collapsedLevelsAreSubtotals="1" fieldPosition="0"/>
    </format>
  </formats>
  <conditionalFormats count="1"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0"/>
            </reference>
          </references>
        </pivotArea>
      </pivotAreas>
    </conditionalFormat>
  </conditional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FARE (₹)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F$9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4CB0C-1083-4235-95CE-3A90AD360406}" name="PivotTable1" cacheId="8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D9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ITY TYPE" fld="1" subtotal="count" baseField="0" baseItem="0"/>
  </dataFields>
  <conditionalFormats count="1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2" count="1" selected="0">
              <x v="0"/>
            </reference>
          </references>
        </pivotArea>
      </pivotAreas>
    </conditionalFormat>
  </conditional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F$9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A9FCD-1DD4-447C-A3A4-3BAADFB78E9D}" name="PivotTable5" cacheId="9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E29:G35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 t="grand">
      <x/>
    </i>
  </colItems>
  <pageFields count="1">
    <pageField fld="3" hier="5" name="[Range].[SURGE PRICE APPLIED].&amp;[Y]" cap="Y"/>
  </pageFields>
  <dataFields count="1">
    <dataField name="Average of DISTANCE (km)" fld="2" subtotal="average" baseField="0" baseItem="0"/>
  </dataFields>
  <formats count="1">
    <format dxfId="0">
      <pivotArea outline="0" collapsedLevelsAreSubtotals="1" fieldPosition="0"/>
    </format>
  </formats>
  <conditionalFormats count="1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0"/>
            </reference>
          </references>
        </pivotArea>
      </pivotAreas>
    </conditionalFormat>
  </conditionalFormats>
  <pivotHierarchies count="26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SURGE PRICE APPLIED].&amp;[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FARE (₹)"/>
    <pivotHierarchy dragToData="1"/>
    <pivotHierarchy dragToData="1" caption="Average of DISTANCE (km)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F$9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AB0D-B25B-42EB-98F0-020125F072AB}">
  <dimension ref="A1:G93"/>
  <sheetViews>
    <sheetView tabSelected="1" zoomScale="145" zoomScaleNormal="145" workbookViewId="0">
      <selection activeCell="G2" sqref="G2"/>
    </sheetView>
  </sheetViews>
  <sheetFormatPr defaultColWidth="6.53125" defaultRowHeight="14.25" x14ac:dyDescent="0.45"/>
  <cols>
    <col min="1" max="1" width="6.46484375" bestFit="1" customWidth="1"/>
    <col min="2" max="2" width="9.53125" bestFit="1" customWidth="1"/>
    <col min="3" max="3" width="8.1328125" bestFit="1" customWidth="1"/>
    <col min="4" max="4" width="14.19921875" bestFit="1" customWidth="1"/>
    <col min="5" max="5" width="10.86328125" bestFit="1" customWidth="1"/>
    <col min="6" max="6" width="20.3984375" bestFit="1" customWidth="1"/>
    <col min="7" max="7" width="11" bestFit="1" customWidth="1"/>
  </cols>
  <sheetData>
    <row r="1" spans="1:7" ht="15.75" x14ac:dyDescent="0.45">
      <c r="A1" s="1" t="s">
        <v>7</v>
      </c>
      <c r="B1" s="2" t="s">
        <v>8</v>
      </c>
      <c r="C1" s="3" t="s">
        <v>9</v>
      </c>
      <c r="D1" s="1" t="s">
        <v>10</v>
      </c>
      <c r="E1" s="1" t="s">
        <v>11</v>
      </c>
      <c r="F1" s="1" t="s">
        <v>12</v>
      </c>
      <c r="G1" s="2" t="s">
        <v>64</v>
      </c>
    </row>
    <row r="2" spans="1:7" ht="15.75" x14ac:dyDescent="0.45">
      <c r="A2" s="4">
        <v>1</v>
      </c>
      <c r="B2" s="5" t="s">
        <v>5</v>
      </c>
      <c r="C2" s="6">
        <v>825</v>
      </c>
      <c r="D2" s="4">
        <v>12</v>
      </c>
      <c r="E2" s="4" t="s">
        <v>3</v>
      </c>
      <c r="F2" s="4" t="s">
        <v>4</v>
      </c>
      <c r="G2" s="25">
        <f>C2+D2*1</f>
        <v>837</v>
      </c>
    </row>
    <row r="3" spans="1:7" ht="15.75" x14ac:dyDescent="0.45">
      <c r="A3" s="4">
        <v>2</v>
      </c>
      <c r="B3" s="5" t="s">
        <v>5</v>
      </c>
      <c r="C3" s="6">
        <v>350</v>
      </c>
      <c r="D3" s="4">
        <v>7</v>
      </c>
      <c r="E3" s="4" t="s">
        <v>3</v>
      </c>
      <c r="F3" s="4" t="s">
        <v>4</v>
      </c>
      <c r="G3" s="25">
        <f t="shared" ref="G3:G66" si="0">C3+D3*1</f>
        <v>357</v>
      </c>
    </row>
    <row r="4" spans="1:7" ht="15.75" x14ac:dyDescent="0.45">
      <c r="A4" s="4">
        <v>3</v>
      </c>
      <c r="B4" s="5" t="s">
        <v>6</v>
      </c>
      <c r="C4" s="6">
        <v>25</v>
      </c>
      <c r="D4" s="4">
        <v>0</v>
      </c>
      <c r="E4" s="4" t="s">
        <v>1</v>
      </c>
      <c r="F4" s="7"/>
      <c r="G4" s="25">
        <f t="shared" si="0"/>
        <v>25</v>
      </c>
    </row>
    <row r="5" spans="1:7" ht="15.75" x14ac:dyDescent="0.45">
      <c r="A5" s="4">
        <v>4</v>
      </c>
      <c r="B5" s="5" t="s">
        <v>2</v>
      </c>
      <c r="C5" s="6">
        <v>590</v>
      </c>
      <c r="D5" s="4">
        <v>27</v>
      </c>
      <c r="E5" s="4" t="s">
        <v>3</v>
      </c>
      <c r="F5" s="7"/>
      <c r="G5" s="25">
        <f t="shared" si="0"/>
        <v>617</v>
      </c>
    </row>
    <row r="6" spans="1:7" ht="15.75" x14ac:dyDescent="0.45">
      <c r="A6" s="4">
        <v>5</v>
      </c>
      <c r="B6" s="5" t="s">
        <v>5</v>
      </c>
      <c r="C6" s="6">
        <v>1365</v>
      </c>
      <c r="D6" s="4">
        <v>21</v>
      </c>
      <c r="E6" s="4" t="s">
        <v>3</v>
      </c>
      <c r="F6" s="4" t="s">
        <v>4</v>
      </c>
      <c r="G6" s="25">
        <f t="shared" si="0"/>
        <v>1386</v>
      </c>
    </row>
    <row r="7" spans="1:7" ht="15.75" x14ac:dyDescent="0.45">
      <c r="A7" s="4">
        <v>6</v>
      </c>
      <c r="B7" s="5" t="s">
        <v>5</v>
      </c>
      <c r="C7" s="6">
        <v>515</v>
      </c>
      <c r="D7" s="4">
        <v>24</v>
      </c>
      <c r="E7" s="4" t="s">
        <v>3</v>
      </c>
      <c r="F7" s="7"/>
      <c r="G7" s="25">
        <f t="shared" si="0"/>
        <v>539</v>
      </c>
    </row>
    <row r="8" spans="1:7" ht="15.75" x14ac:dyDescent="0.45">
      <c r="A8" s="4">
        <v>7</v>
      </c>
      <c r="B8" s="5" t="s">
        <v>6</v>
      </c>
      <c r="C8" s="6">
        <v>12.5</v>
      </c>
      <c r="D8" s="4">
        <v>0</v>
      </c>
      <c r="E8" s="4" t="s">
        <v>1</v>
      </c>
      <c r="F8" s="7"/>
      <c r="G8" s="25">
        <f t="shared" si="0"/>
        <v>12.5</v>
      </c>
    </row>
    <row r="9" spans="1:7" ht="15.75" x14ac:dyDescent="0.45">
      <c r="A9" s="4">
        <v>8</v>
      </c>
      <c r="B9" s="5" t="s">
        <v>6</v>
      </c>
      <c r="C9" s="6">
        <v>285</v>
      </c>
      <c r="D9" s="4">
        <v>12</v>
      </c>
      <c r="E9" s="4" t="s">
        <v>3</v>
      </c>
      <c r="F9" s="7"/>
      <c r="G9" s="25">
        <f t="shared" si="0"/>
        <v>297</v>
      </c>
    </row>
    <row r="10" spans="1:7" ht="15.75" x14ac:dyDescent="0.45">
      <c r="A10" s="4">
        <v>9</v>
      </c>
      <c r="B10" s="5" t="s">
        <v>0</v>
      </c>
      <c r="C10" s="6">
        <v>385</v>
      </c>
      <c r="D10" s="4">
        <v>15</v>
      </c>
      <c r="E10" s="4" t="s">
        <v>3</v>
      </c>
      <c r="F10" s="7"/>
      <c r="G10" s="25">
        <f t="shared" si="0"/>
        <v>400</v>
      </c>
    </row>
    <row r="11" spans="1:7" ht="15.75" x14ac:dyDescent="0.45">
      <c r="A11" s="4">
        <v>10</v>
      </c>
      <c r="B11" s="5" t="s">
        <v>5</v>
      </c>
      <c r="C11" s="6">
        <v>12.5</v>
      </c>
      <c r="D11" s="4">
        <v>0</v>
      </c>
      <c r="E11" s="4" t="s">
        <v>1</v>
      </c>
      <c r="F11" s="7"/>
      <c r="G11" s="25">
        <f t="shared" si="0"/>
        <v>12.5</v>
      </c>
    </row>
    <row r="12" spans="1:7" ht="15.75" x14ac:dyDescent="0.45">
      <c r="A12" s="4">
        <v>11</v>
      </c>
      <c r="B12" s="5" t="s">
        <v>2</v>
      </c>
      <c r="C12" s="6">
        <v>15</v>
      </c>
      <c r="D12" s="4">
        <v>0</v>
      </c>
      <c r="E12" s="4" t="s">
        <v>1</v>
      </c>
      <c r="F12" s="7"/>
      <c r="G12" s="25">
        <f t="shared" si="0"/>
        <v>15</v>
      </c>
    </row>
    <row r="13" spans="1:7" ht="15.75" x14ac:dyDescent="0.45">
      <c r="A13" s="4">
        <v>12</v>
      </c>
      <c r="B13" s="5" t="s">
        <v>6</v>
      </c>
      <c r="C13" s="6">
        <v>2295</v>
      </c>
      <c r="D13" s="4">
        <v>36</v>
      </c>
      <c r="E13" s="4" t="s">
        <v>3</v>
      </c>
      <c r="F13" s="4" t="s">
        <v>4</v>
      </c>
      <c r="G13" s="25">
        <f t="shared" si="0"/>
        <v>2331</v>
      </c>
    </row>
    <row r="14" spans="1:7" ht="15.75" x14ac:dyDescent="0.45">
      <c r="A14" s="4">
        <v>13</v>
      </c>
      <c r="B14" s="5" t="s">
        <v>0</v>
      </c>
      <c r="C14" s="6">
        <v>759</v>
      </c>
      <c r="D14" s="4">
        <v>32</v>
      </c>
      <c r="E14" s="4" t="s">
        <v>3</v>
      </c>
      <c r="F14" s="7"/>
      <c r="G14" s="25">
        <f t="shared" si="0"/>
        <v>791</v>
      </c>
    </row>
    <row r="15" spans="1:7" ht="15.75" x14ac:dyDescent="0.45">
      <c r="A15" s="4">
        <v>14</v>
      </c>
      <c r="B15" s="5" t="s">
        <v>0</v>
      </c>
      <c r="C15" s="6">
        <v>30</v>
      </c>
      <c r="D15" s="4">
        <v>0</v>
      </c>
      <c r="E15" s="4" t="s">
        <v>1</v>
      </c>
      <c r="F15" s="7"/>
      <c r="G15" s="25">
        <f t="shared" si="0"/>
        <v>30</v>
      </c>
    </row>
    <row r="16" spans="1:7" ht="15.75" x14ac:dyDescent="0.45">
      <c r="A16" s="4">
        <v>15</v>
      </c>
      <c r="B16" s="5" t="s">
        <v>0</v>
      </c>
      <c r="C16" s="6">
        <v>253</v>
      </c>
      <c r="D16" s="4">
        <v>9</v>
      </c>
      <c r="E16" s="4" t="s">
        <v>3</v>
      </c>
      <c r="F16" s="7"/>
      <c r="G16" s="25">
        <f t="shared" si="0"/>
        <v>262</v>
      </c>
    </row>
    <row r="17" spans="1:7" ht="15.75" x14ac:dyDescent="0.45">
      <c r="A17" s="4">
        <v>16</v>
      </c>
      <c r="B17" s="5" t="s">
        <v>6</v>
      </c>
      <c r="C17" s="6">
        <v>12.5</v>
      </c>
      <c r="D17" s="4">
        <v>0</v>
      </c>
      <c r="E17" s="4" t="s">
        <v>1</v>
      </c>
      <c r="F17" s="7"/>
      <c r="G17" s="25">
        <f t="shared" si="0"/>
        <v>12.5</v>
      </c>
    </row>
    <row r="18" spans="1:7" ht="15.75" x14ac:dyDescent="0.45">
      <c r="A18" s="4">
        <v>17</v>
      </c>
      <c r="B18" s="5" t="s">
        <v>2</v>
      </c>
      <c r="C18" s="6">
        <v>1460</v>
      </c>
      <c r="D18" s="4">
        <v>34</v>
      </c>
      <c r="E18" s="4" t="s">
        <v>3</v>
      </c>
      <c r="F18" s="4" t="s">
        <v>4</v>
      </c>
      <c r="G18" s="25">
        <f t="shared" si="0"/>
        <v>1494</v>
      </c>
    </row>
    <row r="19" spans="1:7" ht="15.75" x14ac:dyDescent="0.45">
      <c r="A19" s="4">
        <v>18</v>
      </c>
      <c r="B19" s="5" t="s">
        <v>6</v>
      </c>
      <c r="C19" s="6">
        <v>12.5</v>
      </c>
      <c r="D19" s="4">
        <v>0</v>
      </c>
      <c r="E19" s="4" t="s">
        <v>1</v>
      </c>
      <c r="F19" s="7"/>
      <c r="G19" s="25">
        <f t="shared" si="0"/>
        <v>12.5</v>
      </c>
    </row>
    <row r="20" spans="1:7" ht="15.75" x14ac:dyDescent="0.45">
      <c r="A20" s="4">
        <v>19</v>
      </c>
      <c r="B20" s="5" t="s">
        <v>2</v>
      </c>
      <c r="C20" s="6">
        <v>690</v>
      </c>
      <c r="D20" s="4">
        <v>32</v>
      </c>
      <c r="E20" s="4" t="s">
        <v>3</v>
      </c>
      <c r="F20" s="7"/>
      <c r="G20" s="25">
        <f t="shared" si="0"/>
        <v>722</v>
      </c>
    </row>
    <row r="21" spans="1:7" ht="15.75" x14ac:dyDescent="0.45">
      <c r="A21" s="4">
        <v>20</v>
      </c>
      <c r="B21" s="5" t="s">
        <v>5</v>
      </c>
      <c r="C21" s="6">
        <v>885</v>
      </c>
      <c r="D21" s="4">
        <v>13</v>
      </c>
      <c r="E21" s="4" t="s">
        <v>3</v>
      </c>
      <c r="F21" s="4" t="s">
        <v>4</v>
      </c>
      <c r="G21" s="25">
        <f t="shared" si="0"/>
        <v>898</v>
      </c>
    </row>
    <row r="22" spans="1:7" ht="15.75" x14ac:dyDescent="0.45">
      <c r="A22" s="4">
        <v>21</v>
      </c>
      <c r="B22" s="5" t="s">
        <v>2</v>
      </c>
      <c r="C22" s="6">
        <v>570</v>
      </c>
      <c r="D22" s="4">
        <v>26</v>
      </c>
      <c r="E22" s="4" t="s">
        <v>3</v>
      </c>
      <c r="F22" s="7"/>
      <c r="G22" s="25">
        <f t="shared" si="0"/>
        <v>596</v>
      </c>
    </row>
    <row r="23" spans="1:7" ht="15.75" x14ac:dyDescent="0.45">
      <c r="A23" s="4">
        <v>22</v>
      </c>
      <c r="B23" s="5" t="s">
        <v>5</v>
      </c>
      <c r="C23" s="6">
        <v>195</v>
      </c>
      <c r="D23" s="4">
        <v>8</v>
      </c>
      <c r="E23" s="4" t="s">
        <v>3</v>
      </c>
      <c r="F23" s="7"/>
      <c r="G23" s="25">
        <f t="shared" si="0"/>
        <v>203</v>
      </c>
    </row>
    <row r="24" spans="1:7" ht="15.75" x14ac:dyDescent="0.45">
      <c r="A24" s="4">
        <v>23</v>
      </c>
      <c r="B24" s="5" t="s">
        <v>5</v>
      </c>
      <c r="C24" s="6">
        <v>430</v>
      </c>
      <c r="D24" s="4">
        <v>9</v>
      </c>
      <c r="E24" s="4" t="s">
        <v>3</v>
      </c>
      <c r="F24" s="4" t="s">
        <v>4</v>
      </c>
      <c r="G24" s="25">
        <f t="shared" si="0"/>
        <v>439</v>
      </c>
    </row>
    <row r="25" spans="1:7" ht="15.75" x14ac:dyDescent="0.45">
      <c r="A25" s="4">
        <v>24</v>
      </c>
      <c r="B25" s="5" t="s">
        <v>5</v>
      </c>
      <c r="C25" s="6">
        <v>12.5</v>
      </c>
      <c r="D25" s="4">
        <v>0</v>
      </c>
      <c r="E25" s="4" t="s">
        <v>1</v>
      </c>
      <c r="F25" s="7"/>
      <c r="G25" s="25">
        <f t="shared" si="0"/>
        <v>12.5</v>
      </c>
    </row>
    <row r="26" spans="1:7" ht="15.75" x14ac:dyDescent="0.45">
      <c r="A26" s="4">
        <v>25</v>
      </c>
      <c r="B26" s="5" t="s">
        <v>2</v>
      </c>
      <c r="C26" s="6">
        <v>870</v>
      </c>
      <c r="D26" s="4">
        <v>41</v>
      </c>
      <c r="E26" s="4" t="s">
        <v>3</v>
      </c>
      <c r="F26" s="7"/>
      <c r="G26" s="25">
        <f t="shared" si="0"/>
        <v>911</v>
      </c>
    </row>
    <row r="27" spans="1:7" ht="15.75" x14ac:dyDescent="0.45">
      <c r="A27" s="4">
        <v>26</v>
      </c>
      <c r="B27" s="5" t="s">
        <v>2</v>
      </c>
      <c r="C27" s="6">
        <v>1620</v>
      </c>
      <c r="D27" s="4">
        <v>38</v>
      </c>
      <c r="E27" s="4" t="s">
        <v>3</v>
      </c>
      <c r="F27" s="4" t="s">
        <v>4</v>
      </c>
      <c r="G27" s="25">
        <f t="shared" si="0"/>
        <v>1658</v>
      </c>
    </row>
    <row r="28" spans="1:7" ht="15.75" x14ac:dyDescent="0.45">
      <c r="A28" s="4">
        <v>27</v>
      </c>
      <c r="B28" s="5" t="s">
        <v>0</v>
      </c>
      <c r="C28" s="6">
        <v>407</v>
      </c>
      <c r="D28" s="4">
        <v>16</v>
      </c>
      <c r="E28" s="4" t="s">
        <v>3</v>
      </c>
      <c r="F28" s="7"/>
      <c r="G28" s="25">
        <f t="shared" si="0"/>
        <v>423</v>
      </c>
    </row>
    <row r="29" spans="1:7" ht="15.75" x14ac:dyDescent="0.45">
      <c r="A29" s="4">
        <v>28</v>
      </c>
      <c r="B29" s="5" t="s">
        <v>5</v>
      </c>
      <c r="C29" s="6">
        <v>235</v>
      </c>
      <c r="D29" s="4">
        <v>10</v>
      </c>
      <c r="E29" s="4" t="s">
        <v>3</v>
      </c>
      <c r="F29" s="7"/>
      <c r="G29" s="25">
        <f t="shared" si="0"/>
        <v>245</v>
      </c>
    </row>
    <row r="30" spans="1:7" ht="15.75" x14ac:dyDescent="0.45">
      <c r="A30" s="4">
        <v>29</v>
      </c>
      <c r="B30" s="5" t="s">
        <v>5</v>
      </c>
      <c r="C30" s="6">
        <v>475</v>
      </c>
      <c r="D30" s="4">
        <v>22</v>
      </c>
      <c r="E30" s="4" t="s">
        <v>3</v>
      </c>
      <c r="F30" s="7"/>
      <c r="G30" s="25">
        <f t="shared" si="0"/>
        <v>497</v>
      </c>
    </row>
    <row r="31" spans="1:7" ht="15.75" x14ac:dyDescent="0.45">
      <c r="A31" s="4">
        <v>30</v>
      </c>
      <c r="B31" s="5" t="s">
        <v>5</v>
      </c>
      <c r="C31" s="6">
        <v>12.5</v>
      </c>
      <c r="D31" s="4">
        <v>0</v>
      </c>
      <c r="E31" s="4" t="s">
        <v>1</v>
      </c>
      <c r="F31" s="7"/>
      <c r="G31" s="25">
        <f t="shared" si="0"/>
        <v>12.5</v>
      </c>
    </row>
    <row r="32" spans="1:7" ht="15.75" x14ac:dyDescent="0.45">
      <c r="A32" s="4">
        <v>31</v>
      </c>
      <c r="B32" s="5" t="s">
        <v>5</v>
      </c>
      <c r="C32" s="6">
        <v>670</v>
      </c>
      <c r="D32" s="4">
        <v>15</v>
      </c>
      <c r="E32" s="4" t="s">
        <v>3</v>
      </c>
      <c r="F32" s="4" t="s">
        <v>4</v>
      </c>
      <c r="G32" s="25">
        <f t="shared" si="0"/>
        <v>685</v>
      </c>
    </row>
    <row r="33" spans="1:7" ht="15.75" x14ac:dyDescent="0.45">
      <c r="A33" s="4">
        <v>32</v>
      </c>
      <c r="B33" s="5" t="s">
        <v>2</v>
      </c>
      <c r="C33" s="6">
        <v>1740</v>
      </c>
      <c r="D33" s="4">
        <v>41</v>
      </c>
      <c r="E33" s="4" t="s">
        <v>3</v>
      </c>
      <c r="F33" s="4" t="s">
        <v>4</v>
      </c>
      <c r="G33" s="25">
        <f t="shared" si="0"/>
        <v>1781</v>
      </c>
    </row>
    <row r="34" spans="1:7" ht="15.75" x14ac:dyDescent="0.45">
      <c r="A34" s="4">
        <v>33</v>
      </c>
      <c r="B34" s="5" t="s">
        <v>0</v>
      </c>
      <c r="C34" s="6">
        <v>1001</v>
      </c>
      <c r="D34" s="4">
        <v>43</v>
      </c>
      <c r="E34" s="4" t="s">
        <v>3</v>
      </c>
      <c r="F34" s="7"/>
      <c r="G34" s="25">
        <f t="shared" si="0"/>
        <v>1044</v>
      </c>
    </row>
    <row r="35" spans="1:7" ht="15.75" x14ac:dyDescent="0.45">
      <c r="A35" s="4">
        <v>34</v>
      </c>
      <c r="B35" s="5" t="s">
        <v>5</v>
      </c>
      <c r="C35" s="6">
        <v>395</v>
      </c>
      <c r="D35" s="4">
        <v>18</v>
      </c>
      <c r="E35" s="4" t="s">
        <v>3</v>
      </c>
      <c r="F35" s="7"/>
      <c r="G35" s="25">
        <f t="shared" si="0"/>
        <v>413</v>
      </c>
    </row>
    <row r="36" spans="1:7" ht="15.75" x14ac:dyDescent="0.45">
      <c r="A36" s="4">
        <v>35</v>
      </c>
      <c r="B36" s="5" t="s">
        <v>6</v>
      </c>
      <c r="C36" s="6">
        <v>785</v>
      </c>
      <c r="D36" s="4">
        <v>37</v>
      </c>
      <c r="E36" s="4" t="s">
        <v>3</v>
      </c>
      <c r="F36" s="7"/>
      <c r="G36" s="25">
        <f t="shared" si="0"/>
        <v>822</v>
      </c>
    </row>
    <row r="37" spans="1:7" ht="15.75" x14ac:dyDescent="0.45">
      <c r="A37" s="4">
        <v>36</v>
      </c>
      <c r="B37" s="5" t="s">
        <v>0</v>
      </c>
      <c r="C37" s="6">
        <v>30</v>
      </c>
      <c r="D37" s="4">
        <v>0</v>
      </c>
      <c r="E37" s="4" t="s">
        <v>1</v>
      </c>
      <c r="F37" s="7"/>
      <c r="G37" s="25">
        <f t="shared" si="0"/>
        <v>30</v>
      </c>
    </row>
    <row r="38" spans="1:7" ht="15.75" x14ac:dyDescent="0.45">
      <c r="A38" s="4">
        <v>37</v>
      </c>
      <c r="B38" s="5" t="s">
        <v>2</v>
      </c>
      <c r="C38" s="6">
        <v>370</v>
      </c>
      <c r="D38" s="4">
        <v>16</v>
      </c>
      <c r="E38" s="4" t="s">
        <v>3</v>
      </c>
      <c r="F38" s="7"/>
      <c r="G38" s="25">
        <f t="shared" si="0"/>
        <v>386</v>
      </c>
    </row>
    <row r="39" spans="1:7" ht="15.75" x14ac:dyDescent="0.45">
      <c r="A39" s="4">
        <v>38</v>
      </c>
      <c r="B39" s="5" t="s">
        <v>2</v>
      </c>
      <c r="C39" s="6">
        <v>30</v>
      </c>
      <c r="D39" s="4">
        <v>0</v>
      </c>
      <c r="E39" s="4" t="s">
        <v>1</v>
      </c>
      <c r="F39" s="7"/>
      <c r="G39" s="25">
        <f t="shared" si="0"/>
        <v>30</v>
      </c>
    </row>
    <row r="40" spans="1:7" ht="15.75" x14ac:dyDescent="0.45">
      <c r="A40" s="4">
        <v>39</v>
      </c>
      <c r="B40" s="5" t="s">
        <v>6</v>
      </c>
      <c r="C40" s="6">
        <v>405</v>
      </c>
      <c r="D40" s="4">
        <v>18</v>
      </c>
      <c r="E40" s="4" t="s">
        <v>3</v>
      </c>
      <c r="F40" s="7"/>
      <c r="G40" s="25">
        <f t="shared" si="0"/>
        <v>423</v>
      </c>
    </row>
    <row r="41" spans="1:7" ht="15.75" x14ac:dyDescent="0.45">
      <c r="A41" s="4">
        <v>40</v>
      </c>
      <c r="B41" s="5" t="s">
        <v>0</v>
      </c>
      <c r="C41" s="6">
        <v>407</v>
      </c>
      <c r="D41" s="4">
        <v>16</v>
      </c>
      <c r="E41" s="4" t="s">
        <v>3</v>
      </c>
      <c r="F41" s="7"/>
      <c r="G41" s="25">
        <f t="shared" si="0"/>
        <v>423</v>
      </c>
    </row>
    <row r="42" spans="1:7" ht="15.75" x14ac:dyDescent="0.45">
      <c r="A42" s="4">
        <v>41</v>
      </c>
      <c r="B42" s="5" t="s">
        <v>0</v>
      </c>
      <c r="C42" s="6">
        <v>495</v>
      </c>
      <c r="D42" s="4">
        <v>20</v>
      </c>
      <c r="E42" s="4" t="s">
        <v>3</v>
      </c>
      <c r="F42" s="7"/>
      <c r="G42" s="25">
        <f t="shared" si="0"/>
        <v>515</v>
      </c>
    </row>
    <row r="43" spans="1:7" ht="15.75" x14ac:dyDescent="0.45">
      <c r="A43" s="4">
        <v>42</v>
      </c>
      <c r="B43" s="5" t="s">
        <v>5</v>
      </c>
      <c r="C43" s="6">
        <v>395</v>
      </c>
      <c r="D43" s="4">
        <v>18</v>
      </c>
      <c r="E43" s="4" t="s">
        <v>3</v>
      </c>
      <c r="F43" s="7"/>
      <c r="G43" s="25">
        <f t="shared" si="0"/>
        <v>413</v>
      </c>
    </row>
    <row r="44" spans="1:7" ht="15.75" x14ac:dyDescent="0.45">
      <c r="A44" s="4">
        <v>43</v>
      </c>
      <c r="B44" s="5" t="s">
        <v>2</v>
      </c>
      <c r="C44" s="6">
        <v>15</v>
      </c>
      <c r="D44" s="4">
        <v>0</v>
      </c>
      <c r="E44" s="4" t="s">
        <v>1</v>
      </c>
      <c r="F44" s="7"/>
      <c r="G44" s="25">
        <f t="shared" si="0"/>
        <v>15</v>
      </c>
    </row>
    <row r="45" spans="1:7" ht="15.75" x14ac:dyDescent="0.45">
      <c r="A45" s="4">
        <v>44</v>
      </c>
      <c r="B45" s="5" t="s">
        <v>0</v>
      </c>
      <c r="C45" s="6">
        <v>297</v>
      </c>
      <c r="D45" s="4">
        <v>11</v>
      </c>
      <c r="E45" s="4" t="s">
        <v>3</v>
      </c>
      <c r="F45" s="7"/>
      <c r="G45" s="25">
        <f t="shared" si="0"/>
        <v>308</v>
      </c>
    </row>
    <row r="46" spans="1:7" ht="15.75" x14ac:dyDescent="0.45">
      <c r="A46" s="4">
        <v>45</v>
      </c>
      <c r="B46" s="5" t="s">
        <v>2</v>
      </c>
      <c r="C46" s="6">
        <v>15</v>
      </c>
      <c r="D46" s="4">
        <v>0</v>
      </c>
      <c r="E46" s="4" t="s">
        <v>1</v>
      </c>
      <c r="F46" s="7"/>
      <c r="G46" s="25">
        <f t="shared" si="0"/>
        <v>15</v>
      </c>
    </row>
    <row r="47" spans="1:7" ht="15.75" x14ac:dyDescent="0.45">
      <c r="A47" s="4">
        <v>46</v>
      </c>
      <c r="B47" s="5" t="s">
        <v>6</v>
      </c>
      <c r="C47" s="6">
        <v>845</v>
      </c>
      <c r="D47" s="4">
        <v>40</v>
      </c>
      <c r="E47" s="4" t="s">
        <v>3</v>
      </c>
      <c r="F47" s="7"/>
      <c r="G47" s="25">
        <f t="shared" si="0"/>
        <v>885</v>
      </c>
    </row>
    <row r="48" spans="1:7" ht="15.75" x14ac:dyDescent="0.45">
      <c r="A48" s="4">
        <v>47</v>
      </c>
      <c r="B48" s="5" t="s">
        <v>0</v>
      </c>
      <c r="C48" s="6">
        <v>1815</v>
      </c>
      <c r="D48" s="4">
        <v>25</v>
      </c>
      <c r="E48" s="4" t="s">
        <v>3</v>
      </c>
      <c r="F48" s="4" t="s">
        <v>4</v>
      </c>
      <c r="G48" s="25">
        <f t="shared" si="0"/>
        <v>1840</v>
      </c>
    </row>
    <row r="49" spans="1:7" ht="15.75" x14ac:dyDescent="0.45">
      <c r="A49" s="4">
        <v>48</v>
      </c>
      <c r="B49" s="5" t="s">
        <v>0</v>
      </c>
      <c r="C49" s="6">
        <v>30</v>
      </c>
      <c r="D49" s="4">
        <v>0</v>
      </c>
      <c r="E49" s="4" t="s">
        <v>1</v>
      </c>
      <c r="F49" s="7"/>
      <c r="G49" s="25">
        <f t="shared" si="0"/>
        <v>30</v>
      </c>
    </row>
    <row r="50" spans="1:7" ht="15.75" x14ac:dyDescent="0.45">
      <c r="A50" s="4">
        <v>49</v>
      </c>
      <c r="B50" s="5" t="s">
        <v>0</v>
      </c>
      <c r="C50" s="6">
        <v>649</v>
      </c>
      <c r="D50" s="4">
        <v>27</v>
      </c>
      <c r="E50" s="4" t="s">
        <v>3</v>
      </c>
      <c r="F50" s="7"/>
      <c r="G50" s="25">
        <f t="shared" si="0"/>
        <v>676</v>
      </c>
    </row>
    <row r="51" spans="1:7" ht="15.75" x14ac:dyDescent="0.45">
      <c r="A51" s="4">
        <v>50</v>
      </c>
      <c r="B51" s="5" t="s">
        <v>2</v>
      </c>
      <c r="C51" s="6">
        <v>350</v>
      </c>
      <c r="D51" s="4">
        <v>15</v>
      </c>
      <c r="E51" s="4" t="s">
        <v>3</v>
      </c>
      <c r="F51" s="7"/>
      <c r="G51" s="25">
        <f t="shared" si="0"/>
        <v>365</v>
      </c>
    </row>
    <row r="52" spans="1:7" ht="15.75" x14ac:dyDescent="0.45">
      <c r="A52" s="4">
        <v>51</v>
      </c>
      <c r="B52" s="5" t="s">
        <v>0</v>
      </c>
      <c r="C52" s="6">
        <v>15</v>
      </c>
      <c r="D52" s="4">
        <v>0</v>
      </c>
      <c r="E52" s="4" t="s">
        <v>1</v>
      </c>
      <c r="F52" s="7"/>
      <c r="G52" s="25">
        <f t="shared" si="0"/>
        <v>15</v>
      </c>
    </row>
    <row r="53" spans="1:7" ht="15.75" x14ac:dyDescent="0.45">
      <c r="A53" s="4">
        <v>52</v>
      </c>
      <c r="B53" s="5" t="s">
        <v>0</v>
      </c>
      <c r="C53" s="6">
        <v>30</v>
      </c>
      <c r="D53" s="4">
        <v>0</v>
      </c>
      <c r="E53" s="4" t="s">
        <v>1</v>
      </c>
      <c r="F53" s="7"/>
      <c r="G53" s="25">
        <f t="shared" si="0"/>
        <v>30</v>
      </c>
    </row>
    <row r="54" spans="1:7" ht="15.75" x14ac:dyDescent="0.45">
      <c r="A54" s="4">
        <v>53</v>
      </c>
      <c r="B54" s="5" t="s">
        <v>0</v>
      </c>
      <c r="C54" s="6">
        <v>15</v>
      </c>
      <c r="D54" s="4">
        <v>0</v>
      </c>
      <c r="E54" s="4" t="s">
        <v>1</v>
      </c>
      <c r="F54" s="7"/>
      <c r="G54" s="25">
        <f t="shared" si="0"/>
        <v>15</v>
      </c>
    </row>
    <row r="55" spans="1:7" ht="15.75" x14ac:dyDescent="0.45">
      <c r="A55" s="4">
        <v>54</v>
      </c>
      <c r="B55" s="5" t="s">
        <v>0</v>
      </c>
      <c r="C55" s="6">
        <v>803</v>
      </c>
      <c r="D55" s="4">
        <v>34</v>
      </c>
      <c r="E55" s="4" t="s">
        <v>3</v>
      </c>
      <c r="F55" s="7"/>
      <c r="G55" s="25">
        <f t="shared" si="0"/>
        <v>837</v>
      </c>
    </row>
    <row r="56" spans="1:7" ht="15.75" x14ac:dyDescent="0.45">
      <c r="A56" s="4">
        <v>55</v>
      </c>
      <c r="B56" s="5" t="s">
        <v>5</v>
      </c>
      <c r="C56" s="6">
        <v>175</v>
      </c>
      <c r="D56" s="4">
        <v>7</v>
      </c>
      <c r="E56" s="4" t="s">
        <v>3</v>
      </c>
      <c r="F56" s="7"/>
      <c r="G56" s="25">
        <f t="shared" si="0"/>
        <v>182</v>
      </c>
    </row>
    <row r="57" spans="1:7" ht="15.75" x14ac:dyDescent="0.45">
      <c r="A57" s="4">
        <v>56</v>
      </c>
      <c r="B57" s="5" t="s">
        <v>2</v>
      </c>
      <c r="C57" s="6">
        <v>15</v>
      </c>
      <c r="D57" s="4">
        <v>0</v>
      </c>
      <c r="E57" s="4" t="s">
        <v>1</v>
      </c>
      <c r="F57" s="7"/>
      <c r="G57" s="25">
        <f t="shared" si="0"/>
        <v>15</v>
      </c>
    </row>
    <row r="58" spans="1:7" ht="15.75" x14ac:dyDescent="0.45">
      <c r="A58" s="4">
        <v>57</v>
      </c>
      <c r="B58" s="5" t="s">
        <v>0</v>
      </c>
      <c r="C58" s="6">
        <v>1958</v>
      </c>
      <c r="D58" s="4">
        <v>42</v>
      </c>
      <c r="E58" s="4" t="s">
        <v>3</v>
      </c>
      <c r="F58" s="4" t="s">
        <v>4</v>
      </c>
      <c r="G58" s="25">
        <f t="shared" si="0"/>
        <v>2000</v>
      </c>
    </row>
    <row r="59" spans="1:7" ht="15.75" x14ac:dyDescent="0.45">
      <c r="A59" s="4">
        <v>58</v>
      </c>
      <c r="B59" s="5" t="s">
        <v>0</v>
      </c>
      <c r="C59" s="6">
        <v>15</v>
      </c>
      <c r="D59" s="4">
        <v>0</v>
      </c>
      <c r="E59" s="4" t="s">
        <v>1</v>
      </c>
      <c r="F59" s="7"/>
      <c r="G59" s="25">
        <f t="shared" si="0"/>
        <v>15</v>
      </c>
    </row>
    <row r="60" spans="1:7" ht="15.75" x14ac:dyDescent="0.45">
      <c r="A60" s="4">
        <v>59</v>
      </c>
      <c r="B60" s="5" t="s">
        <v>2</v>
      </c>
      <c r="C60" s="6">
        <v>830</v>
      </c>
      <c r="D60" s="4">
        <v>39</v>
      </c>
      <c r="E60" s="4" t="s">
        <v>3</v>
      </c>
      <c r="F60" s="7"/>
      <c r="G60" s="25">
        <f t="shared" si="0"/>
        <v>869</v>
      </c>
    </row>
    <row r="61" spans="1:7" ht="15.75" x14ac:dyDescent="0.45">
      <c r="A61" s="4">
        <v>60</v>
      </c>
      <c r="B61" s="5" t="s">
        <v>2</v>
      </c>
      <c r="C61" s="6">
        <v>1380</v>
      </c>
      <c r="D61" s="4">
        <v>32</v>
      </c>
      <c r="E61" s="4" t="s">
        <v>3</v>
      </c>
      <c r="F61" s="4" t="s">
        <v>4</v>
      </c>
      <c r="G61" s="25">
        <f t="shared" si="0"/>
        <v>1412</v>
      </c>
    </row>
    <row r="62" spans="1:7" ht="15.75" x14ac:dyDescent="0.45">
      <c r="A62" s="4">
        <v>61</v>
      </c>
      <c r="B62" s="5" t="s">
        <v>5</v>
      </c>
      <c r="C62" s="6">
        <v>135</v>
      </c>
      <c r="D62" s="4">
        <v>5</v>
      </c>
      <c r="E62" s="4" t="s">
        <v>3</v>
      </c>
      <c r="F62" s="7"/>
      <c r="G62" s="25">
        <f t="shared" si="0"/>
        <v>140</v>
      </c>
    </row>
    <row r="63" spans="1:7" ht="15.75" x14ac:dyDescent="0.45">
      <c r="A63" s="4">
        <v>62</v>
      </c>
      <c r="B63" s="5" t="s">
        <v>5</v>
      </c>
      <c r="C63" s="6">
        <v>615</v>
      </c>
      <c r="D63" s="4">
        <v>29</v>
      </c>
      <c r="E63" s="4" t="s">
        <v>3</v>
      </c>
      <c r="F63" s="7"/>
      <c r="G63" s="25">
        <f t="shared" si="0"/>
        <v>644</v>
      </c>
    </row>
    <row r="64" spans="1:7" ht="15.75" x14ac:dyDescent="0.45">
      <c r="A64" s="4">
        <v>63</v>
      </c>
      <c r="B64" s="5" t="s">
        <v>2</v>
      </c>
      <c r="C64" s="6">
        <v>590</v>
      </c>
      <c r="D64" s="4">
        <v>27</v>
      </c>
      <c r="E64" s="4" t="s">
        <v>3</v>
      </c>
      <c r="F64" s="7"/>
      <c r="G64" s="25">
        <f t="shared" si="0"/>
        <v>617</v>
      </c>
    </row>
    <row r="65" spans="1:7" ht="15.75" x14ac:dyDescent="0.45">
      <c r="A65" s="4">
        <v>64</v>
      </c>
      <c r="B65" s="5" t="s">
        <v>2</v>
      </c>
      <c r="C65" s="6">
        <v>450</v>
      </c>
      <c r="D65" s="4">
        <v>20</v>
      </c>
      <c r="E65" s="4" t="s">
        <v>3</v>
      </c>
      <c r="F65" s="7"/>
      <c r="G65" s="25">
        <f t="shared" si="0"/>
        <v>470</v>
      </c>
    </row>
    <row r="66" spans="1:7" ht="15.75" x14ac:dyDescent="0.45">
      <c r="A66" s="4">
        <v>65</v>
      </c>
      <c r="B66" s="5" t="s">
        <v>2</v>
      </c>
      <c r="C66" s="6">
        <v>30</v>
      </c>
      <c r="D66" s="4">
        <v>0</v>
      </c>
      <c r="E66" s="4" t="s">
        <v>1</v>
      </c>
      <c r="F66" s="7"/>
      <c r="G66" s="25">
        <f t="shared" si="0"/>
        <v>30</v>
      </c>
    </row>
    <row r="67" spans="1:7" ht="15.75" x14ac:dyDescent="0.45">
      <c r="A67" s="4">
        <v>66</v>
      </c>
      <c r="B67" s="5" t="s">
        <v>0</v>
      </c>
      <c r="C67" s="6">
        <v>30</v>
      </c>
      <c r="D67" s="4">
        <v>0</v>
      </c>
      <c r="E67" s="4" t="s">
        <v>1</v>
      </c>
      <c r="F67" s="7"/>
      <c r="G67" s="25">
        <f t="shared" ref="G67:G93" si="1">C67+D67*1</f>
        <v>30</v>
      </c>
    </row>
    <row r="68" spans="1:7" ht="15.75" x14ac:dyDescent="0.45">
      <c r="A68" s="4">
        <v>67</v>
      </c>
      <c r="B68" s="5" t="s">
        <v>0</v>
      </c>
      <c r="C68" s="6">
        <v>15</v>
      </c>
      <c r="D68" s="4">
        <v>0</v>
      </c>
      <c r="E68" s="4" t="s">
        <v>1</v>
      </c>
      <c r="F68" s="7"/>
      <c r="G68" s="25">
        <f t="shared" si="1"/>
        <v>15</v>
      </c>
    </row>
    <row r="69" spans="1:7" ht="15.75" x14ac:dyDescent="0.45">
      <c r="A69" s="4">
        <v>68</v>
      </c>
      <c r="B69" s="5" t="s">
        <v>6</v>
      </c>
      <c r="C69" s="6">
        <v>12.5</v>
      </c>
      <c r="D69" s="4">
        <v>0</v>
      </c>
      <c r="E69" s="4" t="s">
        <v>1</v>
      </c>
      <c r="F69" s="7"/>
      <c r="G69" s="25">
        <f t="shared" si="1"/>
        <v>12.5</v>
      </c>
    </row>
    <row r="70" spans="1:7" ht="15.75" x14ac:dyDescent="0.45">
      <c r="A70" s="4">
        <v>69</v>
      </c>
      <c r="B70" s="5" t="s">
        <v>0</v>
      </c>
      <c r="C70" s="6">
        <v>363</v>
      </c>
      <c r="D70" s="4">
        <v>14</v>
      </c>
      <c r="E70" s="4" t="s">
        <v>3</v>
      </c>
      <c r="F70" s="7"/>
      <c r="G70" s="25">
        <f t="shared" si="1"/>
        <v>377</v>
      </c>
    </row>
    <row r="71" spans="1:7" ht="15.75" x14ac:dyDescent="0.45">
      <c r="A71" s="4">
        <v>70</v>
      </c>
      <c r="B71" s="5" t="s">
        <v>0</v>
      </c>
      <c r="C71" s="6">
        <v>2475</v>
      </c>
      <c r="D71" s="4">
        <v>35</v>
      </c>
      <c r="E71" s="4" t="s">
        <v>3</v>
      </c>
      <c r="F71" s="4" t="s">
        <v>4</v>
      </c>
      <c r="G71" s="25">
        <f t="shared" si="1"/>
        <v>2510</v>
      </c>
    </row>
    <row r="72" spans="1:7" ht="15.75" x14ac:dyDescent="0.45">
      <c r="A72" s="4">
        <v>71</v>
      </c>
      <c r="B72" s="5" t="s">
        <v>6</v>
      </c>
      <c r="C72" s="6">
        <v>2535</v>
      </c>
      <c r="D72" s="4">
        <v>40</v>
      </c>
      <c r="E72" s="4" t="s">
        <v>3</v>
      </c>
      <c r="F72" s="4" t="s">
        <v>4</v>
      </c>
      <c r="G72" s="25">
        <f t="shared" si="1"/>
        <v>2575</v>
      </c>
    </row>
    <row r="73" spans="1:7" ht="15.75" x14ac:dyDescent="0.45">
      <c r="A73" s="4">
        <v>72</v>
      </c>
      <c r="B73" s="5" t="s">
        <v>0</v>
      </c>
      <c r="C73" s="6">
        <v>30</v>
      </c>
      <c r="D73" s="4">
        <v>0</v>
      </c>
      <c r="E73" s="4" t="s">
        <v>1</v>
      </c>
      <c r="F73" s="7"/>
      <c r="G73" s="25">
        <f t="shared" si="1"/>
        <v>30</v>
      </c>
    </row>
    <row r="74" spans="1:7" ht="15.75" x14ac:dyDescent="0.45">
      <c r="A74" s="4">
        <v>73</v>
      </c>
      <c r="B74" s="5" t="s">
        <v>6</v>
      </c>
      <c r="C74" s="6">
        <v>145</v>
      </c>
      <c r="D74" s="4">
        <v>5</v>
      </c>
      <c r="E74" s="4" t="s">
        <v>3</v>
      </c>
      <c r="F74" s="7"/>
      <c r="G74" s="25">
        <f t="shared" si="1"/>
        <v>150</v>
      </c>
    </row>
    <row r="75" spans="1:7" ht="15.75" x14ac:dyDescent="0.45">
      <c r="A75" s="4">
        <v>74</v>
      </c>
      <c r="B75" s="5" t="s">
        <v>0</v>
      </c>
      <c r="C75" s="6">
        <v>693</v>
      </c>
      <c r="D75" s="4">
        <v>29</v>
      </c>
      <c r="E75" s="4" t="s">
        <v>3</v>
      </c>
      <c r="F75" s="7"/>
      <c r="G75" s="25">
        <f t="shared" si="1"/>
        <v>722</v>
      </c>
    </row>
    <row r="76" spans="1:7" ht="15.75" x14ac:dyDescent="0.45">
      <c r="A76" s="4">
        <v>75</v>
      </c>
      <c r="B76" s="5" t="s">
        <v>0</v>
      </c>
      <c r="C76" s="6">
        <v>30</v>
      </c>
      <c r="D76" s="4">
        <v>0</v>
      </c>
      <c r="E76" s="4" t="s">
        <v>1</v>
      </c>
      <c r="F76" s="7"/>
      <c r="G76" s="25">
        <f t="shared" si="1"/>
        <v>30</v>
      </c>
    </row>
    <row r="77" spans="1:7" ht="15.75" x14ac:dyDescent="0.45">
      <c r="A77" s="4">
        <v>76</v>
      </c>
      <c r="B77" s="5" t="s">
        <v>5</v>
      </c>
      <c r="C77" s="6">
        <v>12.5</v>
      </c>
      <c r="D77" s="4">
        <v>0</v>
      </c>
      <c r="E77" s="4" t="s">
        <v>1</v>
      </c>
      <c r="F77" s="7"/>
      <c r="G77" s="25">
        <f t="shared" si="1"/>
        <v>12.5</v>
      </c>
    </row>
    <row r="78" spans="1:7" ht="15.75" x14ac:dyDescent="0.45">
      <c r="A78" s="4">
        <v>77</v>
      </c>
      <c r="B78" s="5" t="s">
        <v>6</v>
      </c>
      <c r="C78" s="6">
        <v>565</v>
      </c>
      <c r="D78" s="4">
        <v>26</v>
      </c>
      <c r="E78" s="4" t="s">
        <v>3</v>
      </c>
      <c r="F78" s="7"/>
      <c r="G78" s="25">
        <f t="shared" si="1"/>
        <v>591</v>
      </c>
    </row>
    <row r="79" spans="1:7" ht="15.75" x14ac:dyDescent="0.45">
      <c r="A79" s="4">
        <v>78</v>
      </c>
      <c r="B79" s="5" t="s">
        <v>2</v>
      </c>
      <c r="C79" s="6">
        <v>30</v>
      </c>
      <c r="D79" s="4">
        <v>0</v>
      </c>
      <c r="E79" s="4" t="s">
        <v>1</v>
      </c>
      <c r="F79" s="7"/>
      <c r="G79" s="25">
        <f t="shared" si="1"/>
        <v>30</v>
      </c>
    </row>
    <row r="80" spans="1:7" ht="15.75" x14ac:dyDescent="0.45">
      <c r="A80" s="4">
        <v>79</v>
      </c>
      <c r="B80" s="5" t="s">
        <v>6</v>
      </c>
      <c r="C80" s="6">
        <v>785</v>
      </c>
      <c r="D80" s="4">
        <v>37</v>
      </c>
      <c r="E80" s="4" t="s">
        <v>3</v>
      </c>
      <c r="F80" s="7"/>
      <c r="G80" s="25">
        <f t="shared" si="1"/>
        <v>822</v>
      </c>
    </row>
    <row r="81" spans="1:7" ht="15.75" x14ac:dyDescent="0.45">
      <c r="A81" s="4">
        <v>80</v>
      </c>
      <c r="B81" s="5" t="s">
        <v>5</v>
      </c>
      <c r="C81" s="6">
        <v>115</v>
      </c>
      <c r="D81" s="4">
        <v>4</v>
      </c>
      <c r="E81" s="4" t="s">
        <v>3</v>
      </c>
      <c r="F81" s="7"/>
      <c r="G81" s="25">
        <f t="shared" si="1"/>
        <v>119</v>
      </c>
    </row>
    <row r="82" spans="1:7" ht="15.75" x14ac:dyDescent="0.45">
      <c r="A82" s="4">
        <v>81</v>
      </c>
      <c r="B82" s="5" t="s">
        <v>0</v>
      </c>
      <c r="C82" s="6">
        <v>275</v>
      </c>
      <c r="D82" s="4">
        <v>10</v>
      </c>
      <c r="E82" s="4" t="s">
        <v>3</v>
      </c>
      <c r="F82" s="7"/>
      <c r="G82" s="25">
        <f t="shared" si="1"/>
        <v>285</v>
      </c>
    </row>
    <row r="83" spans="1:7" ht="15.75" x14ac:dyDescent="0.45">
      <c r="A83" s="4">
        <v>82</v>
      </c>
      <c r="B83" s="5" t="s">
        <v>5</v>
      </c>
      <c r="C83" s="6">
        <v>470</v>
      </c>
      <c r="D83" s="4">
        <v>10</v>
      </c>
      <c r="E83" s="4" t="s">
        <v>3</v>
      </c>
      <c r="F83" s="4" t="s">
        <v>4</v>
      </c>
      <c r="G83" s="25">
        <f t="shared" si="1"/>
        <v>480</v>
      </c>
    </row>
    <row r="84" spans="1:7" ht="15.75" x14ac:dyDescent="0.45">
      <c r="A84" s="4">
        <v>83</v>
      </c>
      <c r="B84" s="5" t="s">
        <v>6</v>
      </c>
      <c r="C84" s="6">
        <v>625</v>
      </c>
      <c r="D84" s="4">
        <v>29</v>
      </c>
      <c r="E84" s="4" t="s">
        <v>3</v>
      </c>
      <c r="F84" s="7"/>
      <c r="G84" s="25">
        <f t="shared" si="1"/>
        <v>654</v>
      </c>
    </row>
    <row r="85" spans="1:7" ht="15.75" x14ac:dyDescent="0.45">
      <c r="A85" s="4">
        <v>84</v>
      </c>
      <c r="B85" s="5" t="s">
        <v>6</v>
      </c>
      <c r="C85" s="6">
        <v>165</v>
      </c>
      <c r="D85" s="4">
        <v>6</v>
      </c>
      <c r="E85" s="4" t="s">
        <v>3</v>
      </c>
      <c r="F85" s="7"/>
      <c r="G85" s="25">
        <f t="shared" si="1"/>
        <v>171</v>
      </c>
    </row>
    <row r="86" spans="1:7" ht="15.75" x14ac:dyDescent="0.45">
      <c r="A86" s="4">
        <v>85</v>
      </c>
      <c r="B86" s="5" t="s">
        <v>5</v>
      </c>
      <c r="C86" s="6">
        <v>230</v>
      </c>
      <c r="D86" s="4">
        <v>4</v>
      </c>
      <c r="E86" s="4" t="s">
        <v>3</v>
      </c>
      <c r="F86" s="4" t="s">
        <v>4</v>
      </c>
      <c r="G86" s="25">
        <f t="shared" si="1"/>
        <v>234</v>
      </c>
    </row>
    <row r="87" spans="1:7" ht="15.75" x14ac:dyDescent="0.45">
      <c r="A87" s="4">
        <v>86</v>
      </c>
      <c r="B87" s="5" t="s">
        <v>6</v>
      </c>
      <c r="C87" s="6">
        <v>365</v>
      </c>
      <c r="D87" s="4">
        <v>16</v>
      </c>
      <c r="E87" s="4" t="s">
        <v>3</v>
      </c>
      <c r="F87" s="7"/>
      <c r="G87" s="25">
        <f t="shared" si="1"/>
        <v>381</v>
      </c>
    </row>
    <row r="88" spans="1:7" ht="15.75" x14ac:dyDescent="0.45">
      <c r="A88" s="4">
        <v>87</v>
      </c>
      <c r="B88" s="5" t="s">
        <v>0</v>
      </c>
      <c r="C88" s="6">
        <v>385</v>
      </c>
      <c r="D88" s="4">
        <v>15</v>
      </c>
      <c r="E88" s="4" t="s">
        <v>3</v>
      </c>
      <c r="F88" s="7"/>
      <c r="G88" s="25">
        <f t="shared" si="1"/>
        <v>400</v>
      </c>
    </row>
    <row r="89" spans="1:7" ht="15.75" x14ac:dyDescent="0.45">
      <c r="A89" s="4">
        <v>88</v>
      </c>
      <c r="B89" s="5" t="s">
        <v>5</v>
      </c>
      <c r="C89" s="6">
        <v>950</v>
      </c>
      <c r="D89" s="4">
        <v>22</v>
      </c>
      <c r="E89" s="4" t="s">
        <v>3</v>
      </c>
      <c r="F89" s="4" t="s">
        <v>4</v>
      </c>
      <c r="G89" s="25">
        <f t="shared" si="1"/>
        <v>972</v>
      </c>
    </row>
    <row r="90" spans="1:7" ht="15.75" x14ac:dyDescent="0.45">
      <c r="A90" s="4">
        <v>89</v>
      </c>
      <c r="B90" s="5" t="s">
        <v>5</v>
      </c>
      <c r="C90" s="6">
        <v>475</v>
      </c>
      <c r="D90" s="4">
        <v>22</v>
      </c>
      <c r="E90" s="4" t="s">
        <v>3</v>
      </c>
      <c r="F90" s="7"/>
      <c r="G90" s="25">
        <f t="shared" si="1"/>
        <v>497</v>
      </c>
    </row>
    <row r="91" spans="1:7" ht="15.75" x14ac:dyDescent="0.45">
      <c r="A91" s="4">
        <v>90</v>
      </c>
      <c r="B91" s="5" t="s">
        <v>0</v>
      </c>
      <c r="C91" s="6">
        <v>847</v>
      </c>
      <c r="D91" s="4">
        <v>36</v>
      </c>
      <c r="E91" s="4" t="s">
        <v>3</v>
      </c>
      <c r="F91" s="7"/>
      <c r="G91" s="25">
        <f t="shared" si="1"/>
        <v>883</v>
      </c>
    </row>
    <row r="92" spans="1:7" ht="15.75" x14ac:dyDescent="0.45">
      <c r="A92" s="4">
        <v>91</v>
      </c>
      <c r="B92" s="5" t="s">
        <v>0</v>
      </c>
      <c r="C92" s="6">
        <v>30</v>
      </c>
      <c r="D92" s="4">
        <v>0</v>
      </c>
      <c r="E92" s="4" t="s">
        <v>1</v>
      </c>
      <c r="F92" s="7"/>
      <c r="G92" s="25">
        <f t="shared" si="1"/>
        <v>30</v>
      </c>
    </row>
    <row r="93" spans="1:7" ht="15.75" x14ac:dyDescent="0.45">
      <c r="A93" s="4">
        <v>92</v>
      </c>
      <c r="B93" s="5" t="s">
        <v>5</v>
      </c>
      <c r="C93" s="6">
        <v>435</v>
      </c>
      <c r="D93" s="4">
        <v>20</v>
      </c>
      <c r="E93" s="4" t="s">
        <v>3</v>
      </c>
      <c r="F93" s="7"/>
      <c r="G93" s="25">
        <f t="shared" si="1"/>
        <v>455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E5F2-0FD3-43B4-8EFE-EBDDF2130152}">
  <dimension ref="A1:R35"/>
  <sheetViews>
    <sheetView zoomScale="113" zoomScaleNormal="130" workbookViewId="0">
      <selection activeCell="H22" sqref="H22"/>
    </sheetView>
  </sheetViews>
  <sheetFormatPr defaultRowHeight="14.25" x14ac:dyDescent="0.45"/>
  <cols>
    <col min="1" max="1" width="18.33203125" bestFit="1" customWidth="1"/>
    <col min="2" max="2" width="14.73046875" bestFit="1" customWidth="1"/>
    <col min="3" max="4" width="10.265625" bestFit="1" customWidth="1"/>
    <col min="5" max="5" width="7.86328125" customWidth="1"/>
    <col min="6" max="6" width="12.06640625" bestFit="1" customWidth="1"/>
    <col min="7" max="7" width="13.53125" bestFit="1" customWidth="1"/>
    <col min="8" max="8" width="13.86328125" bestFit="1" customWidth="1"/>
    <col min="9" max="9" width="10.73046875" customWidth="1"/>
    <col min="10" max="10" width="11.73046875" bestFit="1" customWidth="1"/>
    <col min="11" max="11" width="9.1328125" bestFit="1" customWidth="1"/>
    <col min="12" max="12" width="8.19921875" bestFit="1" customWidth="1"/>
    <col min="13" max="13" width="11.1328125" bestFit="1" customWidth="1"/>
    <col min="14" max="14" width="9.1328125" customWidth="1"/>
    <col min="15" max="15" width="10.73046875" customWidth="1"/>
    <col min="16" max="16" width="8.19921875" bestFit="1" customWidth="1"/>
    <col min="17" max="17" width="11.1328125" bestFit="1" customWidth="1"/>
    <col min="18" max="18" width="9.1328125" bestFit="1" customWidth="1"/>
  </cols>
  <sheetData>
    <row r="1" spans="1:18" x14ac:dyDescent="0.45">
      <c r="L1" s="43"/>
      <c r="M1" s="43"/>
      <c r="N1" s="43"/>
      <c r="O1" s="44"/>
      <c r="P1" s="43"/>
      <c r="Q1" s="43"/>
      <c r="R1" s="43"/>
    </row>
    <row r="2" spans="1:18" x14ac:dyDescent="0.45">
      <c r="L2" s="39"/>
      <c r="M2" s="39"/>
      <c r="N2" s="39"/>
      <c r="O2" s="39"/>
      <c r="P2" s="36"/>
      <c r="Q2" s="36"/>
      <c r="R2" s="36"/>
    </row>
    <row r="3" spans="1:18" x14ac:dyDescent="0.45">
      <c r="A3" s="8" t="s">
        <v>16</v>
      </c>
      <c r="B3" s="8" t="s">
        <v>13</v>
      </c>
      <c r="F3" s="8" t="s">
        <v>15</v>
      </c>
      <c r="G3" t="s">
        <v>66</v>
      </c>
      <c r="H3" t="s">
        <v>63</v>
      </c>
      <c r="I3" t="s">
        <v>65</v>
      </c>
      <c r="L3" s="40"/>
      <c r="M3" s="41"/>
      <c r="N3" s="41"/>
      <c r="O3" s="41"/>
      <c r="P3" s="42"/>
      <c r="Q3" s="41"/>
      <c r="R3" s="45"/>
    </row>
    <row r="4" spans="1:18" x14ac:dyDescent="0.45">
      <c r="A4" s="8" t="s">
        <v>15</v>
      </c>
      <c r="B4" t="s">
        <v>3</v>
      </c>
      <c r="C4" t="s">
        <v>1</v>
      </c>
      <c r="D4" t="s">
        <v>14</v>
      </c>
      <c r="F4" s="9" t="s">
        <v>0</v>
      </c>
      <c r="G4" s="24">
        <v>30</v>
      </c>
      <c r="H4" s="24">
        <v>14567</v>
      </c>
      <c r="I4" s="24">
        <v>14996</v>
      </c>
      <c r="L4" s="40"/>
      <c r="M4" s="41"/>
      <c r="N4" s="41"/>
      <c r="O4" s="41"/>
      <c r="P4" s="42"/>
      <c r="Q4" s="41"/>
      <c r="R4" s="45"/>
    </row>
    <row r="5" spans="1:18" x14ac:dyDescent="0.45">
      <c r="A5" s="9" t="s">
        <v>0</v>
      </c>
      <c r="B5">
        <v>18</v>
      </c>
      <c r="C5">
        <v>12</v>
      </c>
      <c r="D5">
        <v>30</v>
      </c>
      <c r="F5" s="9" t="s">
        <v>2</v>
      </c>
      <c r="G5" s="24">
        <v>20</v>
      </c>
      <c r="H5" s="24">
        <v>11660</v>
      </c>
      <c r="I5" s="24">
        <v>12048</v>
      </c>
      <c r="L5" s="40"/>
      <c r="M5" s="41"/>
      <c r="N5" s="41"/>
      <c r="O5" s="41"/>
      <c r="P5" s="42"/>
      <c r="Q5" s="41"/>
      <c r="R5" s="45"/>
    </row>
    <row r="6" spans="1:18" x14ac:dyDescent="0.45">
      <c r="A6" s="9" t="s">
        <v>2</v>
      </c>
      <c r="B6">
        <v>13</v>
      </c>
      <c r="C6">
        <v>7</v>
      </c>
      <c r="D6">
        <v>20</v>
      </c>
      <c r="F6" s="9" t="s">
        <v>6</v>
      </c>
      <c r="G6" s="24">
        <v>17</v>
      </c>
      <c r="H6" s="24">
        <v>9875</v>
      </c>
      <c r="I6" s="24">
        <v>10177</v>
      </c>
      <c r="L6" s="40"/>
      <c r="M6" s="41"/>
      <c r="N6" s="41"/>
      <c r="O6" s="41"/>
      <c r="P6" s="42"/>
      <c r="Q6" s="41"/>
      <c r="R6" s="45"/>
    </row>
    <row r="7" spans="1:18" x14ac:dyDescent="0.45">
      <c r="A7" s="9" t="s">
        <v>6</v>
      </c>
      <c r="B7">
        <v>12</v>
      </c>
      <c r="C7">
        <v>5</v>
      </c>
      <c r="D7">
        <v>17</v>
      </c>
      <c r="F7" s="9" t="s">
        <v>5</v>
      </c>
      <c r="G7" s="24">
        <v>25</v>
      </c>
      <c r="H7" s="24">
        <v>10385</v>
      </c>
      <c r="I7" s="24">
        <v>10685</v>
      </c>
    </row>
    <row r="8" spans="1:18" x14ac:dyDescent="0.45">
      <c r="A8" s="9" t="s">
        <v>5</v>
      </c>
      <c r="B8">
        <v>21</v>
      </c>
      <c r="C8">
        <v>4</v>
      </c>
      <c r="D8">
        <v>25</v>
      </c>
      <c r="F8" s="9" t="s">
        <v>14</v>
      </c>
      <c r="G8" s="24">
        <v>92</v>
      </c>
      <c r="H8" s="24">
        <v>46487</v>
      </c>
      <c r="I8" s="24">
        <v>47906</v>
      </c>
    </row>
    <row r="9" spans="1:18" x14ac:dyDescent="0.45">
      <c r="A9" s="9" t="s">
        <v>14</v>
      </c>
      <c r="B9">
        <v>64</v>
      </c>
      <c r="C9">
        <v>28</v>
      </c>
      <c r="D9">
        <v>92</v>
      </c>
    </row>
    <row r="10" spans="1:18" x14ac:dyDescent="0.45">
      <c r="A10" s="8" t="s">
        <v>17</v>
      </c>
      <c r="B10" s="8" t="s">
        <v>13</v>
      </c>
      <c r="F10" s="9" t="s">
        <v>0</v>
      </c>
      <c r="G10" s="24">
        <v>30</v>
      </c>
      <c r="H10" s="24">
        <v>14567</v>
      </c>
      <c r="I10" s="24">
        <v>14996</v>
      </c>
      <c r="J10" s="26">
        <f>G10*(1-0.07)</f>
        <v>27.9</v>
      </c>
      <c r="K10" s="26">
        <f>ROUND(J10,0)</f>
        <v>28</v>
      </c>
      <c r="L10" s="10">
        <f>I10/G10*K10</f>
        <v>13996.266666666666</v>
      </c>
    </row>
    <row r="11" spans="1:18" x14ac:dyDescent="0.45">
      <c r="A11" s="8" t="s">
        <v>15</v>
      </c>
      <c r="B11" t="s">
        <v>3</v>
      </c>
      <c r="C11" t="s">
        <v>1</v>
      </c>
      <c r="D11" t="s">
        <v>14</v>
      </c>
      <c r="F11" s="9" t="s">
        <v>2</v>
      </c>
      <c r="G11" s="24">
        <v>20</v>
      </c>
      <c r="H11" s="24">
        <v>11660</v>
      </c>
      <c r="I11" s="24">
        <v>12048</v>
      </c>
      <c r="J11" s="26">
        <f>G11*(1-0.05)</f>
        <v>19</v>
      </c>
      <c r="K11" s="26">
        <f t="shared" ref="K11:K13" si="0">ROUND(J11,0)</f>
        <v>19</v>
      </c>
      <c r="L11" s="10">
        <f t="shared" ref="L11:L13" si="1">I11/G11*K11</f>
        <v>11445.6</v>
      </c>
    </row>
    <row r="12" spans="1:18" x14ac:dyDescent="0.45">
      <c r="A12" s="9" t="s">
        <v>0</v>
      </c>
      <c r="B12" s="10">
        <v>792.61111111111109</v>
      </c>
      <c r="C12" s="10">
        <v>25</v>
      </c>
      <c r="D12" s="10">
        <v>485.56666666666666</v>
      </c>
      <c r="F12" s="9" t="s">
        <v>6</v>
      </c>
      <c r="G12" s="24">
        <v>17</v>
      </c>
      <c r="H12" s="24">
        <v>9875</v>
      </c>
      <c r="I12" s="24">
        <v>10177</v>
      </c>
      <c r="J12" s="26">
        <f>G12*(1-0.1)</f>
        <v>15.3</v>
      </c>
      <c r="K12" s="26">
        <f t="shared" si="0"/>
        <v>15</v>
      </c>
      <c r="L12" s="10">
        <f t="shared" si="1"/>
        <v>8979.7058823529405</v>
      </c>
    </row>
    <row r="13" spans="1:18" x14ac:dyDescent="0.45">
      <c r="A13" s="9" t="s">
        <v>2</v>
      </c>
      <c r="B13" s="10">
        <v>885.38461538461536</v>
      </c>
      <c r="C13" s="10">
        <v>21.428571428571427</v>
      </c>
      <c r="D13" s="10">
        <v>583</v>
      </c>
      <c r="F13" s="9" t="s">
        <v>5</v>
      </c>
      <c r="G13" s="24">
        <v>25</v>
      </c>
      <c r="H13" s="24">
        <v>10385</v>
      </c>
      <c r="I13" s="24">
        <v>10685</v>
      </c>
      <c r="J13" s="26">
        <f>G13*(1-0.1)</f>
        <v>22.5</v>
      </c>
      <c r="K13" s="26">
        <f t="shared" si="0"/>
        <v>23</v>
      </c>
      <c r="L13" s="10">
        <f t="shared" si="1"/>
        <v>9830.1999999999989</v>
      </c>
    </row>
    <row r="14" spans="1:18" x14ac:dyDescent="0.45">
      <c r="A14" s="9" t="s">
        <v>6</v>
      </c>
      <c r="B14" s="10">
        <v>816.66666666666663</v>
      </c>
      <c r="C14" s="10">
        <v>15</v>
      </c>
      <c r="D14" s="10">
        <v>580.88235294117646</v>
      </c>
      <c r="I14" s="10"/>
      <c r="L14" s="37">
        <f>SUM(L10:L13)</f>
        <v>44251.772549019603</v>
      </c>
    </row>
    <row r="15" spans="1:18" x14ac:dyDescent="0.45">
      <c r="A15" s="9" t="s">
        <v>5</v>
      </c>
      <c r="B15" s="10">
        <v>492.14285714285717</v>
      </c>
      <c r="C15" s="10">
        <v>12.5</v>
      </c>
      <c r="D15" s="10">
        <v>415.4</v>
      </c>
    </row>
    <row r="16" spans="1:18" x14ac:dyDescent="0.45">
      <c r="A16" s="9" t="s">
        <v>14</v>
      </c>
      <c r="B16" s="10">
        <v>717.375</v>
      </c>
      <c r="C16" s="10">
        <v>20.535714285714285</v>
      </c>
      <c r="D16" s="10">
        <v>505.29347826086956</v>
      </c>
      <c r="J16" s="27">
        <v>46487</v>
      </c>
      <c r="K16" s="10">
        <f>SUM(L10:L13)</f>
        <v>44251.772549019603</v>
      </c>
    </row>
    <row r="17" spans="1:15" x14ac:dyDescent="0.45">
      <c r="J17" s="10">
        <f>J16-K16</f>
        <v>2235.2274509803974</v>
      </c>
    </row>
    <row r="18" spans="1:15" x14ac:dyDescent="0.45">
      <c r="A18" s="8" t="s">
        <v>18</v>
      </c>
      <c r="B18" s="8" t="s">
        <v>13</v>
      </c>
      <c r="J18" s="38">
        <f>J17/J16*100</f>
        <v>4.8082850065188056</v>
      </c>
    </row>
    <row r="19" spans="1:15" x14ac:dyDescent="0.45">
      <c r="A19" s="8" t="s">
        <v>15</v>
      </c>
      <c r="B19" t="s">
        <v>3</v>
      </c>
      <c r="C19" t="s">
        <v>1</v>
      </c>
      <c r="D19" t="s">
        <v>14</v>
      </c>
    </row>
    <row r="20" spans="1:15" x14ac:dyDescent="0.45">
      <c r="A20" s="9" t="s">
        <v>0</v>
      </c>
      <c r="B20" s="10">
        <v>23.833333333333332</v>
      </c>
      <c r="C20" s="10">
        <v>0</v>
      </c>
      <c r="D20" s="10">
        <v>14.3</v>
      </c>
      <c r="I20" s="33" t="s">
        <v>73</v>
      </c>
      <c r="J20" s="33"/>
      <c r="K20" s="33"/>
      <c r="L20" s="33" t="s">
        <v>74</v>
      </c>
      <c r="M20" s="33"/>
      <c r="N20" s="33"/>
      <c r="O20" s="35"/>
    </row>
    <row r="21" spans="1:15" x14ac:dyDescent="0.45">
      <c r="A21" s="9" t="s">
        <v>2</v>
      </c>
      <c r="B21" s="10">
        <v>29.846153846153847</v>
      </c>
      <c r="C21" s="10">
        <v>0</v>
      </c>
      <c r="D21" s="10">
        <v>19.399999999999999</v>
      </c>
      <c r="I21" s="31" t="s">
        <v>67</v>
      </c>
      <c r="J21" s="31" t="s">
        <v>68</v>
      </c>
      <c r="K21" s="31" t="s">
        <v>75</v>
      </c>
      <c r="L21" s="32" t="s">
        <v>67</v>
      </c>
      <c r="M21" s="32" t="s">
        <v>68</v>
      </c>
      <c r="N21" s="32" t="s">
        <v>75</v>
      </c>
      <c r="O21" s="36"/>
    </row>
    <row r="22" spans="1:15" x14ac:dyDescent="0.45">
      <c r="A22" s="9" t="s">
        <v>6</v>
      </c>
      <c r="B22" s="10">
        <v>25.166666666666668</v>
      </c>
      <c r="C22" s="10">
        <v>0</v>
      </c>
      <c r="D22" s="10">
        <v>17.764705882352942</v>
      </c>
      <c r="I22" s="29" t="s">
        <v>69</v>
      </c>
      <c r="J22" s="29">
        <v>55</v>
      </c>
      <c r="K22" s="29">
        <v>22</v>
      </c>
      <c r="L22" s="30" t="s">
        <v>69</v>
      </c>
      <c r="M22" s="29">
        <v>55</v>
      </c>
      <c r="N22" s="34">
        <v>23</v>
      </c>
      <c r="O22" s="35"/>
    </row>
    <row r="23" spans="1:15" x14ac:dyDescent="0.45">
      <c r="A23" s="9" t="s">
        <v>5</v>
      </c>
      <c r="B23" s="10">
        <v>14.285714285714286</v>
      </c>
      <c r="C23" s="10">
        <v>0</v>
      </c>
      <c r="D23" s="10">
        <v>12</v>
      </c>
      <c r="I23" s="29" t="s">
        <v>70</v>
      </c>
      <c r="J23" s="29">
        <v>50</v>
      </c>
      <c r="K23" s="29">
        <v>20</v>
      </c>
      <c r="L23" s="30" t="s">
        <v>70</v>
      </c>
      <c r="M23" s="29">
        <v>50</v>
      </c>
      <c r="N23" s="34">
        <v>21</v>
      </c>
      <c r="O23" s="35"/>
    </row>
    <row r="24" spans="1:15" x14ac:dyDescent="0.45">
      <c r="A24" s="9" t="s">
        <v>14</v>
      </c>
      <c r="B24" s="10">
        <v>22.171875</v>
      </c>
      <c r="C24" s="10">
        <v>0</v>
      </c>
      <c r="D24" s="10">
        <v>15.423913043478262</v>
      </c>
      <c r="I24" s="29" t="s">
        <v>71</v>
      </c>
      <c r="J24" s="29">
        <v>45</v>
      </c>
      <c r="K24" s="29">
        <v>20</v>
      </c>
      <c r="L24" s="30" t="s">
        <v>71</v>
      </c>
      <c r="M24" s="29">
        <v>45</v>
      </c>
      <c r="N24" s="34">
        <v>21</v>
      </c>
      <c r="O24" s="35"/>
    </row>
    <row r="25" spans="1:15" x14ac:dyDescent="0.45">
      <c r="I25" s="29" t="s">
        <v>72</v>
      </c>
      <c r="J25" s="29">
        <v>35</v>
      </c>
      <c r="K25" s="29">
        <v>20</v>
      </c>
      <c r="L25" s="30" t="s">
        <v>72</v>
      </c>
      <c r="M25" s="29">
        <v>35</v>
      </c>
      <c r="N25" s="34">
        <v>21</v>
      </c>
      <c r="O25" s="35"/>
    </row>
    <row r="26" spans="1:15" x14ac:dyDescent="0.45">
      <c r="I26" s="28"/>
      <c r="J26" s="28"/>
      <c r="K26" s="28"/>
    </row>
    <row r="27" spans="1:15" x14ac:dyDescent="0.45">
      <c r="A27" s="8" t="s">
        <v>12</v>
      </c>
      <c r="B27" t="s" vm="1">
        <v>4</v>
      </c>
      <c r="E27" s="8" t="s">
        <v>12</v>
      </c>
      <c r="F27" t="s" vm="1">
        <v>4</v>
      </c>
    </row>
    <row r="29" spans="1:15" x14ac:dyDescent="0.45">
      <c r="A29" s="8" t="s">
        <v>17</v>
      </c>
      <c r="B29" s="8" t="s">
        <v>13</v>
      </c>
      <c r="E29" s="8" t="s">
        <v>18</v>
      </c>
      <c r="F29" s="8" t="s">
        <v>13</v>
      </c>
    </row>
    <row r="30" spans="1:15" x14ac:dyDescent="0.45">
      <c r="A30" s="8" t="s">
        <v>15</v>
      </c>
      <c r="B30" t="s">
        <v>3</v>
      </c>
      <c r="C30" t="s">
        <v>14</v>
      </c>
      <c r="E30" s="8" t="s">
        <v>15</v>
      </c>
      <c r="F30" t="s">
        <v>3</v>
      </c>
      <c r="G30" t="s">
        <v>14</v>
      </c>
    </row>
    <row r="31" spans="1:15" x14ac:dyDescent="0.45">
      <c r="A31" s="9" t="s">
        <v>0</v>
      </c>
      <c r="B31" s="10">
        <v>2082.6666666666665</v>
      </c>
      <c r="C31" s="10">
        <v>2082.6666666666665</v>
      </c>
      <c r="E31" s="9" t="s">
        <v>0</v>
      </c>
      <c r="F31" s="10">
        <v>34</v>
      </c>
      <c r="G31" s="10">
        <v>34</v>
      </c>
    </row>
    <row r="32" spans="1:15" x14ac:dyDescent="0.45">
      <c r="A32" s="9" t="s">
        <v>2</v>
      </c>
      <c r="B32" s="10">
        <v>1550</v>
      </c>
      <c r="C32" s="10">
        <v>1550</v>
      </c>
      <c r="E32" s="9" t="s">
        <v>2</v>
      </c>
      <c r="F32" s="10">
        <v>36.25</v>
      </c>
      <c r="G32" s="10">
        <v>36.25</v>
      </c>
    </row>
    <row r="33" spans="1:7" x14ac:dyDescent="0.45">
      <c r="A33" s="9" t="s">
        <v>6</v>
      </c>
      <c r="B33" s="10">
        <v>2415</v>
      </c>
      <c r="C33" s="10">
        <v>2415</v>
      </c>
      <c r="E33" s="9" t="s">
        <v>6</v>
      </c>
      <c r="F33" s="10">
        <v>38</v>
      </c>
      <c r="G33" s="10">
        <v>38</v>
      </c>
    </row>
    <row r="34" spans="1:7" x14ac:dyDescent="0.45">
      <c r="A34" s="9" t="s">
        <v>5</v>
      </c>
      <c r="B34" s="10">
        <v>686.11111111111109</v>
      </c>
      <c r="C34" s="10">
        <v>686.11111111111109</v>
      </c>
      <c r="E34" s="9" t="s">
        <v>5</v>
      </c>
      <c r="F34" s="10">
        <v>12.555555555555555</v>
      </c>
      <c r="G34" s="10">
        <v>12.555555555555555</v>
      </c>
    </row>
    <row r="35" spans="1:7" x14ac:dyDescent="0.45">
      <c r="A35" s="9" t="s">
        <v>14</v>
      </c>
      <c r="B35" s="10">
        <v>1302.9444444444443</v>
      </c>
      <c r="C35" s="10">
        <v>1302.9444444444443</v>
      </c>
      <c r="E35" s="9" t="s">
        <v>14</v>
      </c>
      <c r="F35" s="10">
        <v>24.222222222222221</v>
      </c>
      <c r="G35" s="10">
        <v>24.222222222222221</v>
      </c>
    </row>
  </sheetData>
  <mergeCells count="4">
    <mergeCell ref="I20:K20"/>
    <mergeCell ref="L20:N20"/>
    <mergeCell ref="L1:N1"/>
    <mergeCell ref="P1:R1"/>
  </mergeCells>
  <conditionalFormatting pivot="1" sqref="B12:B1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{27777DEA-8F01-469A-B67F-861355D83575}</x14:id>
        </ext>
      </extLst>
    </cfRule>
  </conditionalFormatting>
  <conditionalFormatting pivot="1" sqref="B20:B2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{C49AE285-B3F9-45FF-93E7-5100B437D2B7}</x14:id>
        </ext>
      </extLst>
    </cfRule>
  </conditionalFormatting>
  <conditionalFormatting pivot="1" sqref="B31:B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{CE0EBCF4-875F-41EC-9D71-18B35E1A8BAA}</x14:id>
        </ext>
      </extLst>
    </cfRule>
  </conditionalFormatting>
  <conditionalFormatting pivot="1" sqref="F31:F3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{7534DFFD-01AB-4C1B-BBAC-D70B54F50943}</x14:id>
        </ext>
      </extLst>
    </cfRule>
  </conditionalFormatting>
  <conditionalFormatting pivot="1" sqref="B5:B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{0DFBDDA6-D1E3-4773-9A5F-6FAEE36D05F0}</x14:id>
        </ext>
      </extLst>
    </cfRule>
  </conditionalFormatting>
  <pageMargins left="0.7" right="0.7" top="0.75" bottom="0.75" header="0.3" footer="0.3"/>
  <pageSetup paperSize="9" orientation="portrait"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7777DEA-8F01-469A-B67F-861355D835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B12:B15</xm:sqref>
        </x14:conditionalFormatting>
        <x14:conditionalFormatting xmlns:xm="http://schemas.microsoft.com/office/excel/2006/main" pivot="1">
          <x14:cfRule type="dataBar" id="{C49AE285-B3F9-45FF-93E7-5100B437D2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B20:B23</xm:sqref>
        </x14:conditionalFormatting>
        <x14:conditionalFormatting xmlns:xm="http://schemas.microsoft.com/office/excel/2006/main" pivot="1">
          <x14:cfRule type="dataBar" id="{CE0EBCF4-875F-41EC-9D71-18B35E1A8B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B31:B34</xm:sqref>
        </x14:conditionalFormatting>
        <x14:conditionalFormatting xmlns:xm="http://schemas.microsoft.com/office/excel/2006/main" pivot="1">
          <x14:cfRule type="dataBar" id="{7534DFFD-01AB-4C1B-BBAC-D70B54F50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F31:F34</xm:sqref>
        </x14:conditionalFormatting>
        <x14:conditionalFormatting xmlns:xm="http://schemas.microsoft.com/office/excel/2006/main" pivot="1">
          <x14:cfRule type="dataBar" id="{0DFBDDA6-D1E3-4773-9A5F-6FAEE36D05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B5:B8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23A0-7E72-4583-AC94-13397C02C092}">
  <dimension ref="B2:G21"/>
  <sheetViews>
    <sheetView zoomScale="143" zoomScaleNormal="85" workbookViewId="0">
      <selection activeCell="C20" sqref="C20"/>
    </sheetView>
  </sheetViews>
  <sheetFormatPr defaultRowHeight="14.25" x14ac:dyDescent="0.45"/>
  <cols>
    <col min="1" max="1" width="5.73046875" style="13" customWidth="1"/>
    <col min="2" max="2" width="5.46484375" style="23" customWidth="1"/>
    <col min="3" max="3" width="18" style="12" bestFit="1" customWidth="1"/>
    <col min="4" max="4" width="18.06640625" style="12" bestFit="1" customWidth="1"/>
    <col min="5" max="5" width="37.33203125" style="12" bestFit="1" customWidth="1"/>
    <col min="6" max="6" width="15" style="12" hidden="1" customWidth="1"/>
    <col min="7" max="7" width="29.3984375" style="12" bestFit="1" customWidth="1"/>
    <col min="8" max="16384" width="9.06640625" style="13"/>
  </cols>
  <sheetData>
    <row r="2" spans="2:7" x14ac:dyDescent="0.45">
      <c r="B2" s="11" t="s">
        <v>19</v>
      </c>
      <c r="C2" s="11"/>
      <c r="E2" s="11" t="s">
        <v>20</v>
      </c>
      <c r="F2" s="11"/>
      <c r="G2" s="11"/>
    </row>
    <row r="3" spans="2:7" x14ac:dyDescent="0.45">
      <c r="B3" s="14" t="s">
        <v>21</v>
      </c>
      <c r="C3" s="14" t="s">
        <v>22</v>
      </c>
      <c r="D3" s="14" t="s">
        <v>23</v>
      </c>
      <c r="E3" s="14" t="s">
        <v>24</v>
      </c>
      <c r="F3" s="14" t="s">
        <v>25</v>
      </c>
      <c r="G3" s="14" t="s">
        <v>26</v>
      </c>
    </row>
    <row r="4" spans="2:7" x14ac:dyDescent="0.45">
      <c r="B4" s="15">
        <v>1</v>
      </c>
      <c r="C4" s="16" t="s">
        <v>27</v>
      </c>
      <c r="D4" s="16" t="s">
        <v>27</v>
      </c>
      <c r="E4" s="16" t="s">
        <v>28</v>
      </c>
      <c r="F4" s="16" t="s">
        <v>29</v>
      </c>
      <c r="G4" s="16" t="s">
        <v>30</v>
      </c>
    </row>
    <row r="5" spans="2:7" ht="15" x14ac:dyDescent="0.45">
      <c r="B5" s="15">
        <v>2</v>
      </c>
      <c r="C5" s="17" t="s">
        <v>31</v>
      </c>
      <c r="D5" s="17" t="s">
        <v>31</v>
      </c>
      <c r="E5" s="17" t="s">
        <v>32</v>
      </c>
      <c r="F5" s="17" t="s">
        <v>29</v>
      </c>
      <c r="G5" s="17" t="s">
        <v>33</v>
      </c>
    </row>
    <row r="6" spans="2:7" x14ac:dyDescent="0.45">
      <c r="B6" s="15">
        <v>3</v>
      </c>
      <c r="C6" s="18" t="s">
        <v>34</v>
      </c>
      <c r="D6" s="18" t="s">
        <v>34</v>
      </c>
      <c r="E6" s="18" t="s">
        <v>35</v>
      </c>
      <c r="F6" s="18" t="s">
        <v>29</v>
      </c>
      <c r="G6" s="18" t="s">
        <v>36</v>
      </c>
    </row>
    <row r="7" spans="2:7" x14ac:dyDescent="0.45">
      <c r="B7" s="15">
        <v>4</v>
      </c>
      <c r="C7" s="18" t="s">
        <v>37</v>
      </c>
      <c r="D7" s="18" t="s">
        <v>37</v>
      </c>
      <c r="E7" s="18" t="s">
        <v>38</v>
      </c>
      <c r="F7" s="18" t="s">
        <v>29</v>
      </c>
      <c r="G7" s="18" t="s">
        <v>39</v>
      </c>
    </row>
    <row r="8" spans="2:7" x14ac:dyDescent="0.45">
      <c r="B8" s="15">
        <v>5</v>
      </c>
      <c r="C8" s="18" t="s">
        <v>40</v>
      </c>
      <c r="D8" s="18" t="s">
        <v>40</v>
      </c>
      <c r="E8" s="18" t="s">
        <v>41</v>
      </c>
      <c r="F8" s="18" t="s">
        <v>29</v>
      </c>
      <c r="G8" s="18" t="s">
        <v>42</v>
      </c>
    </row>
    <row r="9" spans="2:7" x14ac:dyDescent="0.45">
      <c r="B9" s="15">
        <v>6</v>
      </c>
      <c r="C9" s="18" t="s">
        <v>43</v>
      </c>
      <c r="D9" s="18" t="s">
        <v>43</v>
      </c>
      <c r="E9" s="18" t="s">
        <v>44</v>
      </c>
      <c r="F9" s="18" t="s">
        <v>29</v>
      </c>
      <c r="G9" s="18" t="s">
        <v>45</v>
      </c>
    </row>
    <row r="10" spans="2:7" x14ac:dyDescent="0.45">
      <c r="B10" s="19">
        <v>7</v>
      </c>
      <c r="C10" s="18" t="s">
        <v>46</v>
      </c>
      <c r="D10" s="18" t="s">
        <v>47</v>
      </c>
      <c r="E10" s="18" t="s">
        <v>48</v>
      </c>
      <c r="F10" s="18" t="s">
        <v>29</v>
      </c>
      <c r="G10" s="18" t="s">
        <v>49</v>
      </c>
    </row>
    <row r="11" spans="2:7" x14ac:dyDescent="0.45">
      <c r="B11" s="20"/>
      <c r="C11" s="21"/>
      <c r="D11" s="21"/>
      <c r="E11" s="21"/>
      <c r="F11" s="21"/>
      <c r="G11" s="21"/>
    </row>
    <row r="12" spans="2:7" x14ac:dyDescent="0.45">
      <c r="B12" s="22" t="s">
        <v>50</v>
      </c>
      <c r="C12" s="22"/>
      <c r="E12" s="22" t="s">
        <v>20</v>
      </c>
      <c r="F12" s="22"/>
      <c r="G12" s="22"/>
    </row>
    <row r="13" spans="2:7" x14ac:dyDescent="0.45">
      <c r="B13" s="14" t="s">
        <v>21</v>
      </c>
      <c r="C13" s="14" t="s">
        <v>22</v>
      </c>
      <c r="D13" s="14" t="s">
        <v>23</v>
      </c>
      <c r="E13" s="14" t="s">
        <v>24</v>
      </c>
      <c r="F13" s="14" t="s">
        <v>25</v>
      </c>
      <c r="G13" s="14" t="s">
        <v>26</v>
      </c>
    </row>
    <row r="14" spans="2:7" x14ac:dyDescent="0.45">
      <c r="B14" s="15">
        <v>1</v>
      </c>
      <c r="C14" s="18" t="s">
        <v>27</v>
      </c>
      <c r="D14" s="18" t="s">
        <v>27</v>
      </c>
      <c r="E14" s="18" t="s">
        <v>28</v>
      </c>
      <c r="F14" s="18" t="s">
        <v>29</v>
      </c>
      <c r="G14" s="18" t="s">
        <v>30</v>
      </c>
    </row>
    <row r="15" spans="2:7" x14ac:dyDescent="0.45">
      <c r="B15" s="15">
        <v>2</v>
      </c>
      <c r="C15" s="18" t="s">
        <v>51</v>
      </c>
      <c r="D15" s="18" t="s">
        <v>51</v>
      </c>
      <c r="E15" s="18" t="s">
        <v>52</v>
      </c>
      <c r="F15" s="18" t="s">
        <v>29</v>
      </c>
      <c r="G15" s="18" t="s">
        <v>53</v>
      </c>
    </row>
    <row r="16" spans="2:7" x14ac:dyDescent="0.45">
      <c r="B16" s="15">
        <v>3</v>
      </c>
      <c r="C16" s="18" t="s">
        <v>54</v>
      </c>
      <c r="D16" s="18" t="s">
        <v>54</v>
      </c>
      <c r="E16" s="18" t="s">
        <v>55</v>
      </c>
      <c r="F16" s="18" t="s">
        <v>29</v>
      </c>
      <c r="G16" s="18" t="s">
        <v>33</v>
      </c>
    </row>
    <row r="17" spans="2:7" x14ac:dyDescent="0.45">
      <c r="B17" s="15">
        <v>4</v>
      </c>
      <c r="C17" s="18" t="s">
        <v>56</v>
      </c>
      <c r="D17" s="18" t="s">
        <v>56</v>
      </c>
      <c r="E17" s="18" t="s">
        <v>57</v>
      </c>
      <c r="F17" s="18" t="s">
        <v>29</v>
      </c>
      <c r="G17" s="18" t="s">
        <v>58</v>
      </c>
    </row>
    <row r="18" spans="2:7" x14ac:dyDescent="0.45">
      <c r="B18" s="15">
        <v>5</v>
      </c>
      <c r="C18" s="18" t="s">
        <v>59</v>
      </c>
      <c r="D18" s="18" t="s">
        <v>59</v>
      </c>
      <c r="E18" s="18" t="s">
        <v>60</v>
      </c>
      <c r="F18" s="18" t="s">
        <v>29</v>
      </c>
      <c r="G18" s="18" t="s">
        <v>45</v>
      </c>
    </row>
    <row r="19" spans="2:7" x14ac:dyDescent="0.45">
      <c r="B19" s="15">
        <v>6</v>
      </c>
      <c r="C19" s="18" t="s">
        <v>40</v>
      </c>
      <c r="D19" s="18" t="s">
        <v>40</v>
      </c>
      <c r="E19" s="18" t="s">
        <v>61</v>
      </c>
      <c r="F19" s="18" t="s">
        <v>29</v>
      </c>
      <c r="G19" s="18" t="s">
        <v>42</v>
      </c>
    </row>
    <row r="20" spans="2:7" x14ac:dyDescent="0.45">
      <c r="B20" s="15">
        <v>7</v>
      </c>
      <c r="C20" s="18" t="s">
        <v>46</v>
      </c>
      <c r="D20" s="18" t="s">
        <v>47</v>
      </c>
      <c r="E20" s="18" t="s">
        <v>62</v>
      </c>
      <c r="F20" s="18" t="s">
        <v>29</v>
      </c>
      <c r="G20" s="18" t="s">
        <v>49</v>
      </c>
    </row>
    <row r="21" spans="2:7" x14ac:dyDescent="0.45">
      <c r="B21" s="13"/>
      <c r="C21" s="13"/>
      <c r="D21" s="13"/>
      <c r="E21" s="13"/>
      <c r="F21" s="13"/>
      <c r="G21" s="13"/>
    </row>
  </sheetData>
  <mergeCells count="4">
    <mergeCell ref="B2:C2"/>
    <mergeCell ref="E2:G2"/>
    <mergeCell ref="B12:C12"/>
    <mergeCell ref="E12:G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NotificationManagement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MUNDRA</dc:creator>
  <cp:lastModifiedBy>KESHAV MUNDRA</cp:lastModifiedBy>
  <cp:lastPrinted>2023-06-28T19:10:37Z</cp:lastPrinted>
  <dcterms:created xsi:type="dcterms:W3CDTF">2023-06-28T13:24:58Z</dcterms:created>
  <dcterms:modified xsi:type="dcterms:W3CDTF">2023-06-30T05:05:40Z</dcterms:modified>
</cp:coreProperties>
</file>