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bho\Desktop\CMU\2nd Sem\Hackathon\"/>
    </mc:Choice>
  </mc:AlternateContent>
  <xr:revisionPtr revIDLastSave="0" documentId="13_ncr:1_{05BD2B45-404C-43E4-8641-CC12B559E9D2}" xr6:coauthVersionLast="41" xr6:coauthVersionMax="41" xr10:uidLastSave="{00000000-0000-0000-0000-000000000000}"/>
  <bookViews>
    <workbookView xWindow="-110" yWindow="-110" windowWidth="19420" windowHeight="10420" xr2:uid="{FFB49868-50DE-47BC-B521-1F0225572A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I10" i="1" s="1"/>
  <c r="K10" i="1" s="1"/>
  <c r="L10" i="1" s="1"/>
  <c r="H11" i="1"/>
  <c r="I11" i="1" s="1"/>
  <c r="K11" i="1" s="1"/>
  <c r="L11" i="1" s="1"/>
  <c r="H12" i="1"/>
  <c r="H13" i="1"/>
  <c r="H14" i="1"/>
  <c r="H3" i="1"/>
  <c r="I3" i="1" s="1"/>
  <c r="K3" i="1" s="1"/>
  <c r="L3" i="1" s="1"/>
  <c r="K4" i="1"/>
  <c r="L4" i="1" s="1"/>
  <c r="K12" i="1"/>
  <c r="L12" i="1" s="1"/>
  <c r="K15" i="1"/>
  <c r="K16" i="1"/>
  <c r="K17" i="1"/>
  <c r="K18" i="1"/>
  <c r="K19" i="1"/>
  <c r="K20" i="1"/>
  <c r="K21" i="1"/>
  <c r="K22" i="1"/>
  <c r="K23" i="1"/>
  <c r="K24" i="1"/>
  <c r="K25" i="1"/>
  <c r="K26" i="1"/>
  <c r="J4" i="1"/>
  <c r="J5" i="1"/>
  <c r="J6" i="1"/>
  <c r="J7" i="1"/>
  <c r="J8" i="1"/>
  <c r="J11" i="1"/>
  <c r="J12" i="1"/>
  <c r="J13" i="1"/>
  <c r="J14" i="1"/>
  <c r="J3" i="1"/>
  <c r="I4" i="1"/>
  <c r="I5" i="1"/>
  <c r="K5" i="1" s="1"/>
  <c r="L5" i="1" s="1"/>
  <c r="I6" i="1"/>
  <c r="K6" i="1" s="1"/>
  <c r="L6" i="1" s="1"/>
  <c r="I7" i="1"/>
  <c r="K7" i="1" s="1"/>
  <c r="L7" i="1" s="1"/>
  <c r="I8" i="1"/>
  <c r="K8" i="1" s="1"/>
  <c r="L8" i="1" s="1"/>
  <c r="I9" i="1"/>
  <c r="K9" i="1" s="1"/>
  <c r="L9" i="1" s="1"/>
  <c r="I12" i="1"/>
  <c r="I13" i="1"/>
  <c r="K13" i="1" s="1"/>
  <c r="L13" i="1" s="1"/>
  <c r="I14" i="1"/>
  <c r="K14" i="1" s="1"/>
  <c r="L14" i="1" s="1"/>
  <c r="G4" i="1"/>
  <c r="G5" i="1"/>
  <c r="G6" i="1"/>
  <c r="G7" i="1"/>
  <c r="G8" i="1"/>
  <c r="G9" i="1"/>
  <c r="G10" i="1"/>
  <c r="G11" i="1"/>
  <c r="G12" i="1"/>
  <c r="G13" i="1"/>
  <c r="G14" i="1"/>
  <c r="G3" i="1"/>
  <c r="E15" i="1"/>
  <c r="U15" i="1"/>
  <c r="U14" i="1"/>
  <c r="U13" i="1"/>
  <c r="W6" i="1"/>
  <c r="W5" i="1"/>
  <c r="W4" i="1"/>
  <c r="Q6" i="1"/>
</calcChain>
</file>

<file path=xl/sharedStrings.xml><?xml version="1.0" encoding="utf-8"?>
<sst xmlns="http://schemas.openxmlformats.org/spreadsheetml/2006/main" count="74" uniqueCount="48">
  <si>
    <t>Time of Day</t>
  </si>
  <si>
    <t>Temperature</t>
  </si>
  <si>
    <t>X</t>
  </si>
  <si>
    <t>Month</t>
  </si>
  <si>
    <t>Day</t>
  </si>
  <si>
    <t>Jan</t>
  </si>
  <si>
    <t>Feb</t>
  </si>
  <si>
    <t>Mar</t>
  </si>
  <si>
    <t>Apr</t>
  </si>
  <si>
    <t>May</t>
  </si>
  <si>
    <t>June</t>
  </si>
  <si>
    <t>Jul</t>
  </si>
  <si>
    <t>Aug</t>
  </si>
  <si>
    <t>Sept</t>
  </si>
  <si>
    <t>Oct</t>
  </si>
  <si>
    <t>Nov</t>
  </si>
  <si>
    <t>Dec</t>
  </si>
  <si>
    <t>Garage A</t>
  </si>
  <si>
    <t>Dimensions</t>
  </si>
  <si>
    <t>Height</t>
  </si>
  <si>
    <t>ft</t>
  </si>
  <si>
    <t>Floor Area</t>
  </si>
  <si>
    <t>sq ft</t>
  </si>
  <si>
    <t>Side</t>
  </si>
  <si>
    <t>(square root of floor area)</t>
  </si>
  <si>
    <t>Average U value</t>
  </si>
  <si>
    <t>BTU/(hr*sqft*defF)</t>
  </si>
  <si>
    <t>Heating Value</t>
  </si>
  <si>
    <t>BTU/cf</t>
  </si>
  <si>
    <t>Monthly Gas Rate</t>
  </si>
  <si>
    <t>DKTHM</t>
  </si>
  <si>
    <t>Monthly Average Temp (F)</t>
  </si>
  <si>
    <t>Wall Area</t>
  </si>
  <si>
    <t>Roof Area</t>
  </si>
  <si>
    <t>Total Area</t>
  </si>
  <si>
    <t>Ventilation Loss</t>
  </si>
  <si>
    <t>Total Energy</t>
  </si>
  <si>
    <t>MMBTU</t>
  </si>
  <si>
    <t>Heat Rate (q_in)</t>
  </si>
  <si>
    <t>MMBTU/hr</t>
  </si>
  <si>
    <t>BTU/hr</t>
  </si>
  <si>
    <t>q_out</t>
  </si>
  <si>
    <t>q_s</t>
  </si>
  <si>
    <t>T_in</t>
  </si>
  <si>
    <t>Use per day</t>
  </si>
  <si>
    <t>MCF</t>
  </si>
  <si>
    <t>q_v</t>
  </si>
  <si>
    <t>Q.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</si>
</sst>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21A2E-3F37-49D2-8133-F2AB713A7B4F}">
  <dimension ref="A1:W26"/>
  <sheetViews>
    <sheetView tabSelected="1" topLeftCell="D1" workbookViewId="0">
      <selection activeCell="L3" sqref="L3"/>
    </sheetView>
  </sheetViews>
  <sheetFormatPr defaultRowHeight="14.5" x14ac:dyDescent="0.35"/>
  <cols>
    <col min="1" max="1" width="10.7265625" bestFit="1" customWidth="1"/>
    <col min="3" max="3" width="15.1796875" bestFit="1" customWidth="1"/>
    <col min="8" max="9" width="10.81640625" bestFit="1" customWidth="1"/>
    <col min="11" max="11" width="10.81640625" bestFit="1" customWidth="1"/>
    <col min="12" max="14" width="10.81640625" customWidth="1"/>
    <col min="15" max="15" width="10.54296875" bestFit="1" customWidth="1"/>
    <col min="20" max="20" width="13.90625" bestFit="1" customWidth="1"/>
  </cols>
  <sheetData>
    <row r="1" spans="1:23" x14ac:dyDescent="0.35">
      <c r="A1" t="s">
        <v>1</v>
      </c>
    </row>
    <row r="2" spans="1:23" s="1" customFormat="1" x14ac:dyDescent="0.35">
      <c r="A2" s="1" t="s">
        <v>0</v>
      </c>
      <c r="B2" s="1" t="s">
        <v>4</v>
      </c>
      <c r="C2" s="1" t="s">
        <v>3</v>
      </c>
      <c r="D2" s="1" t="s">
        <v>31</v>
      </c>
      <c r="F2" s="1" t="s">
        <v>44</v>
      </c>
      <c r="G2" s="1" t="s">
        <v>45</v>
      </c>
      <c r="H2" s="1" t="s">
        <v>40</v>
      </c>
      <c r="I2" s="1" t="s">
        <v>41</v>
      </c>
      <c r="J2" s="1" t="s">
        <v>42</v>
      </c>
      <c r="K2" s="1" t="s">
        <v>46</v>
      </c>
      <c r="L2" s="1" t="s">
        <v>47</v>
      </c>
      <c r="O2" s="1" t="s">
        <v>17</v>
      </c>
    </row>
    <row r="3" spans="1:23" x14ac:dyDescent="0.35">
      <c r="A3">
        <v>1</v>
      </c>
      <c r="B3" t="s">
        <v>2</v>
      </c>
      <c r="D3" t="s">
        <v>5</v>
      </c>
      <c r="E3">
        <v>25.5</v>
      </c>
      <c r="F3">
        <v>114.76</v>
      </c>
      <c r="G3">
        <f>F3/1.031</f>
        <v>111.30940834141612</v>
      </c>
      <c r="H3">
        <f>G3/24*10^6</f>
        <v>4637892.0142256711</v>
      </c>
      <c r="I3">
        <f>H3*0.85</f>
        <v>3942208.2120918203</v>
      </c>
      <c r="J3">
        <f>$Q$8*$W$6*(72-E3)</f>
        <v>2065342.4456794364</v>
      </c>
      <c r="K3">
        <f>I3-J3</f>
        <v>1876865.7664123839</v>
      </c>
      <c r="L3">
        <f>K3/(60*(72-E3)*0.24*0.075)</f>
        <v>37372.874679657187</v>
      </c>
      <c r="O3" t="s">
        <v>18</v>
      </c>
      <c r="T3" t="s">
        <v>43</v>
      </c>
      <c r="U3">
        <v>68</v>
      </c>
    </row>
    <row r="4" spans="1:23" x14ac:dyDescent="0.35">
      <c r="A4">
        <v>2</v>
      </c>
      <c r="B4" t="s">
        <v>2</v>
      </c>
      <c r="D4" t="s">
        <v>6</v>
      </c>
      <c r="E4">
        <v>38.799999999999997</v>
      </c>
      <c r="F4">
        <v>81.69</v>
      </c>
      <c r="G4">
        <f t="shared" ref="G4:G14" si="0">F4/1.031</f>
        <v>79.2337536372454</v>
      </c>
      <c r="H4">
        <f t="shared" ref="H4:H14" si="1">G4/24*10^6</f>
        <v>3301406.4015518916</v>
      </c>
      <c r="I4">
        <f t="shared" ref="I4:I14" si="2">H4*0.85</f>
        <v>2806195.4413191075</v>
      </c>
      <c r="J4">
        <f t="shared" ref="J4:J14" si="3">$Q$8*$W$6*(72-E4)</f>
        <v>1474610.090248544</v>
      </c>
      <c r="K4">
        <f t="shared" ref="K4:K26" si="4">I4-J4</f>
        <v>1331585.3510705635</v>
      </c>
      <c r="L4">
        <f t="shared" ref="L4:L14" si="5">K4/(60*(72-E4)*0.24*0.075)</f>
        <v>37137.030094560563</v>
      </c>
      <c r="P4" t="s">
        <v>19</v>
      </c>
      <c r="Q4">
        <v>18</v>
      </c>
      <c r="R4" t="s">
        <v>20</v>
      </c>
      <c r="V4" t="s">
        <v>32</v>
      </c>
      <c r="W4">
        <f>Q6*Q4*4</f>
        <v>21539.91643437829</v>
      </c>
    </row>
    <row r="5" spans="1:23" x14ac:dyDescent="0.35">
      <c r="A5">
        <v>3</v>
      </c>
      <c r="B5" t="s">
        <v>2</v>
      </c>
      <c r="D5" t="s">
        <v>7</v>
      </c>
      <c r="E5">
        <v>34.799999999999997</v>
      </c>
      <c r="F5">
        <v>45.04</v>
      </c>
      <c r="G5">
        <f t="shared" si="0"/>
        <v>43.685741998060138</v>
      </c>
      <c r="H5">
        <f t="shared" si="1"/>
        <v>1820239.2499191724</v>
      </c>
      <c r="I5">
        <f t="shared" si="2"/>
        <v>1547203.3624312964</v>
      </c>
      <c r="J5">
        <f t="shared" si="3"/>
        <v>1652273.9565435492</v>
      </c>
      <c r="K5">
        <f t="shared" si="4"/>
        <v>-105070.59411225282</v>
      </c>
      <c r="L5">
        <f t="shared" si="5"/>
        <v>-2615.2577188434097</v>
      </c>
      <c r="P5" t="s">
        <v>21</v>
      </c>
      <c r="Q5">
        <v>89500</v>
      </c>
      <c r="R5" t="s">
        <v>22</v>
      </c>
      <c r="V5" t="s">
        <v>33</v>
      </c>
      <c r="W5">
        <f>Q5</f>
        <v>89500</v>
      </c>
    </row>
    <row r="6" spans="1:23" x14ac:dyDescent="0.35">
      <c r="A6">
        <v>4</v>
      </c>
      <c r="B6" t="s">
        <v>2</v>
      </c>
      <c r="D6" t="s">
        <v>8</v>
      </c>
      <c r="E6">
        <v>46.3</v>
      </c>
      <c r="F6">
        <v>51.45</v>
      </c>
      <c r="G6">
        <f t="shared" si="0"/>
        <v>49.903006789524738</v>
      </c>
      <c r="H6">
        <f t="shared" si="1"/>
        <v>2079291.949563531</v>
      </c>
      <c r="I6">
        <f t="shared" si="2"/>
        <v>1767398.1571290013</v>
      </c>
      <c r="J6">
        <f t="shared" si="3"/>
        <v>1141490.3409454091</v>
      </c>
      <c r="K6">
        <f t="shared" si="4"/>
        <v>625907.81618359219</v>
      </c>
      <c r="L6">
        <f t="shared" si="5"/>
        <v>22550.360865527891</v>
      </c>
      <c r="P6" t="s">
        <v>23</v>
      </c>
      <c r="Q6">
        <f>SQRT(Q5)</f>
        <v>299.16550603303182</v>
      </c>
      <c r="R6" t="s">
        <v>20</v>
      </c>
      <c r="S6" t="s">
        <v>24</v>
      </c>
      <c r="V6" t="s">
        <v>34</v>
      </c>
      <c r="W6">
        <f>SUM(W4:W5)</f>
        <v>111039.91643437829</v>
      </c>
    </row>
    <row r="7" spans="1:23" x14ac:dyDescent="0.35">
      <c r="A7">
        <v>5</v>
      </c>
      <c r="B7" t="s">
        <v>2</v>
      </c>
      <c r="D7" t="s">
        <v>9</v>
      </c>
      <c r="E7">
        <v>69</v>
      </c>
      <c r="F7">
        <v>12.45</v>
      </c>
      <c r="G7">
        <f t="shared" si="0"/>
        <v>12.075654704170708</v>
      </c>
      <c r="H7">
        <f t="shared" si="1"/>
        <v>503152.27934044617</v>
      </c>
      <c r="I7">
        <f t="shared" si="2"/>
        <v>427679.43743937922</v>
      </c>
      <c r="J7">
        <f t="shared" si="3"/>
        <v>133247.89972125395</v>
      </c>
      <c r="K7">
        <f t="shared" si="4"/>
        <v>294431.53771812527</v>
      </c>
      <c r="L7">
        <f t="shared" si="5"/>
        <v>90873.931394483108</v>
      </c>
    </row>
    <row r="8" spans="1:23" x14ac:dyDescent="0.35">
      <c r="A8">
        <v>6</v>
      </c>
      <c r="B8" t="s">
        <v>2</v>
      </c>
      <c r="D8" t="s">
        <v>10</v>
      </c>
      <c r="E8">
        <v>70.8</v>
      </c>
      <c r="F8">
        <v>0.36</v>
      </c>
      <c r="G8">
        <f t="shared" si="0"/>
        <v>0.34917555771096026</v>
      </c>
      <c r="H8">
        <f t="shared" si="1"/>
        <v>14548.981571290011</v>
      </c>
      <c r="I8">
        <f t="shared" si="2"/>
        <v>12366.634335596509</v>
      </c>
      <c r="J8">
        <f t="shared" si="3"/>
        <v>53299.159888501708</v>
      </c>
      <c r="K8">
        <f t="shared" si="4"/>
        <v>-40932.525552905201</v>
      </c>
      <c r="L8">
        <f t="shared" si="5"/>
        <v>-31583.738852550239</v>
      </c>
      <c r="O8" t="s">
        <v>25</v>
      </c>
      <c r="Q8">
        <v>0.4</v>
      </c>
      <c r="R8" t="s">
        <v>26</v>
      </c>
    </row>
    <row r="9" spans="1:23" x14ac:dyDescent="0.35">
      <c r="A9">
        <v>7</v>
      </c>
      <c r="B9" t="s">
        <v>2</v>
      </c>
      <c r="D9" t="s">
        <v>11</v>
      </c>
      <c r="E9">
        <v>73.5</v>
      </c>
      <c r="F9">
        <v>0.37</v>
      </c>
      <c r="G9">
        <f t="shared" si="0"/>
        <v>0.35887487875848695</v>
      </c>
      <c r="H9">
        <f t="shared" si="1"/>
        <v>14953.119948270289</v>
      </c>
      <c r="I9">
        <f t="shared" si="2"/>
        <v>12710.151956029746</v>
      </c>
      <c r="J9">
        <v>0</v>
      </c>
      <c r="K9">
        <f t="shared" si="4"/>
        <v>12710.151956029746</v>
      </c>
      <c r="L9">
        <f t="shared" si="5"/>
        <v>-7845.7728123640409</v>
      </c>
      <c r="O9" t="s">
        <v>27</v>
      </c>
      <c r="Q9">
        <v>1031</v>
      </c>
      <c r="R9" t="s">
        <v>28</v>
      </c>
    </row>
    <row r="10" spans="1:23" x14ac:dyDescent="0.35">
      <c r="A10">
        <v>8</v>
      </c>
      <c r="B10" t="s">
        <v>2</v>
      </c>
      <c r="D10" t="s">
        <v>12</v>
      </c>
      <c r="E10">
        <v>73</v>
      </c>
      <c r="F10">
        <v>0.42</v>
      </c>
      <c r="G10">
        <f t="shared" si="0"/>
        <v>0.40737148399612028</v>
      </c>
      <c r="H10">
        <f t="shared" si="1"/>
        <v>16973.81183317168</v>
      </c>
      <c r="I10">
        <f t="shared" si="2"/>
        <v>14427.740058195926</v>
      </c>
      <c r="J10">
        <v>0</v>
      </c>
      <c r="K10">
        <f t="shared" si="4"/>
        <v>14427.740058195926</v>
      </c>
      <c r="L10">
        <f t="shared" si="5"/>
        <v>-13359.018572403638</v>
      </c>
      <c r="T10" t="s">
        <v>35</v>
      </c>
    </row>
    <row r="11" spans="1:23" x14ac:dyDescent="0.35">
      <c r="A11">
        <v>9</v>
      </c>
      <c r="B11" t="s">
        <v>2</v>
      </c>
      <c r="D11" t="s">
        <v>13</v>
      </c>
      <c r="E11">
        <v>69.7</v>
      </c>
      <c r="F11">
        <v>0.83</v>
      </c>
      <c r="G11">
        <f t="shared" si="0"/>
        <v>0.80504364694471386</v>
      </c>
      <c r="H11">
        <f t="shared" si="1"/>
        <v>33543.485289363081</v>
      </c>
      <c r="I11">
        <f t="shared" si="2"/>
        <v>28511.962495958618</v>
      </c>
      <c r="J11">
        <f t="shared" si="3"/>
        <v>102156.72311962792</v>
      </c>
      <c r="K11">
        <f t="shared" si="4"/>
        <v>-73644.760623669295</v>
      </c>
      <c r="L11">
        <f t="shared" si="5"/>
        <v>-29647.649204375764</v>
      </c>
      <c r="O11" t="s">
        <v>29</v>
      </c>
    </row>
    <row r="12" spans="1:23" x14ac:dyDescent="0.35">
      <c r="A12">
        <v>10</v>
      </c>
      <c r="B12" t="s">
        <v>2</v>
      </c>
      <c r="D12" t="s">
        <v>14</v>
      </c>
      <c r="E12">
        <v>53.4</v>
      </c>
      <c r="F12">
        <v>2.41</v>
      </c>
      <c r="G12">
        <f t="shared" si="0"/>
        <v>2.3375363724539286</v>
      </c>
      <c r="H12">
        <f t="shared" si="1"/>
        <v>97397.348852247029</v>
      </c>
      <c r="I12">
        <f t="shared" si="2"/>
        <v>82787.746524409973</v>
      </c>
      <c r="J12">
        <f t="shared" si="3"/>
        <v>826136.9782717746</v>
      </c>
      <c r="K12">
        <f t="shared" si="4"/>
        <v>-743349.23174736463</v>
      </c>
      <c r="L12">
        <f t="shared" si="5"/>
        <v>-37004.641166236797</v>
      </c>
      <c r="P12" t="s">
        <v>30</v>
      </c>
      <c r="T12" t="s">
        <v>36</v>
      </c>
      <c r="U12">
        <v>13204.105600000001</v>
      </c>
      <c r="V12" t="s">
        <v>37</v>
      </c>
    </row>
    <row r="13" spans="1:23" x14ac:dyDescent="0.35">
      <c r="A13">
        <v>11</v>
      </c>
      <c r="B13" t="s">
        <v>2</v>
      </c>
      <c r="D13" t="s">
        <v>15</v>
      </c>
      <c r="E13">
        <v>37.299999999999997</v>
      </c>
      <c r="F13">
        <v>42.19</v>
      </c>
      <c r="G13">
        <f t="shared" si="0"/>
        <v>40.921435499515034</v>
      </c>
      <c r="H13">
        <f t="shared" si="1"/>
        <v>1705059.8124797931</v>
      </c>
      <c r="I13">
        <f t="shared" si="2"/>
        <v>1449300.840607824</v>
      </c>
      <c r="J13">
        <f t="shared" si="3"/>
        <v>1541234.0401091708</v>
      </c>
      <c r="K13">
        <f t="shared" si="4"/>
        <v>-91933.199501346797</v>
      </c>
      <c r="L13">
        <f t="shared" si="5"/>
        <v>-2453.1219847728357</v>
      </c>
      <c r="P13">
        <v>2.5259999999999998</v>
      </c>
      <c r="T13" t="s">
        <v>38</v>
      </c>
      <c r="U13">
        <f>U12/8760</f>
        <v>1.50731799086758</v>
      </c>
      <c r="V13" t="s">
        <v>39</v>
      </c>
    </row>
    <row r="14" spans="1:23" x14ac:dyDescent="0.35">
      <c r="A14">
        <v>12</v>
      </c>
      <c r="B14" t="s">
        <v>2</v>
      </c>
      <c r="D14" t="s">
        <v>16</v>
      </c>
      <c r="E14">
        <v>35.299999999999997</v>
      </c>
      <c r="F14">
        <v>66.44</v>
      </c>
      <c r="G14">
        <f t="shared" si="0"/>
        <v>64.442289039767218</v>
      </c>
      <c r="H14">
        <f t="shared" si="1"/>
        <v>2685095.3766569672</v>
      </c>
      <c r="I14">
        <f t="shared" si="2"/>
        <v>2282331.070158422</v>
      </c>
      <c r="J14">
        <f t="shared" si="3"/>
        <v>1630065.9732566737</v>
      </c>
      <c r="K14">
        <f t="shared" si="4"/>
        <v>652265.09690174833</v>
      </c>
      <c r="L14">
        <f t="shared" si="5"/>
        <v>16456.380484956815</v>
      </c>
      <c r="P14">
        <v>2.5550000000000002</v>
      </c>
      <c r="U14">
        <f>U13*10^6</f>
        <v>1507317.9908675801</v>
      </c>
      <c r="V14" t="s">
        <v>40</v>
      </c>
    </row>
    <row r="15" spans="1:23" x14ac:dyDescent="0.35">
      <c r="A15">
        <v>13</v>
      </c>
      <c r="B15" t="s">
        <v>2</v>
      </c>
      <c r="E15">
        <f>AVERAGE(E3:E14)</f>
        <v>52.283333333333324</v>
      </c>
      <c r="K15">
        <f t="shared" si="4"/>
        <v>0</v>
      </c>
      <c r="P15">
        <v>2.6789999999999998</v>
      </c>
      <c r="T15" t="s">
        <v>41</v>
      </c>
      <c r="U15">
        <f>0.85*U14</f>
        <v>1281220.2922374429</v>
      </c>
    </row>
    <row r="16" spans="1:23" x14ac:dyDescent="0.35">
      <c r="A16">
        <v>14</v>
      </c>
      <c r="B16" t="s">
        <v>2</v>
      </c>
      <c r="K16">
        <f t="shared" si="4"/>
        <v>0</v>
      </c>
      <c r="P16">
        <v>2.6070000000000002</v>
      </c>
    </row>
    <row r="17" spans="1:16" x14ac:dyDescent="0.35">
      <c r="A17">
        <v>15</v>
      </c>
      <c r="B17" t="s">
        <v>2</v>
      </c>
      <c r="K17">
        <f t="shared" si="4"/>
        <v>0</v>
      </c>
      <c r="P17">
        <v>3.1030000000000002</v>
      </c>
    </row>
    <row r="18" spans="1:16" x14ac:dyDescent="0.35">
      <c r="A18">
        <v>16</v>
      </c>
      <c r="B18" t="s">
        <v>2</v>
      </c>
      <c r="K18">
        <f t="shared" si="4"/>
        <v>0</v>
      </c>
      <c r="P18">
        <v>21.702000000000002</v>
      </c>
    </row>
    <row r="19" spans="1:16" x14ac:dyDescent="0.35">
      <c r="A19">
        <v>17</v>
      </c>
      <c r="B19" t="s">
        <v>2</v>
      </c>
      <c r="K19">
        <f t="shared" si="4"/>
        <v>0</v>
      </c>
      <c r="P19">
        <v>23.692</v>
      </c>
    </row>
    <row r="20" spans="1:16" x14ac:dyDescent="0.35">
      <c r="A20">
        <v>18</v>
      </c>
      <c r="B20" t="s">
        <v>2</v>
      </c>
      <c r="K20">
        <f t="shared" si="4"/>
        <v>0</v>
      </c>
      <c r="P20">
        <v>19.146999999999998</v>
      </c>
    </row>
    <row r="21" spans="1:16" x14ac:dyDescent="0.35">
      <c r="A21">
        <v>19</v>
      </c>
      <c r="B21" t="s">
        <v>2</v>
      </c>
      <c r="K21">
        <f t="shared" si="4"/>
        <v>0</v>
      </c>
      <c r="P21">
        <v>12.205</v>
      </c>
    </row>
    <row r="22" spans="1:16" x14ac:dyDescent="0.35">
      <c r="A22">
        <v>20</v>
      </c>
      <c r="B22" t="s">
        <v>2</v>
      </c>
      <c r="K22">
        <f t="shared" si="4"/>
        <v>0</v>
      </c>
      <c r="P22">
        <v>6.1779999999999999</v>
      </c>
    </row>
    <row r="23" spans="1:16" x14ac:dyDescent="0.35">
      <c r="A23">
        <v>21</v>
      </c>
      <c r="B23" t="s">
        <v>2</v>
      </c>
      <c r="K23">
        <f t="shared" si="4"/>
        <v>0</v>
      </c>
      <c r="P23">
        <v>2.7090000000000001</v>
      </c>
    </row>
    <row r="24" spans="1:16" x14ac:dyDescent="0.35">
      <c r="A24">
        <v>22</v>
      </c>
      <c r="B24" t="s">
        <v>2</v>
      </c>
      <c r="K24">
        <f t="shared" si="4"/>
        <v>0</v>
      </c>
      <c r="P24">
        <v>2.5670000000000002</v>
      </c>
    </row>
    <row r="25" spans="1:16" x14ac:dyDescent="0.35">
      <c r="A25">
        <v>23</v>
      </c>
      <c r="B25" t="s">
        <v>2</v>
      </c>
      <c r="K25">
        <f t="shared" si="4"/>
        <v>0</v>
      </c>
    </row>
    <row r="26" spans="1:16" x14ac:dyDescent="0.35">
      <c r="A26">
        <v>24</v>
      </c>
      <c r="B26" t="s">
        <v>2</v>
      </c>
      <c r="K26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Vibhor Kumar</dc:creator>
  <cp:lastModifiedBy>Vibhor Kumar</cp:lastModifiedBy>
  <dcterms:created xsi:type="dcterms:W3CDTF">2019-03-25T14:49:29Z</dcterms:created>
  <dcterms:modified xsi:type="dcterms:W3CDTF">2019-03-25T18:02:51Z</dcterms:modified>
</cp:coreProperties>
</file>