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keshavchawla/Downloads/"/>
    </mc:Choice>
  </mc:AlternateContent>
  <xr:revisionPtr revIDLastSave="0" documentId="13_ncr:1_{7B2E0022-3C3B-844D-97F4-B55CF5DB14DD}" xr6:coauthVersionLast="47" xr6:coauthVersionMax="47" xr10:uidLastSave="{00000000-0000-0000-0000-000000000000}"/>
  <bookViews>
    <workbookView xWindow="0" yWindow="500" windowWidth="38400" windowHeight="20040" xr2:uid="{00000000-000D-0000-FFFF-FFFF00000000}"/>
  </bookViews>
  <sheets>
    <sheet name="Scores" sheetId="1" r:id="rId1"/>
    <sheet name="Original Answers" sheetId="2" r:id="rId2"/>
    <sheet name="Score Matrix" sheetId="3" r:id="rId3"/>
    <sheet name="Form Responses 1" sheetId="5" r:id="rId4"/>
    <sheet name="Likert"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0" i="3" l="1"/>
  <c r="G28" i="3"/>
  <c r="G24" i="3"/>
  <c r="D3" i="5"/>
  <c r="D2" i="5"/>
  <c r="B69" i="2"/>
  <c r="AU2" i="5"/>
  <c r="AT2" i="5"/>
  <c r="AS2" i="5"/>
  <c r="AR2" i="3" s="1"/>
  <c r="AR2" i="5"/>
  <c r="AQ2" i="3" s="1"/>
  <c r="AQ2" i="5"/>
  <c r="AP2" i="3" s="1"/>
  <c r="AP2" i="5"/>
  <c r="AO2" i="3" s="1"/>
  <c r="AO2" i="5"/>
  <c r="AN2" i="3" s="1"/>
  <c r="AN2" i="5"/>
  <c r="AN3" i="5" s="1"/>
  <c r="AM2" i="5"/>
  <c r="AL2" i="3" s="1"/>
  <c r="AL2" i="5"/>
  <c r="AL3" i="5" s="1"/>
  <c r="AK2" i="5"/>
  <c r="AK3" i="5" s="1"/>
  <c r="AJ2" i="5"/>
  <c r="AI2" i="5"/>
  <c r="AH2" i="3" s="1"/>
  <c r="AH2" i="5"/>
  <c r="AG2" i="3" s="1"/>
  <c r="AG2" i="5"/>
  <c r="AG3" i="5" s="1"/>
  <c r="AF2" i="5"/>
  <c r="AE2" i="3" s="1"/>
  <c r="AE2" i="5"/>
  <c r="AD2" i="3" s="1"/>
  <c r="AD2" i="5"/>
  <c r="AC2" i="3" s="1"/>
  <c r="AC2" i="5"/>
  <c r="AB2" i="3" s="1"/>
  <c r="AB2" i="5"/>
  <c r="AA2" i="3" s="1"/>
  <c r="AA2" i="5"/>
  <c r="Z2" i="3" s="1"/>
  <c r="Z2" i="5"/>
  <c r="Y2" i="5"/>
  <c r="X2" i="3" s="1"/>
  <c r="X2" i="5"/>
  <c r="W2" i="3" s="1"/>
  <c r="W2" i="5"/>
  <c r="V2" i="3" s="1"/>
  <c r="V2" i="5"/>
  <c r="U2" i="3" s="1"/>
  <c r="U2" i="5"/>
  <c r="T2" i="3" s="1"/>
  <c r="T2" i="5"/>
  <c r="S2" i="3" s="1"/>
  <c r="S2" i="5"/>
  <c r="R2" i="3" s="1"/>
  <c r="R2" i="5"/>
  <c r="R3" i="5" s="1"/>
  <c r="Q2" i="5"/>
  <c r="P2" i="3" s="1"/>
  <c r="P2" i="5"/>
  <c r="O2" i="5"/>
  <c r="N2" i="3" s="1"/>
  <c r="N2" i="5"/>
  <c r="M2" i="3" s="1"/>
  <c r="M2" i="5"/>
  <c r="L2" i="3" s="1"/>
  <c r="L2" i="5"/>
  <c r="K2" i="3" s="1"/>
  <c r="K2" i="5"/>
  <c r="J2" i="3" s="1"/>
  <c r="J2" i="5"/>
  <c r="I2" i="3" s="1"/>
  <c r="I2" i="5"/>
  <c r="H2" i="3" s="1"/>
  <c r="H2" i="5"/>
  <c r="G2" i="3" s="1"/>
  <c r="G2" i="5"/>
  <c r="G3" i="5" s="1"/>
  <c r="F2" i="5"/>
  <c r="E2" i="5"/>
  <c r="D2" i="3" s="1"/>
  <c r="C2" i="5"/>
  <c r="C3" i="5" s="1"/>
  <c r="B2" i="5"/>
  <c r="A2" i="3" s="1"/>
  <c r="AS42" i="3"/>
  <c r="AR42" i="3"/>
  <c r="AQ42" i="3"/>
  <c r="AP42" i="3"/>
  <c r="AO42" i="3"/>
  <c r="AN42" i="3"/>
  <c r="AM42" i="3"/>
  <c r="AL42" i="3"/>
  <c r="AK42" i="3"/>
  <c r="AJ42" i="3"/>
  <c r="AI42" i="3"/>
  <c r="AH42" i="3"/>
  <c r="AG42" i="3"/>
  <c r="AF42" i="3"/>
  <c r="AE42" i="3"/>
  <c r="AD42" i="3"/>
  <c r="AC42" i="3"/>
  <c r="AB42" i="3"/>
  <c r="AA42" i="3"/>
  <c r="Z42" i="3"/>
  <c r="Y42" i="3"/>
  <c r="X42" i="3"/>
  <c r="W42" i="3"/>
  <c r="V42" i="3"/>
  <c r="U42" i="3"/>
  <c r="T42" i="3"/>
  <c r="S42" i="3"/>
  <c r="R42" i="3"/>
  <c r="Q42" i="3"/>
  <c r="P42" i="3"/>
  <c r="O42" i="3"/>
  <c r="N42" i="3"/>
  <c r="M42" i="3"/>
  <c r="L42" i="3"/>
  <c r="K42" i="3"/>
  <c r="J42" i="3"/>
  <c r="I42" i="3"/>
  <c r="H42" i="3"/>
  <c r="G42" i="3"/>
  <c r="F42" i="3"/>
  <c r="E42" i="3"/>
  <c r="D42" i="3"/>
  <c r="C42" i="3"/>
  <c r="B42" i="3"/>
  <c r="A42" i="3"/>
  <c r="AQ41" i="3"/>
  <c r="AL41" i="3"/>
  <c r="AK41" i="3"/>
  <c r="O41" i="3"/>
  <c r="H41" i="3"/>
  <c r="E41" i="3"/>
  <c r="D41" i="3"/>
  <c r="C41" i="3"/>
  <c r="AD40" i="3"/>
  <c r="AA40" i="3"/>
  <c r="T40" i="3"/>
  <c r="S40" i="3"/>
  <c r="R40" i="3"/>
  <c r="AG39" i="3"/>
  <c r="AB39" i="3"/>
  <c r="AA39" i="3"/>
  <c r="B39" i="3"/>
  <c r="AQ38" i="3"/>
  <c r="AN38" i="3"/>
  <c r="AG38" i="3"/>
  <c r="AD38" i="3"/>
  <c r="R38" i="3"/>
  <c r="Q38" i="3"/>
  <c r="J38" i="3"/>
  <c r="W37" i="3"/>
  <c r="R37" i="3"/>
  <c r="AL36" i="3"/>
  <c r="AK36" i="3"/>
  <c r="AG36" i="3"/>
  <c r="AA36" i="3"/>
  <c r="W36" i="3"/>
  <c r="H36" i="3"/>
  <c r="G36" i="3"/>
  <c r="AP35" i="3"/>
  <c r="AA35" i="3"/>
  <c r="W35" i="3"/>
  <c r="O35" i="3"/>
  <c r="N35" i="3"/>
  <c r="C35" i="3"/>
  <c r="AD34" i="3"/>
  <c r="AC34" i="3"/>
  <c r="M34" i="3"/>
  <c r="J34" i="3"/>
  <c r="AS33" i="3"/>
  <c r="Q33" i="3"/>
  <c r="O33" i="3"/>
  <c r="N33" i="3"/>
  <c r="C33" i="3"/>
  <c r="AQ32" i="3"/>
  <c r="AL32" i="3"/>
  <c r="AG32" i="3"/>
  <c r="AD32" i="3"/>
  <c r="R32" i="3"/>
  <c r="Q32" i="3"/>
  <c r="H32" i="3"/>
  <c r="G32" i="3"/>
  <c r="AG31" i="3"/>
  <c r="W31" i="3"/>
  <c r="V31" i="3"/>
  <c r="C31" i="3"/>
  <c r="AN30" i="3"/>
  <c r="AG30" i="3"/>
  <c r="AF30" i="3"/>
  <c r="AC30" i="3"/>
  <c r="J30" i="3"/>
  <c r="C30" i="3"/>
  <c r="AS29" i="3"/>
  <c r="AL29" i="3"/>
  <c r="AI29" i="3"/>
  <c r="W29" i="3"/>
  <c r="V29" i="3"/>
  <c r="O29" i="3"/>
  <c r="AP28" i="3"/>
  <c r="AN28" i="3"/>
  <c r="AC28" i="3"/>
  <c r="AB28" i="3"/>
  <c r="R28" i="3"/>
  <c r="Q28" i="3"/>
  <c r="AI27" i="3"/>
  <c r="AH27" i="3"/>
  <c r="W27" i="3"/>
  <c r="M27" i="3"/>
  <c r="L27" i="3"/>
  <c r="S26" i="3"/>
  <c r="R26" i="3"/>
  <c r="H26" i="3"/>
  <c r="G26" i="3"/>
  <c r="Y25" i="3"/>
  <c r="X25" i="3"/>
  <c r="M25" i="3"/>
  <c r="C25" i="3"/>
  <c r="AK24" i="3"/>
  <c r="AG24" i="3"/>
  <c r="AG1" i="3" s="1" a="1"/>
  <c r="AG1" i="3" s="1"/>
  <c r="AB24" i="3"/>
  <c r="AA24" i="3"/>
  <c r="W24" i="3"/>
  <c r="W1" i="3" s="1" a="1"/>
  <c r="W1" i="3" s="1"/>
  <c r="AS21" i="3"/>
  <c r="AS41" i="3" s="1"/>
  <c r="AR21" i="3"/>
  <c r="AR41" i="3" s="1"/>
  <c r="AQ21" i="3"/>
  <c r="AP21" i="3"/>
  <c r="AP41" i="3" s="1"/>
  <c r="AO21" i="3"/>
  <c r="AO41" i="3" s="1"/>
  <c r="AN21" i="3"/>
  <c r="AN41" i="3" s="1"/>
  <c r="AM21" i="3"/>
  <c r="AM41" i="3" s="1"/>
  <c r="AL21" i="3"/>
  <c r="AK21" i="3"/>
  <c r="AJ21" i="3"/>
  <c r="AJ41" i="3" s="1"/>
  <c r="AI21" i="3"/>
  <c r="AI41" i="3" s="1"/>
  <c r="AH21" i="3"/>
  <c r="AH41" i="3" s="1"/>
  <c r="AG21" i="3"/>
  <c r="AG41" i="3" s="1"/>
  <c r="AF21" i="3"/>
  <c r="AF41" i="3" s="1"/>
  <c r="AE21" i="3"/>
  <c r="AE41" i="3" s="1"/>
  <c r="AD21" i="3"/>
  <c r="AD41" i="3" s="1"/>
  <c r="AC21" i="3"/>
  <c r="AC41" i="3" s="1"/>
  <c r="AB21" i="3"/>
  <c r="AB41" i="3" s="1"/>
  <c r="AA21" i="3"/>
  <c r="AA41" i="3" s="1"/>
  <c r="Z21" i="3"/>
  <c r="Z41" i="3" s="1"/>
  <c r="Y21" i="3"/>
  <c r="Y41" i="3" s="1"/>
  <c r="X21" i="3"/>
  <c r="X41" i="3" s="1"/>
  <c r="W21" i="3"/>
  <c r="W41" i="3" s="1"/>
  <c r="V21" i="3"/>
  <c r="V41" i="3" s="1"/>
  <c r="U21" i="3"/>
  <c r="U41" i="3" s="1"/>
  <c r="T21" i="3"/>
  <c r="T41" i="3" s="1"/>
  <c r="S21" i="3"/>
  <c r="S41" i="3" s="1"/>
  <c r="R21" i="3"/>
  <c r="R41" i="3" s="1"/>
  <c r="Q21" i="3"/>
  <c r="Q41" i="3" s="1"/>
  <c r="P21" i="3"/>
  <c r="P41" i="3" s="1"/>
  <c r="O21" i="3"/>
  <c r="N21" i="3"/>
  <c r="N41" i="3" s="1"/>
  <c r="M21" i="3"/>
  <c r="M41" i="3" s="1"/>
  <c r="L21" i="3"/>
  <c r="L41" i="3" s="1"/>
  <c r="K21" i="3"/>
  <c r="K41" i="3" s="1"/>
  <c r="J21" i="3"/>
  <c r="J41" i="3" s="1"/>
  <c r="I21" i="3"/>
  <c r="I41" i="3" s="1"/>
  <c r="H21" i="3"/>
  <c r="G21" i="3"/>
  <c r="G41" i="3" s="1"/>
  <c r="F21" i="3"/>
  <c r="F41" i="3" s="1"/>
  <c r="E21" i="3"/>
  <c r="D21" i="3"/>
  <c r="C21" i="3"/>
  <c r="B21" i="3"/>
  <c r="B41" i="3" s="1"/>
  <c r="A21" i="3"/>
  <c r="A41" i="3" s="1"/>
  <c r="AS20" i="3"/>
  <c r="AS40" i="3" s="1"/>
  <c r="AR20" i="3"/>
  <c r="AR40" i="3" s="1"/>
  <c r="AQ20" i="3"/>
  <c r="AQ40" i="3" s="1"/>
  <c r="AP20" i="3"/>
  <c r="AP40" i="3" s="1"/>
  <c r="AO20" i="3"/>
  <c r="AO40" i="3" s="1"/>
  <c r="AN20" i="3"/>
  <c r="AN40" i="3" s="1"/>
  <c r="AM20" i="3"/>
  <c r="AM40" i="3" s="1"/>
  <c r="AL20" i="3"/>
  <c r="AL40" i="3" s="1"/>
  <c r="AK20" i="3"/>
  <c r="AK40" i="3" s="1"/>
  <c r="AJ20" i="3"/>
  <c r="AJ40" i="3" s="1"/>
  <c r="AI20" i="3"/>
  <c r="AI40" i="3" s="1"/>
  <c r="AH20" i="3"/>
  <c r="AH40" i="3" s="1"/>
  <c r="AG20" i="3"/>
  <c r="AG40" i="3" s="1"/>
  <c r="AF20" i="3"/>
  <c r="AF40" i="3" s="1"/>
  <c r="AE20" i="3"/>
  <c r="AE40" i="3" s="1"/>
  <c r="AD20" i="3"/>
  <c r="AC20" i="3"/>
  <c r="AC40" i="3" s="1"/>
  <c r="AB20" i="3"/>
  <c r="AB40" i="3" s="1"/>
  <c r="AA20" i="3"/>
  <c r="Z20" i="3"/>
  <c r="Z40" i="3" s="1"/>
  <c r="Y20" i="3"/>
  <c r="Y40" i="3" s="1"/>
  <c r="X20" i="3"/>
  <c r="X40" i="3" s="1"/>
  <c r="W20" i="3"/>
  <c r="W40" i="3" s="1"/>
  <c r="V20" i="3"/>
  <c r="V40" i="3" s="1"/>
  <c r="U20" i="3"/>
  <c r="U40" i="3" s="1"/>
  <c r="T20" i="3"/>
  <c r="S20" i="3"/>
  <c r="R20" i="3"/>
  <c r="Q20" i="3"/>
  <c r="Q40" i="3" s="1"/>
  <c r="P20" i="3"/>
  <c r="P40" i="3" s="1"/>
  <c r="O20" i="3"/>
  <c r="O40" i="3" s="1"/>
  <c r="N20" i="3"/>
  <c r="N40" i="3" s="1"/>
  <c r="M20" i="3"/>
  <c r="M40" i="3" s="1"/>
  <c r="L20" i="3"/>
  <c r="L40" i="3" s="1"/>
  <c r="K20" i="3"/>
  <c r="K40" i="3" s="1"/>
  <c r="J20" i="3"/>
  <c r="J40" i="3" s="1"/>
  <c r="I20" i="3"/>
  <c r="I40" i="3" s="1"/>
  <c r="H20" i="3"/>
  <c r="H40" i="3" s="1"/>
  <c r="G20" i="3"/>
  <c r="G40" i="3" s="1"/>
  <c r="F20" i="3"/>
  <c r="F40" i="3" s="1"/>
  <c r="E20" i="3"/>
  <c r="E40" i="3" s="1"/>
  <c r="D20" i="3"/>
  <c r="D40" i="3" s="1"/>
  <c r="C20" i="3"/>
  <c r="C40" i="3" s="1"/>
  <c r="B20" i="3"/>
  <c r="B40" i="3" s="1"/>
  <c r="A20" i="3"/>
  <c r="A40" i="3" s="1"/>
  <c r="AS19" i="3"/>
  <c r="AS39" i="3" s="1"/>
  <c r="AR19" i="3"/>
  <c r="AR39" i="3" s="1"/>
  <c r="AQ19" i="3"/>
  <c r="AQ39" i="3" s="1"/>
  <c r="AP19" i="3"/>
  <c r="AP39" i="3" s="1"/>
  <c r="AO19" i="3"/>
  <c r="AO39" i="3" s="1"/>
  <c r="AN19" i="3"/>
  <c r="AN39" i="3" s="1"/>
  <c r="AM19" i="3"/>
  <c r="AM39" i="3" s="1"/>
  <c r="AL19" i="3"/>
  <c r="AL39" i="3" s="1"/>
  <c r="AK19" i="3"/>
  <c r="AK39" i="3" s="1"/>
  <c r="AJ19" i="3"/>
  <c r="AJ39" i="3" s="1"/>
  <c r="AI19" i="3"/>
  <c r="AI39" i="3" s="1"/>
  <c r="AH19" i="3"/>
  <c r="AH39" i="3" s="1"/>
  <c r="AG19" i="3"/>
  <c r="AF19" i="3"/>
  <c r="AF39" i="3" s="1"/>
  <c r="AE19" i="3"/>
  <c r="AE39" i="3" s="1"/>
  <c r="AD19" i="3"/>
  <c r="AD39" i="3" s="1"/>
  <c r="AC19" i="3"/>
  <c r="AC39" i="3" s="1"/>
  <c r="AB19" i="3"/>
  <c r="AA19" i="3"/>
  <c r="Z19" i="3"/>
  <c r="Z39" i="3" s="1"/>
  <c r="Y19" i="3"/>
  <c r="Y39" i="3" s="1"/>
  <c r="X19" i="3"/>
  <c r="X39" i="3" s="1"/>
  <c r="W19" i="3"/>
  <c r="W39" i="3" s="1"/>
  <c r="V19" i="3"/>
  <c r="V39" i="3" s="1"/>
  <c r="U19" i="3"/>
  <c r="U39" i="3" s="1"/>
  <c r="T19" i="3"/>
  <c r="T39" i="3" s="1"/>
  <c r="S19" i="3"/>
  <c r="S39" i="3" s="1"/>
  <c r="R19" i="3"/>
  <c r="R39" i="3" s="1"/>
  <c r="Q19" i="3"/>
  <c r="Q39" i="3" s="1"/>
  <c r="P19" i="3"/>
  <c r="P39" i="3" s="1"/>
  <c r="O19" i="3"/>
  <c r="O39" i="3" s="1"/>
  <c r="N19" i="3"/>
  <c r="N39" i="3" s="1"/>
  <c r="M19" i="3"/>
  <c r="M39" i="3" s="1"/>
  <c r="L19" i="3"/>
  <c r="L39" i="3" s="1"/>
  <c r="K19" i="3"/>
  <c r="K39" i="3" s="1"/>
  <c r="J19" i="3"/>
  <c r="J39" i="3" s="1"/>
  <c r="I19" i="3"/>
  <c r="I39" i="3" s="1"/>
  <c r="H19" i="3"/>
  <c r="H39" i="3" s="1"/>
  <c r="G19" i="3"/>
  <c r="G39" i="3" s="1"/>
  <c r="F19" i="3"/>
  <c r="F39" i="3" s="1"/>
  <c r="E19" i="3"/>
  <c r="E39" i="3" s="1"/>
  <c r="D19" i="3"/>
  <c r="D39" i="3" s="1"/>
  <c r="C19" i="3"/>
  <c r="C39" i="3" s="1"/>
  <c r="B19" i="3"/>
  <c r="A19" i="3"/>
  <c r="A39" i="3" s="1"/>
  <c r="AS18" i="3"/>
  <c r="AS38" i="3" s="1"/>
  <c r="AR18" i="3"/>
  <c r="AR38" i="3" s="1"/>
  <c r="AQ18" i="3"/>
  <c r="AP18" i="3"/>
  <c r="AP38" i="3" s="1"/>
  <c r="AO18" i="3"/>
  <c r="AO38" i="3" s="1"/>
  <c r="AN18" i="3"/>
  <c r="AM18" i="3"/>
  <c r="AM38" i="3" s="1"/>
  <c r="AL18" i="3"/>
  <c r="AL38" i="3" s="1"/>
  <c r="AK18" i="3"/>
  <c r="AK38" i="3" s="1"/>
  <c r="AJ18" i="3"/>
  <c r="AJ38" i="3" s="1"/>
  <c r="AI18" i="3"/>
  <c r="AI38" i="3" s="1"/>
  <c r="AH18" i="3"/>
  <c r="AH38" i="3" s="1"/>
  <c r="AG18" i="3"/>
  <c r="AF18" i="3"/>
  <c r="AF38" i="3" s="1"/>
  <c r="AE18" i="3"/>
  <c r="AE38" i="3" s="1"/>
  <c r="AD18" i="3"/>
  <c r="AC18" i="3"/>
  <c r="AC38" i="3" s="1"/>
  <c r="AB18" i="3"/>
  <c r="AB38" i="3" s="1"/>
  <c r="AA18" i="3"/>
  <c r="AA38" i="3" s="1"/>
  <c r="Z18" i="3"/>
  <c r="Z38" i="3" s="1"/>
  <c r="Y18" i="3"/>
  <c r="Y38" i="3" s="1"/>
  <c r="X18" i="3"/>
  <c r="X38" i="3" s="1"/>
  <c r="W18" i="3"/>
  <c r="W38" i="3" s="1"/>
  <c r="V18" i="3"/>
  <c r="V38" i="3" s="1"/>
  <c r="U18" i="3"/>
  <c r="U38" i="3" s="1"/>
  <c r="T18" i="3"/>
  <c r="T38" i="3" s="1"/>
  <c r="S18" i="3"/>
  <c r="S38" i="3" s="1"/>
  <c r="R18" i="3"/>
  <c r="Q18" i="3"/>
  <c r="P18" i="3"/>
  <c r="P38" i="3" s="1"/>
  <c r="O18" i="3"/>
  <c r="O38" i="3" s="1"/>
  <c r="N18" i="3"/>
  <c r="N38" i="3" s="1"/>
  <c r="M18" i="3"/>
  <c r="M38" i="3" s="1"/>
  <c r="L18" i="3"/>
  <c r="L38" i="3" s="1"/>
  <c r="K18" i="3"/>
  <c r="K38" i="3" s="1"/>
  <c r="J18" i="3"/>
  <c r="I18" i="3"/>
  <c r="I38" i="3" s="1"/>
  <c r="H18" i="3"/>
  <c r="H38" i="3" s="1"/>
  <c r="G18" i="3"/>
  <c r="G38" i="3" s="1"/>
  <c r="F18" i="3"/>
  <c r="F38" i="3" s="1"/>
  <c r="E18" i="3"/>
  <c r="E38" i="3" s="1"/>
  <c r="D18" i="3"/>
  <c r="D38" i="3" s="1"/>
  <c r="C18" i="3"/>
  <c r="C38" i="3" s="1"/>
  <c r="B18" i="3"/>
  <c r="B38" i="3" s="1"/>
  <c r="A18" i="3"/>
  <c r="A38" i="3" s="1"/>
  <c r="AS17" i="3"/>
  <c r="AS37" i="3" s="1"/>
  <c r="AR17" i="3"/>
  <c r="AR37" i="3" s="1"/>
  <c r="AQ17" i="3"/>
  <c r="AQ37" i="3" s="1"/>
  <c r="AP17" i="3"/>
  <c r="AP37" i="3" s="1"/>
  <c r="AO17" i="3"/>
  <c r="AO37" i="3" s="1"/>
  <c r="AN17" i="3"/>
  <c r="AN37" i="3" s="1"/>
  <c r="AM17" i="3"/>
  <c r="AM37" i="3" s="1"/>
  <c r="AL17" i="3"/>
  <c r="AL37" i="3" s="1"/>
  <c r="AK17" i="3"/>
  <c r="AK37" i="3" s="1"/>
  <c r="AJ17" i="3"/>
  <c r="AJ37" i="3" s="1"/>
  <c r="AI17" i="3"/>
  <c r="AI37" i="3" s="1"/>
  <c r="AH17" i="3"/>
  <c r="AH37" i="3" s="1"/>
  <c r="AG17" i="3"/>
  <c r="AG37" i="3" s="1"/>
  <c r="AF17" i="3"/>
  <c r="AF37" i="3" s="1"/>
  <c r="AE17" i="3"/>
  <c r="AE37" i="3" s="1"/>
  <c r="AD17" i="3"/>
  <c r="AD37" i="3" s="1"/>
  <c r="AC17" i="3"/>
  <c r="AC37" i="3" s="1"/>
  <c r="AB17" i="3"/>
  <c r="AB37" i="3" s="1"/>
  <c r="AA17" i="3"/>
  <c r="AA37" i="3" s="1"/>
  <c r="Z17" i="3"/>
  <c r="Z37" i="3" s="1"/>
  <c r="Y17" i="3"/>
  <c r="Y37" i="3" s="1"/>
  <c r="X17" i="3"/>
  <c r="X37" i="3" s="1"/>
  <c r="W17" i="3"/>
  <c r="V17" i="3"/>
  <c r="V37" i="3" s="1"/>
  <c r="U17" i="3"/>
  <c r="U37" i="3" s="1"/>
  <c r="T17" i="3"/>
  <c r="T37" i="3" s="1"/>
  <c r="S17" i="3"/>
  <c r="S37" i="3" s="1"/>
  <c r="R17" i="3"/>
  <c r="Q17" i="3"/>
  <c r="Q37" i="3" s="1"/>
  <c r="P17" i="3"/>
  <c r="P37" i="3" s="1"/>
  <c r="O17" i="3"/>
  <c r="O37" i="3" s="1"/>
  <c r="N17" i="3"/>
  <c r="N37" i="3" s="1"/>
  <c r="M17" i="3"/>
  <c r="M37" i="3" s="1"/>
  <c r="L17" i="3"/>
  <c r="L37" i="3" s="1"/>
  <c r="K17" i="3"/>
  <c r="K37" i="3" s="1"/>
  <c r="J17" i="3"/>
  <c r="J37" i="3" s="1"/>
  <c r="I17" i="3"/>
  <c r="I37" i="3" s="1"/>
  <c r="H17" i="3"/>
  <c r="H37" i="3" s="1"/>
  <c r="G17" i="3"/>
  <c r="G37" i="3" s="1"/>
  <c r="F17" i="3"/>
  <c r="F37" i="3" s="1"/>
  <c r="E17" i="3"/>
  <c r="E37" i="3" s="1"/>
  <c r="D17" i="3"/>
  <c r="D37" i="3" s="1"/>
  <c r="C17" i="3"/>
  <c r="C37" i="3" s="1"/>
  <c r="B17" i="3"/>
  <c r="B37" i="3" s="1"/>
  <c r="A17" i="3"/>
  <c r="A37" i="3" s="1"/>
  <c r="AS16" i="3"/>
  <c r="AS36" i="3" s="1"/>
  <c r="AR16" i="3"/>
  <c r="AR36" i="3" s="1"/>
  <c r="AQ16" i="3"/>
  <c r="AQ36" i="3" s="1"/>
  <c r="AP16" i="3"/>
  <c r="AP36" i="3" s="1"/>
  <c r="AO16" i="3"/>
  <c r="AO36" i="3" s="1"/>
  <c r="AN16" i="3"/>
  <c r="AN36" i="3" s="1"/>
  <c r="AM16" i="3"/>
  <c r="AM36" i="3" s="1"/>
  <c r="AL16" i="3"/>
  <c r="AK16" i="3"/>
  <c r="AJ16" i="3"/>
  <c r="AJ36" i="3" s="1"/>
  <c r="AI16" i="3"/>
  <c r="AI36" i="3" s="1"/>
  <c r="AH16" i="3"/>
  <c r="AH36" i="3" s="1"/>
  <c r="AG16" i="3"/>
  <c r="AF16" i="3"/>
  <c r="AF36" i="3" s="1"/>
  <c r="AE16" i="3"/>
  <c r="AE36" i="3" s="1"/>
  <c r="AD16" i="3"/>
  <c r="AD36" i="3" s="1"/>
  <c r="AC16" i="3"/>
  <c r="AC36" i="3" s="1"/>
  <c r="AB16" i="3"/>
  <c r="AB36" i="3" s="1"/>
  <c r="AA16" i="3"/>
  <c r="Z16" i="3"/>
  <c r="Z36" i="3" s="1"/>
  <c r="Y16" i="3"/>
  <c r="Y36" i="3" s="1"/>
  <c r="X16" i="3"/>
  <c r="X36" i="3" s="1"/>
  <c r="W16" i="3"/>
  <c r="V16" i="3"/>
  <c r="V36" i="3" s="1"/>
  <c r="U16" i="3"/>
  <c r="U36" i="3" s="1"/>
  <c r="T16" i="3"/>
  <c r="T36" i="3" s="1"/>
  <c r="S16" i="3"/>
  <c r="S36" i="3" s="1"/>
  <c r="R16" i="3"/>
  <c r="R36" i="3" s="1"/>
  <c r="Q16" i="3"/>
  <c r="Q36" i="3" s="1"/>
  <c r="P16" i="3"/>
  <c r="P36" i="3" s="1"/>
  <c r="O16" i="3"/>
  <c r="O36" i="3" s="1"/>
  <c r="N16" i="3"/>
  <c r="N36" i="3" s="1"/>
  <c r="M16" i="3"/>
  <c r="M36" i="3" s="1"/>
  <c r="L16" i="3"/>
  <c r="L36" i="3" s="1"/>
  <c r="K16" i="3"/>
  <c r="K36" i="3" s="1"/>
  <c r="J16" i="3"/>
  <c r="J36" i="3" s="1"/>
  <c r="I16" i="3"/>
  <c r="I36" i="3" s="1"/>
  <c r="H16" i="3"/>
  <c r="G16" i="3"/>
  <c r="F16" i="3"/>
  <c r="F36" i="3" s="1"/>
  <c r="E16" i="3"/>
  <c r="E36" i="3" s="1"/>
  <c r="D16" i="3"/>
  <c r="D36" i="3" s="1"/>
  <c r="C16" i="3"/>
  <c r="C36" i="3" s="1"/>
  <c r="B16" i="3"/>
  <c r="B36" i="3" s="1"/>
  <c r="A16" i="3"/>
  <c r="A36" i="3" s="1"/>
  <c r="AS15" i="3"/>
  <c r="AS35" i="3" s="1"/>
  <c r="AR15" i="3"/>
  <c r="AR35" i="3" s="1"/>
  <c r="AQ15" i="3"/>
  <c r="AQ35" i="3" s="1"/>
  <c r="AP15" i="3"/>
  <c r="AO15" i="3"/>
  <c r="AO35" i="3" s="1"/>
  <c r="AN15" i="3"/>
  <c r="AN35" i="3" s="1"/>
  <c r="AM15" i="3"/>
  <c r="AM35" i="3" s="1"/>
  <c r="AL15" i="3"/>
  <c r="AL35" i="3" s="1"/>
  <c r="AK15" i="3"/>
  <c r="AK35" i="3" s="1"/>
  <c r="AJ15" i="3"/>
  <c r="AJ35" i="3" s="1"/>
  <c r="AI15" i="3"/>
  <c r="AI35" i="3" s="1"/>
  <c r="AH15" i="3"/>
  <c r="AH35" i="3" s="1"/>
  <c r="AG15" i="3"/>
  <c r="AG35" i="3" s="1"/>
  <c r="AF15" i="3"/>
  <c r="AF35" i="3" s="1"/>
  <c r="AE15" i="3"/>
  <c r="AE35" i="3" s="1"/>
  <c r="AD15" i="3"/>
  <c r="AD35" i="3" s="1"/>
  <c r="AC15" i="3"/>
  <c r="AC35" i="3" s="1"/>
  <c r="AB15" i="3"/>
  <c r="AB35" i="3" s="1"/>
  <c r="AA15" i="3"/>
  <c r="Z15" i="3"/>
  <c r="Z35" i="3" s="1"/>
  <c r="Y15" i="3"/>
  <c r="Y35" i="3" s="1"/>
  <c r="X15" i="3"/>
  <c r="X35" i="3" s="1"/>
  <c r="W15" i="3"/>
  <c r="V15" i="3"/>
  <c r="V35" i="3" s="1"/>
  <c r="U15" i="3"/>
  <c r="U35" i="3" s="1"/>
  <c r="T15" i="3"/>
  <c r="T35" i="3" s="1"/>
  <c r="S15" i="3"/>
  <c r="S35" i="3" s="1"/>
  <c r="R15" i="3"/>
  <c r="R35" i="3" s="1"/>
  <c r="Q15" i="3"/>
  <c r="Q35" i="3" s="1"/>
  <c r="P15" i="3"/>
  <c r="P35" i="3" s="1"/>
  <c r="O15" i="3"/>
  <c r="N15" i="3"/>
  <c r="M15" i="3"/>
  <c r="M35" i="3" s="1"/>
  <c r="L15" i="3"/>
  <c r="L35" i="3" s="1"/>
  <c r="K15" i="3"/>
  <c r="K35" i="3" s="1"/>
  <c r="J15" i="3"/>
  <c r="J35" i="3" s="1"/>
  <c r="I15" i="3"/>
  <c r="I35" i="3" s="1"/>
  <c r="H15" i="3"/>
  <c r="H35" i="3" s="1"/>
  <c r="G15" i="3"/>
  <c r="G35" i="3" s="1"/>
  <c r="F15" i="3"/>
  <c r="F35" i="3" s="1"/>
  <c r="E15" i="3"/>
  <c r="E35" i="3" s="1"/>
  <c r="D15" i="3"/>
  <c r="D35" i="3" s="1"/>
  <c r="C15" i="3"/>
  <c r="B15" i="3"/>
  <c r="B35" i="3" s="1"/>
  <c r="A15" i="3"/>
  <c r="A35" i="3" s="1"/>
  <c r="AS14" i="3"/>
  <c r="AS34" i="3" s="1"/>
  <c r="AR14" i="3"/>
  <c r="AR34" i="3" s="1"/>
  <c r="AQ14" i="3"/>
  <c r="AQ34" i="3" s="1"/>
  <c r="AP14" i="3"/>
  <c r="AP34" i="3" s="1"/>
  <c r="AO14" i="3"/>
  <c r="AO34" i="3" s="1"/>
  <c r="AN14" i="3"/>
  <c r="AN34" i="3" s="1"/>
  <c r="AM14" i="3"/>
  <c r="AM34" i="3" s="1"/>
  <c r="AL14" i="3"/>
  <c r="AL34" i="3" s="1"/>
  <c r="AK14" i="3"/>
  <c r="AK34" i="3" s="1"/>
  <c r="AJ14" i="3"/>
  <c r="AJ34" i="3" s="1"/>
  <c r="AI14" i="3"/>
  <c r="AI34" i="3" s="1"/>
  <c r="AH14" i="3"/>
  <c r="AH34" i="3" s="1"/>
  <c r="AG14" i="3"/>
  <c r="AG34" i="3" s="1"/>
  <c r="AF14" i="3"/>
  <c r="AF34" i="3" s="1"/>
  <c r="AE14" i="3"/>
  <c r="AE34" i="3" s="1"/>
  <c r="AD14" i="3"/>
  <c r="AC14" i="3"/>
  <c r="AB14" i="3"/>
  <c r="AB34" i="3" s="1"/>
  <c r="AA14" i="3"/>
  <c r="AA34" i="3" s="1"/>
  <c r="Z14" i="3"/>
  <c r="Z34" i="3" s="1"/>
  <c r="Y14" i="3"/>
  <c r="Y34" i="3" s="1"/>
  <c r="X14" i="3"/>
  <c r="X34" i="3" s="1"/>
  <c r="W14" i="3"/>
  <c r="W34" i="3" s="1"/>
  <c r="V14" i="3"/>
  <c r="V34" i="3" s="1"/>
  <c r="U14" i="3"/>
  <c r="U34" i="3" s="1"/>
  <c r="T14" i="3"/>
  <c r="T34" i="3" s="1"/>
  <c r="S14" i="3"/>
  <c r="S34" i="3" s="1"/>
  <c r="R14" i="3"/>
  <c r="R34" i="3" s="1"/>
  <c r="Q14" i="3"/>
  <c r="Q34" i="3" s="1"/>
  <c r="P14" i="3"/>
  <c r="P34" i="3" s="1"/>
  <c r="O14" i="3"/>
  <c r="O34" i="3" s="1"/>
  <c r="N14" i="3"/>
  <c r="N34" i="3" s="1"/>
  <c r="M14" i="3"/>
  <c r="L14" i="3"/>
  <c r="L34" i="3" s="1"/>
  <c r="K14" i="3"/>
  <c r="K34" i="3" s="1"/>
  <c r="J14" i="3"/>
  <c r="I14" i="3"/>
  <c r="I34" i="3" s="1"/>
  <c r="H14" i="3"/>
  <c r="H34" i="3" s="1"/>
  <c r="G14" i="3"/>
  <c r="G34" i="3" s="1"/>
  <c r="F14" i="3"/>
  <c r="F34" i="3" s="1"/>
  <c r="E14" i="3"/>
  <c r="E34" i="3" s="1"/>
  <c r="D14" i="3"/>
  <c r="D34" i="3" s="1"/>
  <c r="C14" i="3"/>
  <c r="C34" i="3" s="1"/>
  <c r="B14" i="3"/>
  <c r="B34" i="3" s="1"/>
  <c r="A14" i="3"/>
  <c r="A34" i="3" s="1"/>
  <c r="AS13" i="3"/>
  <c r="AR13" i="3"/>
  <c r="AR33" i="3" s="1"/>
  <c r="AQ13" i="3"/>
  <c r="AQ33" i="3" s="1"/>
  <c r="AP13" i="3"/>
  <c r="AP33" i="3" s="1"/>
  <c r="AO13" i="3"/>
  <c r="AO33" i="3" s="1"/>
  <c r="AN13" i="3"/>
  <c r="AN33" i="3" s="1"/>
  <c r="AM13" i="3"/>
  <c r="AM33" i="3" s="1"/>
  <c r="AL13" i="3"/>
  <c r="AL33" i="3" s="1"/>
  <c r="AK13" i="3"/>
  <c r="AK33" i="3" s="1"/>
  <c r="AJ13" i="3"/>
  <c r="AJ33" i="3" s="1"/>
  <c r="AI13" i="3"/>
  <c r="AI33" i="3" s="1"/>
  <c r="AH13" i="3"/>
  <c r="AH33" i="3" s="1"/>
  <c r="AG13" i="3"/>
  <c r="AG33" i="3" s="1"/>
  <c r="AF13" i="3"/>
  <c r="AF33" i="3" s="1"/>
  <c r="AE13" i="3"/>
  <c r="AE33" i="3" s="1"/>
  <c r="AD13" i="3"/>
  <c r="AD33" i="3" s="1"/>
  <c r="AC13" i="3"/>
  <c r="AC33" i="3" s="1"/>
  <c r="AB13" i="3"/>
  <c r="AB33" i="3" s="1"/>
  <c r="AA13" i="3"/>
  <c r="AA33" i="3" s="1"/>
  <c r="Z13" i="3"/>
  <c r="Z33" i="3" s="1"/>
  <c r="Y13" i="3"/>
  <c r="Y33" i="3" s="1"/>
  <c r="X13" i="3"/>
  <c r="X33" i="3" s="1"/>
  <c r="W13" i="3"/>
  <c r="W33" i="3" s="1"/>
  <c r="V13" i="3"/>
  <c r="V33" i="3" s="1"/>
  <c r="U13" i="3"/>
  <c r="U33" i="3" s="1"/>
  <c r="T13" i="3"/>
  <c r="T33" i="3" s="1"/>
  <c r="S13" i="3"/>
  <c r="S33" i="3" s="1"/>
  <c r="R13" i="3"/>
  <c r="R33" i="3" s="1"/>
  <c r="Q13" i="3"/>
  <c r="P13" i="3"/>
  <c r="P33" i="3" s="1"/>
  <c r="O13" i="3"/>
  <c r="N13" i="3"/>
  <c r="M13" i="3"/>
  <c r="M33" i="3" s="1"/>
  <c r="L13" i="3"/>
  <c r="L33" i="3" s="1"/>
  <c r="K13" i="3"/>
  <c r="K33" i="3" s="1"/>
  <c r="J13" i="3"/>
  <c r="J33" i="3" s="1"/>
  <c r="I13" i="3"/>
  <c r="I33" i="3" s="1"/>
  <c r="H13" i="3"/>
  <c r="H33" i="3" s="1"/>
  <c r="G13" i="3"/>
  <c r="G33" i="3" s="1"/>
  <c r="F13" i="3"/>
  <c r="F33" i="3" s="1"/>
  <c r="E13" i="3"/>
  <c r="E33" i="3" s="1"/>
  <c r="D13" i="3"/>
  <c r="D33" i="3" s="1"/>
  <c r="C13" i="3"/>
  <c r="B13" i="3"/>
  <c r="B33" i="3" s="1"/>
  <c r="A13" i="3"/>
  <c r="A33" i="3" s="1"/>
  <c r="AS12" i="3"/>
  <c r="AS32" i="3" s="1"/>
  <c r="AR12" i="3"/>
  <c r="AR32" i="3" s="1"/>
  <c r="AQ12" i="3"/>
  <c r="AP12" i="3"/>
  <c r="AP32" i="3" s="1"/>
  <c r="AO12" i="3"/>
  <c r="AO32" i="3" s="1"/>
  <c r="AN12" i="3"/>
  <c r="AN32" i="3" s="1"/>
  <c r="AM12" i="3"/>
  <c r="AM32" i="3" s="1"/>
  <c r="AL12" i="3"/>
  <c r="AK12" i="3"/>
  <c r="AK32" i="3" s="1"/>
  <c r="AJ12" i="3"/>
  <c r="AJ32" i="3" s="1"/>
  <c r="AI12" i="3"/>
  <c r="AI32" i="3" s="1"/>
  <c r="AH12" i="3"/>
  <c r="AH32" i="3" s="1"/>
  <c r="AG12" i="3"/>
  <c r="AF12" i="3"/>
  <c r="AF32" i="3" s="1"/>
  <c r="AE12" i="3"/>
  <c r="AE32" i="3" s="1"/>
  <c r="AD12" i="3"/>
  <c r="AC12" i="3"/>
  <c r="AC32" i="3" s="1"/>
  <c r="AB12" i="3"/>
  <c r="AB32" i="3" s="1"/>
  <c r="AA12" i="3"/>
  <c r="AA32" i="3" s="1"/>
  <c r="Z12" i="3"/>
  <c r="Z32" i="3" s="1"/>
  <c r="Y12" i="3"/>
  <c r="Y32" i="3" s="1"/>
  <c r="X12" i="3"/>
  <c r="X32" i="3" s="1"/>
  <c r="W12" i="3"/>
  <c r="W32" i="3" s="1"/>
  <c r="V12" i="3"/>
  <c r="V32" i="3" s="1"/>
  <c r="U12" i="3"/>
  <c r="U32" i="3" s="1"/>
  <c r="T12" i="3"/>
  <c r="T32" i="3" s="1"/>
  <c r="S12" i="3"/>
  <c r="S32" i="3" s="1"/>
  <c r="R12" i="3"/>
  <c r="Q12" i="3"/>
  <c r="P12" i="3"/>
  <c r="P32" i="3" s="1"/>
  <c r="O12" i="3"/>
  <c r="O32" i="3" s="1"/>
  <c r="N12" i="3"/>
  <c r="N32" i="3" s="1"/>
  <c r="M12" i="3"/>
  <c r="M32" i="3" s="1"/>
  <c r="L12" i="3"/>
  <c r="L32" i="3" s="1"/>
  <c r="K12" i="3"/>
  <c r="K32" i="3" s="1"/>
  <c r="J12" i="3"/>
  <c r="J32" i="3" s="1"/>
  <c r="I12" i="3"/>
  <c r="I32" i="3" s="1"/>
  <c r="H12" i="3"/>
  <c r="G12" i="3"/>
  <c r="F12" i="3"/>
  <c r="F32" i="3" s="1"/>
  <c r="E12" i="3"/>
  <c r="E32" i="3" s="1"/>
  <c r="D12" i="3"/>
  <c r="D32" i="3" s="1"/>
  <c r="C12" i="3"/>
  <c r="C32" i="3" s="1"/>
  <c r="B12" i="3"/>
  <c r="B32" i="3" s="1"/>
  <c r="A12" i="3"/>
  <c r="A32" i="3" s="1"/>
  <c r="AS11" i="3"/>
  <c r="AS31" i="3" s="1"/>
  <c r="AR11" i="3"/>
  <c r="AR31" i="3" s="1"/>
  <c r="AQ11" i="3"/>
  <c r="AQ31" i="3" s="1"/>
  <c r="AP11" i="3"/>
  <c r="AP31" i="3" s="1"/>
  <c r="AO11" i="3"/>
  <c r="AO31" i="3" s="1"/>
  <c r="AN11" i="3"/>
  <c r="AN31" i="3" s="1"/>
  <c r="AM11" i="3"/>
  <c r="AM31" i="3" s="1"/>
  <c r="AL11" i="3"/>
  <c r="AL31" i="3" s="1"/>
  <c r="AK11" i="3"/>
  <c r="AK31" i="3" s="1"/>
  <c r="AJ11" i="3"/>
  <c r="AJ31" i="3" s="1"/>
  <c r="AI11" i="3"/>
  <c r="AI31" i="3" s="1"/>
  <c r="AH11" i="3"/>
  <c r="AH31" i="3" s="1"/>
  <c r="AG11" i="3"/>
  <c r="AF11" i="3"/>
  <c r="AF31" i="3" s="1"/>
  <c r="AE11" i="3"/>
  <c r="AE31" i="3" s="1"/>
  <c r="AD11" i="3"/>
  <c r="AD31" i="3" s="1"/>
  <c r="AC11" i="3"/>
  <c r="AC31" i="3" s="1"/>
  <c r="AB11" i="3"/>
  <c r="AB31" i="3" s="1"/>
  <c r="AA11" i="3"/>
  <c r="AA31" i="3" s="1"/>
  <c r="Z11" i="3"/>
  <c r="Z31" i="3" s="1"/>
  <c r="Y11" i="3"/>
  <c r="Y31" i="3" s="1"/>
  <c r="X11" i="3"/>
  <c r="X31" i="3" s="1"/>
  <c r="W11" i="3"/>
  <c r="V11" i="3"/>
  <c r="U11" i="3"/>
  <c r="U31" i="3" s="1"/>
  <c r="T11" i="3"/>
  <c r="T31" i="3" s="1"/>
  <c r="S11" i="3"/>
  <c r="S31" i="3" s="1"/>
  <c r="R11" i="3"/>
  <c r="R31" i="3" s="1"/>
  <c r="Q11" i="3"/>
  <c r="Q31" i="3" s="1"/>
  <c r="P11" i="3"/>
  <c r="P31" i="3" s="1"/>
  <c r="O11" i="3"/>
  <c r="O31" i="3" s="1"/>
  <c r="N11" i="3"/>
  <c r="N31" i="3" s="1"/>
  <c r="M11" i="3"/>
  <c r="M31" i="3" s="1"/>
  <c r="L11" i="3"/>
  <c r="L31" i="3" s="1"/>
  <c r="K11" i="3"/>
  <c r="K31" i="3" s="1"/>
  <c r="J11" i="3"/>
  <c r="J31" i="3" s="1"/>
  <c r="I11" i="3"/>
  <c r="I31" i="3" s="1"/>
  <c r="H11" i="3"/>
  <c r="H31" i="3" s="1"/>
  <c r="G11" i="3"/>
  <c r="G31" i="3" s="1"/>
  <c r="F11" i="3"/>
  <c r="F31" i="3" s="1"/>
  <c r="E11" i="3"/>
  <c r="E31" i="3" s="1"/>
  <c r="D11" i="3"/>
  <c r="D31" i="3" s="1"/>
  <c r="C11" i="3"/>
  <c r="B11" i="3"/>
  <c r="B31" i="3" s="1"/>
  <c r="A11" i="3"/>
  <c r="A31" i="3" s="1"/>
  <c r="AS10" i="3"/>
  <c r="AS30" i="3" s="1"/>
  <c r="AR10" i="3"/>
  <c r="AR30" i="3" s="1"/>
  <c r="AQ10" i="3"/>
  <c r="AQ30" i="3" s="1"/>
  <c r="AP10" i="3"/>
  <c r="AP30" i="3" s="1"/>
  <c r="AO10" i="3"/>
  <c r="AO30" i="3" s="1"/>
  <c r="AN10" i="3"/>
  <c r="AM10" i="3"/>
  <c r="AM30" i="3" s="1"/>
  <c r="AL10" i="3"/>
  <c r="AL30" i="3" s="1"/>
  <c r="AK10" i="3"/>
  <c r="AK30" i="3" s="1"/>
  <c r="AJ10" i="3"/>
  <c r="AJ30" i="3" s="1"/>
  <c r="AI10" i="3"/>
  <c r="AI30" i="3" s="1"/>
  <c r="AH10" i="3"/>
  <c r="AH30" i="3" s="1"/>
  <c r="AG10" i="3"/>
  <c r="AF10" i="3"/>
  <c r="AE10" i="3"/>
  <c r="AE30" i="3" s="1"/>
  <c r="AD10" i="3"/>
  <c r="AD30" i="3" s="1"/>
  <c r="AC10" i="3"/>
  <c r="AB10" i="3"/>
  <c r="AB30" i="3" s="1"/>
  <c r="AA10" i="3"/>
  <c r="AA30" i="3" s="1"/>
  <c r="Z10" i="3"/>
  <c r="Z30" i="3" s="1"/>
  <c r="Y10" i="3"/>
  <c r="Y30" i="3" s="1"/>
  <c r="X10" i="3"/>
  <c r="X30" i="3" s="1"/>
  <c r="W10" i="3"/>
  <c r="W30" i="3" s="1"/>
  <c r="V10" i="3"/>
  <c r="V30" i="3" s="1"/>
  <c r="U10" i="3"/>
  <c r="U30" i="3" s="1"/>
  <c r="T10" i="3"/>
  <c r="T30" i="3" s="1"/>
  <c r="S10" i="3"/>
  <c r="S30" i="3" s="1"/>
  <c r="R10" i="3"/>
  <c r="R30" i="3" s="1"/>
  <c r="Q10" i="3"/>
  <c r="Q30" i="3" s="1"/>
  <c r="P10" i="3"/>
  <c r="P30" i="3" s="1"/>
  <c r="O10" i="3"/>
  <c r="O30" i="3" s="1"/>
  <c r="N10" i="3"/>
  <c r="N30" i="3" s="1"/>
  <c r="M10" i="3"/>
  <c r="M30" i="3" s="1"/>
  <c r="L10" i="3"/>
  <c r="L30" i="3" s="1"/>
  <c r="K10" i="3"/>
  <c r="K30" i="3" s="1"/>
  <c r="J10" i="3"/>
  <c r="I10" i="3"/>
  <c r="I30" i="3" s="1"/>
  <c r="H10" i="3"/>
  <c r="H30" i="3" s="1"/>
  <c r="G10" i="3"/>
  <c r="F10" i="3"/>
  <c r="F30" i="3" s="1"/>
  <c r="E10" i="3"/>
  <c r="E30" i="3" s="1"/>
  <c r="D10" i="3"/>
  <c r="D30" i="3" s="1"/>
  <c r="C10" i="3"/>
  <c r="B10" i="3"/>
  <c r="B30" i="3" s="1"/>
  <c r="A10" i="3"/>
  <c r="A30" i="3" s="1"/>
  <c r="AS9" i="3"/>
  <c r="AR9" i="3"/>
  <c r="AR29" i="3" s="1"/>
  <c r="AQ9" i="3"/>
  <c r="AQ29" i="3" s="1"/>
  <c r="AP9" i="3"/>
  <c r="AP29" i="3" s="1"/>
  <c r="AO9" i="3"/>
  <c r="AO29" i="3" s="1"/>
  <c r="AN9" i="3"/>
  <c r="AN29" i="3" s="1"/>
  <c r="AM9" i="3"/>
  <c r="AM29" i="3" s="1"/>
  <c r="AL9" i="3"/>
  <c r="AK9" i="3"/>
  <c r="AK29" i="3" s="1"/>
  <c r="AJ9" i="3"/>
  <c r="AJ29" i="3" s="1"/>
  <c r="AI9" i="3"/>
  <c r="AH9" i="3"/>
  <c r="AH29" i="3" s="1"/>
  <c r="AG9" i="3"/>
  <c r="AG29" i="3" s="1"/>
  <c r="AF9" i="3"/>
  <c r="AF29" i="3" s="1"/>
  <c r="AE9" i="3"/>
  <c r="AE29" i="3" s="1"/>
  <c r="AD9" i="3"/>
  <c r="AD29" i="3" s="1"/>
  <c r="AC9" i="3"/>
  <c r="AC29" i="3" s="1"/>
  <c r="AB9" i="3"/>
  <c r="AB29" i="3" s="1"/>
  <c r="AA9" i="3"/>
  <c r="AA29" i="3" s="1"/>
  <c r="Z9" i="3"/>
  <c r="Z29" i="3" s="1"/>
  <c r="Y9" i="3"/>
  <c r="Y29" i="3" s="1"/>
  <c r="X9" i="3"/>
  <c r="X29" i="3" s="1"/>
  <c r="W9" i="3"/>
  <c r="V9" i="3"/>
  <c r="U9" i="3"/>
  <c r="U29" i="3" s="1"/>
  <c r="T9" i="3"/>
  <c r="T29" i="3" s="1"/>
  <c r="S9" i="3"/>
  <c r="S29" i="3" s="1"/>
  <c r="R9" i="3"/>
  <c r="R29" i="3" s="1"/>
  <c r="Q9" i="3"/>
  <c r="Q29" i="3" s="1"/>
  <c r="P9" i="3"/>
  <c r="P29" i="3" s="1"/>
  <c r="O9" i="3"/>
  <c r="N9" i="3"/>
  <c r="N29" i="3" s="1"/>
  <c r="M9" i="3"/>
  <c r="M29" i="3" s="1"/>
  <c r="L9" i="3"/>
  <c r="L29" i="3" s="1"/>
  <c r="K9" i="3"/>
  <c r="K29" i="3" s="1"/>
  <c r="J9" i="3"/>
  <c r="J29" i="3" s="1"/>
  <c r="I9" i="3"/>
  <c r="I29" i="3" s="1"/>
  <c r="H9" i="3"/>
  <c r="H29" i="3" s="1"/>
  <c r="G9" i="3"/>
  <c r="G29" i="3" s="1"/>
  <c r="F9" i="3"/>
  <c r="F29" i="3" s="1"/>
  <c r="E9" i="3"/>
  <c r="E29" i="3" s="1"/>
  <c r="D9" i="3"/>
  <c r="D29" i="3" s="1"/>
  <c r="C9" i="3"/>
  <c r="C29" i="3" s="1"/>
  <c r="B9" i="3"/>
  <c r="B29" i="3" s="1"/>
  <c r="A9" i="3"/>
  <c r="A29" i="3" s="1"/>
  <c r="AS8" i="3"/>
  <c r="AS28" i="3" s="1"/>
  <c r="AR8" i="3"/>
  <c r="AR28" i="3" s="1"/>
  <c r="AQ8" i="3"/>
  <c r="AQ28" i="3" s="1"/>
  <c r="AP8" i="3"/>
  <c r="AO8" i="3"/>
  <c r="AO28" i="3" s="1"/>
  <c r="AN8" i="3"/>
  <c r="AM8" i="3"/>
  <c r="AM28" i="3" s="1"/>
  <c r="AL8" i="3"/>
  <c r="AL28" i="3" s="1"/>
  <c r="AK8" i="3"/>
  <c r="AK28" i="3" s="1"/>
  <c r="AJ8" i="3"/>
  <c r="AJ28" i="3" s="1"/>
  <c r="AI8" i="3"/>
  <c r="AI28" i="3" s="1"/>
  <c r="AH8" i="3"/>
  <c r="AH28" i="3" s="1"/>
  <c r="AG8" i="3"/>
  <c r="AG28" i="3" s="1"/>
  <c r="AF8" i="3"/>
  <c r="AF28" i="3" s="1"/>
  <c r="AE8" i="3"/>
  <c r="AE28" i="3" s="1"/>
  <c r="AD8" i="3"/>
  <c r="AD28" i="3" s="1"/>
  <c r="AC8" i="3"/>
  <c r="AB8" i="3"/>
  <c r="AA8" i="3"/>
  <c r="AA28" i="3" s="1"/>
  <c r="Z8" i="3"/>
  <c r="Z28" i="3" s="1"/>
  <c r="Y8" i="3"/>
  <c r="Y28" i="3" s="1"/>
  <c r="X8" i="3"/>
  <c r="X28" i="3" s="1"/>
  <c r="W8" i="3"/>
  <c r="W28" i="3" s="1"/>
  <c r="V8" i="3"/>
  <c r="V28" i="3" s="1"/>
  <c r="U8" i="3"/>
  <c r="U28" i="3" s="1"/>
  <c r="T8" i="3"/>
  <c r="T28" i="3" s="1"/>
  <c r="S8" i="3"/>
  <c r="S28" i="3" s="1"/>
  <c r="R8" i="3"/>
  <c r="Q8" i="3"/>
  <c r="P8" i="3"/>
  <c r="P28" i="3" s="1"/>
  <c r="O8" i="3"/>
  <c r="O28" i="3" s="1"/>
  <c r="N8" i="3"/>
  <c r="N28" i="3" s="1"/>
  <c r="M8" i="3"/>
  <c r="M28" i="3" s="1"/>
  <c r="L8" i="3"/>
  <c r="L28" i="3" s="1"/>
  <c r="K8" i="3"/>
  <c r="K28" i="3" s="1"/>
  <c r="J8" i="3"/>
  <c r="J28" i="3" s="1"/>
  <c r="I8" i="3"/>
  <c r="I28" i="3" s="1"/>
  <c r="H8" i="3"/>
  <c r="H28" i="3" s="1"/>
  <c r="G8" i="3"/>
  <c r="F8" i="3"/>
  <c r="F28" i="3" s="1"/>
  <c r="E8" i="3"/>
  <c r="E28" i="3" s="1"/>
  <c r="D8" i="3"/>
  <c r="D28" i="3" s="1"/>
  <c r="C8" i="3"/>
  <c r="C28" i="3" s="1"/>
  <c r="B8" i="3"/>
  <c r="B28" i="3" s="1"/>
  <c r="A8" i="3"/>
  <c r="A28" i="3" s="1"/>
  <c r="AS7" i="3"/>
  <c r="AS27" i="3" s="1"/>
  <c r="AR7" i="3"/>
  <c r="AR27" i="3" s="1"/>
  <c r="AQ7" i="3"/>
  <c r="AQ27" i="3" s="1"/>
  <c r="AP7" i="3"/>
  <c r="AP27" i="3" s="1"/>
  <c r="AO7" i="3"/>
  <c r="AO27" i="3" s="1"/>
  <c r="AN7" i="3"/>
  <c r="AN27" i="3" s="1"/>
  <c r="AM7" i="3"/>
  <c r="AM27" i="3" s="1"/>
  <c r="AL7" i="3"/>
  <c r="AL27" i="3" s="1"/>
  <c r="AK7" i="3"/>
  <c r="AK27" i="3" s="1"/>
  <c r="AJ7" i="3"/>
  <c r="AJ27" i="3" s="1"/>
  <c r="AI7" i="3"/>
  <c r="AH7" i="3"/>
  <c r="AG7" i="3"/>
  <c r="AG27" i="3" s="1"/>
  <c r="AF7" i="3"/>
  <c r="AF27" i="3" s="1"/>
  <c r="AE7" i="3"/>
  <c r="AE27" i="3" s="1"/>
  <c r="AD7" i="3"/>
  <c r="AD27" i="3" s="1"/>
  <c r="AC7" i="3"/>
  <c r="AC27" i="3" s="1"/>
  <c r="AB7" i="3"/>
  <c r="AB27" i="3" s="1"/>
  <c r="AA7" i="3"/>
  <c r="AA27" i="3" s="1"/>
  <c r="Z7" i="3"/>
  <c r="Z27" i="3" s="1"/>
  <c r="Y7" i="3"/>
  <c r="Y27" i="3" s="1"/>
  <c r="X7" i="3"/>
  <c r="X27" i="3" s="1"/>
  <c r="W7" i="3"/>
  <c r="V7" i="3"/>
  <c r="V27" i="3" s="1"/>
  <c r="U7" i="3"/>
  <c r="U27" i="3" s="1"/>
  <c r="T7" i="3"/>
  <c r="T27" i="3" s="1"/>
  <c r="S7" i="3"/>
  <c r="S27" i="3" s="1"/>
  <c r="R7" i="3"/>
  <c r="R27" i="3" s="1"/>
  <c r="Q7" i="3"/>
  <c r="Q27" i="3" s="1"/>
  <c r="P7" i="3"/>
  <c r="P27" i="3" s="1"/>
  <c r="O7" i="3"/>
  <c r="O27" i="3" s="1"/>
  <c r="N7" i="3"/>
  <c r="N27" i="3" s="1"/>
  <c r="M7" i="3"/>
  <c r="L7" i="3"/>
  <c r="K7" i="3"/>
  <c r="K27" i="3" s="1"/>
  <c r="J7" i="3"/>
  <c r="J27" i="3" s="1"/>
  <c r="I7" i="3"/>
  <c r="I27" i="3" s="1"/>
  <c r="H7" i="3"/>
  <c r="H27" i="3" s="1"/>
  <c r="G7" i="3"/>
  <c r="G27" i="3" s="1"/>
  <c r="F7" i="3"/>
  <c r="F27" i="3" s="1"/>
  <c r="E7" i="3"/>
  <c r="E27" i="3" s="1"/>
  <c r="D7" i="3"/>
  <c r="D27" i="3" s="1"/>
  <c r="C7" i="3"/>
  <c r="C27" i="3" s="1"/>
  <c r="B7" i="3"/>
  <c r="B27" i="3" s="1"/>
  <c r="A7" i="3"/>
  <c r="A27" i="3" s="1"/>
  <c r="AS6" i="3"/>
  <c r="AS26" i="3" s="1"/>
  <c r="AR6" i="3"/>
  <c r="AR26" i="3" s="1"/>
  <c r="AQ6" i="3"/>
  <c r="AQ26" i="3" s="1"/>
  <c r="AP6" i="3"/>
  <c r="AP26" i="3" s="1"/>
  <c r="AO6" i="3"/>
  <c r="AO26" i="3" s="1"/>
  <c r="AN6" i="3"/>
  <c r="AN26" i="3" s="1"/>
  <c r="AM6" i="3"/>
  <c r="AM26" i="3" s="1"/>
  <c r="AL6" i="3"/>
  <c r="AL26" i="3" s="1"/>
  <c r="AK6" i="3"/>
  <c r="AK26" i="3" s="1"/>
  <c r="AJ6" i="3"/>
  <c r="AJ26" i="3" s="1"/>
  <c r="AI6" i="3"/>
  <c r="AI26" i="3" s="1"/>
  <c r="AH6" i="3"/>
  <c r="AH26" i="3" s="1"/>
  <c r="AG6" i="3"/>
  <c r="AG26" i="3" s="1"/>
  <c r="AF6" i="3"/>
  <c r="AF26" i="3" s="1"/>
  <c r="AE6" i="3"/>
  <c r="AE26" i="3" s="1"/>
  <c r="AD6" i="3"/>
  <c r="AD26" i="3" s="1"/>
  <c r="AC6" i="3"/>
  <c r="AC26" i="3" s="1"/>
  <c r="AB6" i="3"/>
  <c r="AB26" i="3" s="1"/>
  <c r="AA6" i="3"/>
  <c r="AA26" i="3" s="1"/>
  <c r="Z6" i="3"/>
  <c r="Z26" i="3" s="1"/>
  <c r="Y6" i="3"/>
  <c r="Y26" i="3" s="1"/>
  <c r="X6" i="3"/>
  <c r="X26" i="3" s="1"/>
  <c r="W6" i="3"/>
  <c r="W26" i="3" s="1"/>
  <c r="V6" i="3"/>
  <c r="V26" i="3" s="1"/>
  <c r="U6" i="3"/>
  <c r="U26" i="3" s="1"/>
  <c r="T6" i="3"/>
  <c r="T26" i="3" s="1"/>
  <c r="S6" i="3"/>
  <c r="R6" i="3"/>
  <c r="Q6" i="3"/>
  <c r="Q26" i="3" s="1"/>
  <c r="P6" i="3"/>
  <c r="P26" i="3" s="1"/>
  <c r="O6" i="3"/>
  <c r="O26" i="3" s="1"/>
  <c r="N6" i="3"/>
  <c r="N26" i="3" s="1"/>
  <c r="M6" i="3"/>
  <c r="M26" i="3" s="1"/>
  <c r="L6" i="3"/>
  <c r="L26" i="3" s="1"/>
  <c r="K6" i="3"/>
  <c r="K26" i="3" s="1"/>
  <c r="J6" i="3"/>
  <c r="J26" i="3" s="1"/>
  <c r="I6" i="3"/>
  <c r="I26" i="3" s="1"/>
  <c r="H6" i="3"/>
  <c r="G6" i="3"/>
  <c r="F6" i="3"/>
  <c r="F26" i="3" s="1"/>
  <c r="E6" i="3"/>
  <c r="E26" i="3" s="1"/>
  <c r="D6" i="3"/>
  <c r="D26" i="3" s="1"/>
  <c r="C6" i="3"/>
  <c r="C26" i="3" s="1"/>
  <c r="B6" i="3"/>
  <c r="B26" i="3" s="1"/>
  <c r="A6" i="3"/>
  <c r="A26" i="3" s="1"/>
  <c r="AS5" i="3"/>
  <c r="AS25" i="3" s="1"/>
  <c r="AR5" i="3"/>
  <c r="AR25" i="3" s="1"/>
  <c r="AQ5" i="3"/>
  <c r="AQ25" i="3" s="1"/>
  <c r="AP5" i="3"/>
  <c r="AP25" i="3" s="1"/>
  <c r="AO5" i="3"/>
  <c r="AO25" i="3" s="1"/>
  <c r="AN5" i="3"/>
  <c r="AN25" i="3" s="1"/>
  <c r="AM5" i="3"/>
  <c r="AM25" i="3" s="1"/>
  <c r="AL5" i="3"/>
  <c r="AL25" i="3" s="1"/>
  <c r="AK5" i="3"/>
  <c r="AK25" i="3" s="1"/>
  <c r="AJ5" i="3"/>
  <c r="AJ25" i="3" s="1"/>
  <c r="AI5" i="3"/>
  <c r="AI25" i="3" s="1"/>
  <c r="AH5" i="3"/>
  <c r="AH25" i="3" s="1"/>
  <c r="AG5" i="3"/>
  <c r="AG25" i="3" s="1"/>
  <c r="AF5" i="3"/>
  <c r="AF25" i="3" s="1"/>
  <c r="AE5" i="3"/>
  <c r="AE25" i="3" s="1"/>
  <c r="AD5" i="3"/>
  <c r="AD25" i="3" s="1"/>
  <c r="AC5" i="3"/>
  <c r="AC25" i="3" s="1"/>
  <c r="AB5" i="3"/>
  <c r="AB25" i="3" s="1"/>
  <c r="AA5" i="3"/>
  <c r="AA25" i="3" s="1"/>
  <c r="Z5" i="3"/>
  <c r="Z25" i="3" s="1"/>
  <c r="Y5" i="3"/>
  <c r="X5" i="3"/>
  <c r="W5" i="3"/>
  <c r="W25" i="3" s="1"/>
  <c r="V5" i="3"/>
  <c r="V25" i="3" s="1"/>
  <c r="U5" i="3"/>
  <c r="U25" i="3" s="1"/>
  <c r="T5" i="3"/>
  <c r="T25" i="3" s="1"/>
  <c r="S5" i="3"/>
  <c r="S25" i="3" s="1"/>
  <c r="R5" i="3"/>
  <c r="R25" i="3" s="1"/>
  <c r="Q5" i="3"/>
  <c r="Q25" i="3" s="1"/>
  <c r="P5" i="3"/>
  <c r="P25" i="3" s="1"/>
  <c r="O5" i="3"/>
  <c r="O25" i="3" s="1"/>
  <c r="N5" i="3"/>
  <c r="N25" i="3" s="1"/>
  <c r="M5" i="3"/>
  <c r="L5" i="3"/>
  <c r="L25" i="3" s="1"/>
  <c r="K5" i="3"/>
  <c r="K25" i="3" s="1"/>
  <c r="J5" i="3"/>
  <c r="J25" i="3" s="1"/>
  <c r="I5" i="3"/>
  <c r="I25" i="3" s="1"/>
  <c r="H5" i="3"/>
  <c r="H25" i="3" s="1"/>
  <c r="G5" i="3"/>
  <c r="G25" i="3" s="1"/>
  <c r="F5" i="3"/>
  <c r="F25" i="3" s="1"/>
  <c r="E5" i="3"/>
  <c r="E25" i="3" s="1"/>
  <c r="D5" i="3"/>
  <c r="D25" i="3" s="1"/>
  <c r="C5" i="3"/>
  <c r="B5" i="3"/>
  <c r="B25" i="3" s="1"/>
  <c r="A5" i="3"/>
  <c r="A25" i="3" s="1"/>
  <c r="AS4" i="3"/>
  <c r="AS24" i="3" s="1"/>
  <c r="AR4" i="3"/>
  <c r="AR24" i="3" s="1"/>
  <c r="AQ4" i="3"/>
  <c r="AQ24" i="3" s="1"/>
  <c r="AQ1" i="3" s="1" a="1"/>
  <c r="AQ1" i="3" s="1"/>
  <c r="AP4" i="3"/>
  <c r="AP24" i="3" s="1"/>
  <c r="AP1" i="3" s="1" a="1"/>
  <c r="AP1" i="3" s="1"/>
  <c r="AO4" i="3"/>
  <c r="AO24" i="3" s="1"/>
  <c r="AO1" i="3" s="1" a="1"/>
  <c r="AO1" i="3" s="1"/>
  <c r="AN4" i="3"/>
  <c r="AN24" i="3" s="1"/>
  <c r="AN1" i="3" s="1" a="1"/>
  <c r="AN1" i="3" s="1"/>
  <c r="AM4" i="3"/>
  <c r="AM24" i="3" s="1"/>
  <c r="AM1" i="3" s="1" a="1"/>
  <c r="AM1" i="3" s="1"/>
  <c r="AL4" i="3"/>
  <c r="AL24" i="3" s="1"/>
  <c r="AK4" i="3"/>
  <c r="AJ4" i="3"/>
  <c r="AJ24" i="3" s="1"/>
  <c r="AJ1" i="3" s="1" a="1"/>
  <c r="AJ1" i="3" s="1"/>
  <c r="AI4" i="3"/>
  <c r="AI24" i="3" s="1"/>
  <c r="AH4" i="3"/>
  <c r="AH24" i="3" s="1"/>
  <c r="AG4" i="3"/>
  <c r="AF4" i="3"/>
  <c r="AF24" i="3" s="1"/>
  <c r="AF1" i="3" s="1" a="1"/>
  <c r="AF1" i="3" s="1"/>
  <c r="AE4" i="3"/>
  <c r="AE24" i="3" s="1"/>
  <c r="AE1" i="3" s="1" a="1"/>
  <c r="AE1" i="3" s="1"/>
  <c r="AD4" i="3"/>
  <c r="AD24" i="3" s="1"/>
  <c r="AD1" i="3" s="1" a="1"/>
  <c r="AD1" i="3" s="1"/>
  <c r="AC4" i="3"/>
  <c r="AC24" i="3" s="1"/>
  <c r="AC1" i="3" s="1" a="1"/>
  <c r="AC1" i="3" s="1"/>
  <c r="AB4" i="3"/>
  <c r="AA4" i="3"/>
  <c r="Z4" i="3"/>
  <c r="Z24" i="3" s="1"/>
  <c r="Z1" i="3" s="1" a="1"/>
  <c r="Z1" i="3" s="1"/>
  <c r="Y4" i="3"/>
  <c r="Y24" i="3" s="1"/>
  <c r="X4" i="3"/>
  <c r="X24" i="3" s="1"/>
  <c r="W4" i="3"/>
  <c r="V4" i="3"/>
  <c r="V24" i="3" s="1"/>
  <c r="V1" i="3" s="1" a="1"/>
  <c r="V1" i="3" s="1"/>
  <c r="U4" i="3"/>
  <c r="U24" i="3" s="1"/>
  <c r="U1" i="3" s="1" a="1"/>
  <c r="U1" i="3" s="1"/>
  <c r="T4" i="3"/>
  <c r="T24" i="3" s="1"/>
  <c r="T1" i="3" s="1" a="1"/>
  <c r="T1" i="3" s="1"/>
  <c r="S4" i="3"/>
  <c r="S24" i="3" s="1"/>
  <c r="S1" i="3" s="1" a="1"/>
  <c r="S1" i="3" s="1"/>
  <c r="R4" i="3"/>
  <c r="R24" i="3" s="1"/>
  <c r="Q4" i="3"/>
  <c r="Q24" i="3" s="1"/>
  <c r="P4" i="3"/>
  <c r="P24" i="3" s="1"/>
  <c r="P1" i="3" s="1" a="1"/>
  <c r="P1" i="3" s="1"/>
  <c r="O4" i="3"/>
  <c r="O24" i="3" s="1"/>
  <c r="N4" i="3"/>
  <c r="N24" i="3" s="1"/>
  <c r="M4" i="3"/>
  <c r="M24" i="3" s="1"/>
  <c r="M1" i="3" s="1" a="1"/>
  <c r="M1" i="3" s="1"/>
  <c r="L4" i="3"/>
  <c r="L24" i="3" s="1"/>
  <c r="L1" i="3" s="1" a="1"/>
  <c r="L1" i="3" s="1"/>
  <c r="K4" i="3"/>
  <c r="K24" i="3" s="1"/>
  <c r="K1" i="3" s="1" a="1"/>
  <c r="K1" i="3" s="1"/>
  <c r="J4" i="3"/>
  <c r="J24" i="3" s="1"/>
  <c r="J1" i="3" s="1" a="1"/>
  <c r="J1" i="3" s="1"/>
  <c r="I4" i="3"/>
  <c r="I24" i="3" s="1"/>
  <c r="I1" i="3" s="1" a="1"/>
  <c r="I1" i="3" s="1"/>
  <c r="H4" i="3"/>
  <c r="H24" i="3" s="1"/>
  <c r="G4" i="3"/>
  <c r="F4" i="3"/>
  <c r="F24" i="3" s="1"/>
  <c r="F1" i="3" s="1" a="1"/>
  <c r="F1" i="3" s="1"/>
  <c r="E4" i="3"/>
  <c r="E24" i="3" s="1"/>
  <c r="D4" i="3"/>
  <c r="D24" i="3" s="1"/>
  <c r="C4" i="3"/>
  <c r="C24" i="3" s="1"/>
  <c r="C1" i="3" s="1" a="1"/>
  <c r="C1" i="3" s="1"/>
  <c r="B4" i="3"/>
  <c r="B24" i="3" s="1"/>
  <c r="B1" i="3" s="1" a="1"/>
  <c r="B1" i="3" s="1"/>
  <c r="A4" i="3"/>
  <c r="A24" i="3" s="1"/>
  <c r="A1" i="3" s="1" a="1"/>
  <c r="A1" i="3" s="1"/>
  <c r="AZ2" i="3"/>
  <c r="AY2" i="3"/>
  <c r="AX2" i="3"/>
  <c r="AW2" i="3"/>
  <c r="AV2" i="3"/>
  <c r="AU2" i="3"/>
  <c r="B75" i="2"/>
  <c r="B74" i="2"/>
  <c r="B70"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A5" i="2"/>
  <c r="A6" i="2" s="1"/>
  <c r="A7" i="2" s="1"/>
  <c r="A8" i="2" s="1"/>
  <c r="A9" i="2" s="1"/>
  <c r="A10" i="2" s="1"/>
  <c r="A11" i="2" s="1"/>
  <c r="A12" i="2" s="1"/>
  <c r="A13" i="2" s="1"/>
  <c r="A14" i="2" s="1"/>
  <c r="A15" i="2" s="1"/>
  <c r="A16" i="2" s="1"/>
  <c r="A17" i="2" s="1"/>
  <c r="A18" i="2" s="1"/>
  <c r="G1" i="3" l="1" a="1"/>
  <c r="G1" i="3" s="1"/>
  <c r="AA1" i="3" a="1"/>
  <c r="AA1" i="3" s="1"/>
  <c r="AB1" i="3" a="1"/>
  <c r="AB1" i="3" s="1"/>
  <c r="D1" i="3" a="1"/>
  <c r="D1" i="3" s="1"/>
  <c r="N1" i="3" a="1"/>
  <c r="N1" i="3" s="1"/>
  <c r="X1" i="3" a="1"/>
  <c r="X1" i="3" s="1"/>
  <c r="AH1" i="3" a="1"/>
  <c r="AH1" i="3" s="1"/>
  <c r="AR1" i="3" a="1"/>
  <c r="AR1" i="3" s="1"/>
  <c r="E1" i="3" a="1"/>
  <c r="E1" i="3" s="1"/>
  <c r="O1" i="3" a="1"/>
  <c r="O1" i="3" s="1"/>
  <c r="Y1" i="3" a="1"/>
  <c r="Y1" i="3" s="1"/>
  <c r="AI1" i="3" a="1"/>
  <c r="AI1" i="3" s="1"/>
  <c r="AS1" i="3" a="1"/>
  <c r="AS1" i="3" s="1"/>
  <c r="AK1" i="3" a="1"/>
  <c r="AK1" i="3" s="1"/>
  <c r="Q1" i="3" a="1"/>
  <c r="Q1" i="3" s="1"/>
  <c r="H1" i="3" a="1"/>
  <c r="H1" i="3" s="1"/>
  <c r="R1" i="3" a="1"/>
  <c r="R1" i="3" s="1"/>
  <c r="AL1" i="3" a="1"/>
  <c r="AL1" i="3" s="1"/>
  <c r="C2" i="3"/>
  <c r="AK2" i="3"/>
  <c r="AM2" i="3"/>
  <c r="W3" i="5"/>
  <c r="B2" i="3"/>
  <c r="Q2" i="3"/>
  <c r="AJ2" i="3"/>
  <c r="F2" i="3"/>
  <c r="AF2" i="3"/>
  <c r="H3" i="5"/>
  <c r="AP3" i="5"/>
  <c r="AO3" i="5"/>
  <c r="J3" i="5"/>
  <c r="AA3" i="5"/>
  <c r="AQ3" i="5"/>
  <c r="K3" i="5"/>
  <c r="AB3" i="5"/>
  <c r="N3" i="5"/>
  <c r="X3" i="5"/>
  <c r="AH3" i="5"/>
  <c r="AR3" i="5"/>
  <c r="L3" i="5"/>
  <c r="AD3" i="5"/>
  <c r="E3" i="5"/>
  <c r="O3" i="5"/>
  <c r="Y3" i="5"/>
  <c r="AI3" i="5"/>
  <c r="AS3" i="5"/>
  <c r="M3" i="5"/>
  <c r="AE3" i="5"/>
  <c r="F3" i="5"/>
  <c r="P3" i="5"/>
  <c r="Z3" i="5"/>
  <c r="AJ3" i="5"/>
  <c r="AT3" i="5"/>
  <c r="Q3" i="5"/>
  <c r="AF3" i="5"/>
  <c r="B3" i="5"/>
  <c r="T3" i="5"/>
  <c r="E2" i="3"/>
  <c r="O2" i="3"/>
  <c r="Y2" i="3"/>
  <c r="AI2" i="3"/>
  <c r="AS2" i="3"/>
  <c r="I3" i="5"/>
  <c r="S3" i="5"/>
  <c r="AC3" i="5"/>
  <c r="AM3" i="5"/>
  <c r="U3" i="5"/>
  <c r="V3" i="5"/>
  <c r="B4" i="1" l="1"/>
  <c r="B6" i="1"/>
  <c r="B5" i="1"/>
  <c r="C5" i="1" l="1"/>
  <c r="C6" i="1"/>
  <c r="E4" i="1"/>
  <c r="C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<sst xmlns="http://schemas.openxmlformats.org/spreadsheetml/2006/main" count="602" uniqueCount="155">
  <si>
    <t>Note: Scores are aggregated across each of the questions and the selected values. If the user ranked a given response as the best option for any given question it was awarded 2 points, 1 points for being the second best option, and 0 points for being the worst option.</t>
  </si>
  <si>
    <t>Scores</t>
  </si>
  <si>
    <t>Actual</t>
  </si>
  <si>
    <t>gpt-4-vision-preview</t>
  </si>
  <si>
    <t>ChatGPT 4</t>
  </si>
  <si>
    <t>Prompt</t>
  </si>
  <si>
    <t>You are an assistant to help provide alt-text descriptions for images on websites missing these alt-text attributes. Generate and return back just an alt-text description for this image. Don't preface your answer with al-text or any other indicator.</t>
  </si>
  <si>
    <t>https://upload.wikimedia.org/wikipedia/commons/thumb/0/0a/Jacques-Louis_David_017.jpg/340px-Jacques-Louis_David_017.jpg</t>
  </si>
  <si>
    <t>Painting of Napoleon Bonaparte in His Study at the Tuileries.</t>
  </si>
  <si>
    <t>Portrait of Napoleon Bonaparte standing in an interior, wearing a dark military uniform with white trousers and several medals, his right hand tucked into his jacket.</t>
  </si>
  <si>
    <t>A full-length portrait of a man standing beside a desk with a clock on the wall behind him. He is dressed in a formal, military-style uniform with white trousers, a dark tailcoat adorned with medals, and a red sash. His right hand rests on the desk while his left hand is tucked behind his back. Decorative elements include a sword, a hat with a feather on the desk, and a carved lion's head on the desk leg.</t>
  </si>
  <si>
    <t>https://en.wikipedia.org/wiki/Wikipedia:Manual_of_Style/Accessibility/Alternative_text_for_images</t>
  </si>
  <si>
    <t>Wikipedia</t>
  </si>
  <si>
    <t>Painting of Napoleon Bonaparte in His Study at the Tuileries</t>
  </si>
  <si>
    <t>https://upload.wikimedia.org/wikipedia/commons/thumb/a/a3/Chipmunk_burrow.jpg/404px-Chipmunk_burrow.jpg</t>
  </si>
  <si>
    <t>Eastern chipmunk peeking out of burrow.</t>
  </si>
  <si>
    <t>Chipmunk emerging from a hole in the ground surrounded by dried grass and leaves.</t>
  </si>
  <si>
    <t>A chipmunk emerges from a hole in the ground, with its front paws resting on the soil and its attentive eyes looking forward.</t>
  </si>
  <si>
    <t>https://en.wikipedia.org/wiki/Eastern_chipmunk</t>
  </si>
  <si>
    <t>UWaterloo</t>
  </si>
  <si>
    <t>Eastern chipmunk peeking out of burrow</t>
  </si>
  <si>
    <t>https://cs.uwaterloo.ca/sites/ca.computer-science/files/uploads/images/cohere-hackathon.jpg</t>
  </si>
  <si>
    <t>Photo of people at Cohere hackathon.</t>
  </si>
  <si>
    <t>Group of people gathered in a casual office or workshop setting with focus on a seated man and woman engaging in conversation at a table with snacks and drinks, while other individuals stand and interact in the background.</t>
  </si>
  <si>
    <t>A diverse group of people engaged in conversation at a casual indoor gathering with a cluttered table in the foreground, showing remnants of a meal and personal items.</t>
  </si>
  <si>
    <t>https://cs.uwaterloo.ca/computer-science/news/cohere-hackathon-challenges-students-to-use-ai-to-solve-pressing-problems</t>
  </si>
  <si>
    <t>Unsplash</t>
  </si>
  <si>
    <t>photo of people at Cohere hackathon</t>
  </si>
  <si>
    <t>https://cs.uwaterloo.ca/sites/ca.computer-science/files/uploads/images/liam-heber-david-cheriton.jpg</t>
  </si>
  <si>
    <t>Photo of Liam Hebert with David Cheriton and CS Professor Dan Berry.</t>
  </si>
  <si>
    <t>A group of three men engaged in a discussion in front of a presentation poster. The man on the left is gesturing towards the poster and explaining something to the other two men who are listening intently.</t>
  </si>
  <si>
    <t>A man explains a complex chart on a poster to two attentive listeners at an academic or professional conference. The room has modern lighting and is indicative of a collaborative workspace.</t>
  </si>
  <si>
    <t>https://cs.uwaterloo.ca/computer-science/news/2023-cheriton-research-symposium-poster-winners</t>
  </si>
  <si>
    <t>NY Times</t>
  </si>
  <si>
    <t>photo of Liam Hebert with David Cheriton and CS Professor Dan Berry</t>
  </si>
  <si>
    <t>https://images.unsplash.com/photo-1682695797221-8164ff1fafc9?q=80&amp;w=1740&amp;auto=format&amp;fit=crop&amp;ixlib=rb-4.0.3&amp;ixid=M3wxMjA3fDF8MHxwaG90by1wYWdlfHx8fGVufDB8fHx8fA%3D%3D</t>
  </si>
  <si>
    <t>A person swimming in the ocean next to a rock.</t>
  </si>
  <si>
    <t>Split view of a rocky cliff above water and a scuba diver exploring a coral reef underwater.</t>
  </si>
  <si>
    <t>A split view image showing a rocky cliff above water and a vibrant coral reef underwater with a diver swimming among the coral.</t>
  </si>
  <si>
    <t>https://unsplash.com/photos/a-person-swimming-in-the-ocean-next-to-a-rock-abjEGTj3HZY</t>
  </si>
  <si>
    <t>CBC News</t>
  </si>
  <si>
    <t>a person swimming in the ocean next to a rock</t>
  </si>
  <si>
    <t>https://images.unsplash.com/photo-1709971352284-5d0be57d1318?q=80&amp;w=1664&amp;auto=format&amp;fit=crop&amp;ixlib=rb-4.0.3&amp;ixid=M3wxMjA3fDB8MHxwaG90by1wYWdlfHx8fGVufDB8fHx8fA%3D%3D</t>
  </si>
  <si>
    <t>A plate of food on a wooden table.</t>
  </si>
  <si>
    <t>Gourmet seafood dish with grilled octopus and vegetables on a rustic ceramic plate, accompanied by a pint of beer with traditional coasters on a wooden table.</t>
  </si>
  <si>
    <t>A gourmet dish of grilled octopus served over a green sauce, garnished with sliced red onions and herbs, presented on a white rimmed plate next to a glass of beer with a decorative coaster.</t>
  </si>
  <si>
    <t>https://unsplash.com/photos/a-plate-of-food-on-a-wooden-table-NovjmR8tw10</t>
  </si>
  <si>
    <t>Ontario Health</t>
  </si>
  <si>
    <t>a plate of food on a wooden table</t>
  </si>
  <si>
    <t>https://images.unsplash.com/photo-1709991014209-d6f77bc6a3bd?q=80&amp;w=1587&amp;auto=format&amp;fit=crop&amp;ixlib=rb-4.0.3&amp;ixid=M3wxMjA3fDB8MHxwaG90by1wYWdlfHx8fGVufDB8fHx8fA%3D%3D</t>
  </si>
  <si>
    <t>A roller coaster with a wooden bridge over it.</t>
  </si>
  <si>
    <t>A roller coaster car with excited riders descending a steep track under a wooden bridge in a mountainous terrain.</t>
  </si>
  <si>
    <t>A roller coaster car filled with people, their arms raised in excitement, descends rapidly on the track which curves under a rustic wooden bridge set against a backdrop of rock formations and greenery.</t>
  </si>
  <si>
    <t>https://unsplash.com/photos/a-roller-coaster-with-a-wooden-bridge-over-it-KJgUbWzMl3A</t>
  </si>
  <si>
    <t>Chicopee</t>
  </si>
  <si>
    <t>a roller coaster with a wooden bridge over it</t>
  </si>
  <si>
    <t>https://static01.nyt.com/images/2024/03/12/multimedia/12pol-anti-trump-republicans-topart-cmbj/12pol-anti-trump-republicans-topart-cmbj-superJumbo.jpg?quality=75&amp;auto=webp</t>
  </si>
  <si>
    <t>A wide shot of Donald Trump speaking at a rally this month in Richmond, Va.</t>
  </si>
  <si>
    <t>Person speaking at a podium in a dimly lit room with ceiling lights visible.</t>
  </si>
  <si>
    <t>A person stands at a podium gesturing with their right hand, largely silhouetted against a dark background with bright overhead lights.</t>
  </si>
  <si>
    <t>https://www.nytimes.com/2024/03/12/us/politics/republican-voters-against-trump.html</t>
  </si>
  <si>
    <t>Descartes</t>
  </si>
  <si>
    <t>https://static01.nyt.com/images/2024/03/11/multimedia/11haiti-blinken-01-zfvk/11haiti-blinken-01-zfvk-jumbo.jpg?quality=75&amp;auto=webp</t>
  </si>
  <si>
    <t>Three police officers wearing camouflage, heavy vests and carrying rifles on the street.</t>
  </si>
  <si>
    <t>Three armed military personnel in camouflage standing near a military vehicle on an urban street with civilians in the background.</t>
  </si>
  <si>
    <t>Three armed military personnel in camouflage uniforms stand in the middle of a street, with their backs to the camera, next to a camouflaged military vehicle. Civilians can be seen in the background going about their day.</t>
  </si>
  <si>
    <t>https://www.nytimes.com/2024/03/11/world/americas/haiti-gangs-pm-henry-resigns.html</t>
  </si>
  <si>
    <t>https://i.cbc.ca/1.4069821.1710188301!/fileImage/httpImage/image.jpg_gen/derivatives/16x9_780/chronicle-herald.jpg</t>
  </si>
  <si>
    <t xml:space="preserve">The Chronicle Herald sign out in front of newspaper's main buidling. </t>
  </si>
  <si>
    <t>Signage for "The Chronicle Herald" at street level with the building's glass façade reflecting a clear sky and clouds in the background, address number 2717 visible on the sign.</t>
  </si>
  <si>
    <t>A sign with "The Chronicle Herald" printed in red letters, in front of a glass building reflecting clouds in the sky, with the building's street number, 2717, visible.</t>
  </si>
  <si>
    <t>https://www.cbc.ca/news/canada/nova-scotia/saltwire-creditor-protection-newspaers-atlantic-canada-nova-scotia-1.7140521</t>
  </si>
  <si>
    <t>https://i.cbc.ca/1.5901057.1693790840!/cumulusImage/httpImage/image.jpg_gen/derivatives/16x9_780/yyz-planes-july-2019.jpg</t>
  </si>
  <si>
    <t>An Air Canada Rouge plane flies through the sky.</t>
  </si>
  <si>
    <t>A commercial airplane with red and white livery in mid-flight against a clear blue sky.</t>
  </si>
  <si>
    <t>A commercial airplane with red and white livery, marked "rouge" on the side, is captured in mid-flight against a clear blue sky.</t>
  </si>
  <si>
    <t>https://www.cbc.ca/news/canada/toronto/woman-birth-flight-toronto-1.7141009</t>
  </si>
  <si>
    <t>https://www.ontariohealth.ca/sites/ontariohealth/files/styles/max_2600x2600/public/2022-09/quote-diversity-anti-racism.jpg?itok=FKibeStm</t>
  </si>
  <si>
    <t>Team in office drinking coffee.</t>
  </si>
  <si>
    <t>Four professionals in a casual office setting, one of whom is in a wheelchair, engaged in what appears to be a friendly conversation with papers and coffee mugs in hand.</t>
  </si>
  <si>
    <t>Four professionals in a modern office setting engaging in a discussion. One man in a wheelchair smiles as he talks to a colleague holding documents, another holds a blue mug, and a standing woman with a phone and tumbler listens in.</t>
  </si>
  <si>
    <t>https://www.ontariohealth.ca/about-us/our-programs/provincial-equity-indigenous-health/equity-inclusion-diversity-anti-racism</t>
  </si>
  <si>
    <t>Team in office drinking coffee</t>
  </si>
  <si>
    <t>https://www.ontariohealth.ca/sites/ontariohealth/files/2020-11/fullWidthNoSidebarMinistrHealthOverseeTesting2.png</t>
  </si>
  <si>
    <t>COVID-19 testing continuum diagram. A link to the full description follows the image.</t>
  </si>
  <si>
    <t>Flowchart showing the Ministry of Health's oversight of testing beginning with "Testing Guidance" by the Chief Medical Officer of Health, followed by "Specimen Collection" through various medical entities, "Transportation" handled by couriers and organizations, "Lab Processing" in different laboratory networks, "Reporting Results" individually and in aggregate, and ending with "Case Management and Contact Tracing" led by public health units, integrated with information from Public Health Ontario and entities involved in testing and case investigation. The flow is top-down with feeder lines indicating collaboration between components of the process.</t>
  </si>
  <si>
    <t>An infographic titled "Ministry of Health Oversees Testing" illustrating the testing process managed by the Ontario Ministry of Health, divided into activities such as testing guidance, specimen collection, transportation, lab processing, and reporting results, with arrows indicating the flow of information, coordination, and support. Public Health Units are shown to lead case and contact management, including case investigation and contact tracing, with Ontario Health coordinates mentioned as a part of the process.</t>
  </si>
  <si>
    <t>https://www.ontariohealth.ca/providing-health-care/clinical-resources-education/covid-19/testing-analysis</t>
  </si>
  <si>
    <t>https://images.prismic.io/chicopee/a36f6ac9-71db-49aa-8c85-d88f4139c148_schools-%26-groups.jpg?auto=compress,format&amp;rect=75,0,2106,2106&amp;w=2106&amp;h=2106</t>
  </si>
  <si>
    <t>School bus parked outside the Chicopee chalet.</t>
  </si>
  <si>
    <t>A yellow school bus parked in front of a rustic building with a snow-covered roof under a clear blue sky, with a red flag waving atop a flagpole to the side. Signs in the foreground indicate a bus loading zone.</t>
  </si>
  <si>
    <t>A yellow school bus parked in front of a rustic building with a snow-covered roof under a clear blue sky, with the Norwegian flag flying on a flagpole to the side.</t>
  </si>
  <si>
    <t>https://www.discoverchicopee.com/plan-a-day</t>
  </si>
  <si>
    <t>School bus parked outside the Chicopee chalet</t>
  </si>
  <si>
    <t>https://cdn.vidyard.com/thumbnails/37085309/Razo18jYm8qRhghQJxTNoGNpUkscWKIw.jpg</t>
  </si>
  <si>
    <t>Fairmont Tire and Rubber.</t>
  </si>
  <si>
    <t>Three workers are unloading new tires from the back of a delivery truck, with stacks of tires on the ground and a hand truck nearby.</t>
  </si>
  <si>
    <t>Workers are unloading tires from the back of a delivery truck, with one worker inside the truck passing tires down to two others on the liftgate. There are piles of tires on the ground around them, and a red hand trolley stands to the left, ready for use.</t>
  </si>
  <si>
    <t>https://www.descartes.com/home</t>
  </si>
  <si>
    <t>Fairmont Tire and Rubber</t>
  </si>
  <si>
    <t>Survey Response</t>
  </si>
  <si>
    <t>Scoring (Higher is Better)</t>
  </si>
  <si>
    <t>1 (Best)</t>
  </si>
  <si>
    <t>3 (Worst)</t>
  </si>
  <si>
    <t>Timestamp</t>
  </si>
  <si>
    <t>Rank the following sentences on their effectiveness as alt-texts, selecting only one image per rank.
Please evaluate the sample alt-texts on how well they describe the information the picture contains, not what the picture looks like.  [Portrait of Napoleon Bonaparte standing in an interior, wearing a dark military uniform with white trousers and several medals, his right hand tucked into his jacket.]</t>
  </si>
  <si>
    <t>Rank the following sentences on their effectiveness as alt-texts, selecting only one image per rank.
Please evaluate the sample alt-texts on how well they describe the information the picture contains, not what the picture looks like.  [Painting of Napoleon Bonaparte in His Study at the Tuileries.]</t>
  </si>
  <si>
    <t>Rank the following sentences on their effectiveness as alt-texts, selecting only one image per rank.
Please evaluate the sample alt-texts on how well they describe the information the picture contains, not what the picture looks like.  [A full-length portrait of a man standing beside a desk with a clock on the wall behind him. He is dressed in a formal, military-style uniform with white trousers, a dark tailcoat adorned with medals, and a red sash. His right hand rests on the desk while his left hand is tucked behind his back. Decorative elements include a sword, a hat with a feather on the desk, and a carved lion's head on the desk leg.]</t>
  </si>
  <si>
    <t>Rank the following sentences on their effectiveness as alt-texts, selecting only one image per rank.
Please evaluate the sample alt-texts on how well they describe the information the picture contains, not what the picture looks like.  [Chipmunk emerging from a hole in the ground surrounded by dried grass and leaves.]</t>
  </si>
  <si>
    <t>Rank the following sentences on their effectiveness as alt-texts, selecting only one image per rank.
Please evaluate the sample alt-texts on how well they describe the information the picture contains, not what the picture looks like.  [Eastern chipmunk peeking out of burrow.]</t>
  </si>
  <si>
    <t>Rank the following sentences on their effectiveness as alt-texts, selecting only one image per rank.
Please evaluate the sample alt-texts on how well they describe the information the picture contains, not what the picture looks like.  [A chipmunk emerges from a hole in the ground, with its front paws resting on the soil and its attentive eyes looking forward.]</t>
  </si>
  <si>
    <t>Rank the following sentences on their effectiveness as alt-texts, selecting only one image per rank.
Please evaluate the sample alt-texts on how well they describe the information the picture contains, not what the picture looks like.  [Photo of people at Cohere hackathon.]</t>
  </si>
  <si>
    <t>Rank the following sentences on their effectiveness as alt-texts, selecting only one image per rank.
Please evaluate the sample alt-texts on how well they describe the information the picture contains, not what the picture looks like.  [Group of people gathered in a casual office or workshop setting with focus on a seated man and woman engaging in conversation at a table with snacks and drinks, while other individuals stand and interact in the background.]</t>
  </si>
  <si>
    <t>Rank the following sentences on their effectiveness as alt-texts, selecting only one image per rank.
Please evaluate the sample alt-texts on how well they describe the information the picture contains, not what the picture looks like.  [A diverse group of people engaged in conversation at a casual indoor gathering with a cluttered table in the foreground, showing remnants of a meal and personal items.]</t>
  </si>
  <si>
    <t>Rank the following sentences on their effectiveness as alt-texts, selecting only one image per rank.
Please evaluate the sample alt-texts on how well they describe the information the picture contains, not what the picture looks like.  [A man explains a complex chart on a poster to two attentive listeners at an academic or professional conference. The room has modern lighting and is indicative of a collaborative workspace.]</t>
  </si>
  <si>
    <t>Rank the following sentences on their effectiveness as alt-texts, selecting only one image per rank.
Please evaluate the sample alt-texts on how well they describe the information the picture contains, not what the picture looks like.  [A group of three men engaged in a discussion in front of a presentation poster. The man on the left is gesturing towards the poster and explaining something to the other two men who are listening intently.]</t>
  </si>
  <si>
    <t>Rank the following sentences on their effectiveness as alt-texts, selecting only one image per rank.
Please evaluate the sample alt-texts on how well they describe the information the picture contains, not what the picture looks like.  [Photo of Liam Hebert with David Cheriton and CS Professor Dan Berry.]</t>
  </si>
  <si>
    <t>Rank the following sentences on their effectiveness as alt-texts, selecting only one image per rank.
Please evaluate the sample alt-texts on how well they describe the information the picture contains, not what the picture looks like.  [Split view of a rocky cliff above water and a scuba diver exploring a coral reef underwater.]</t>
  </si>
  <si>
    <t>Rank the following sentences on their effectiveness as alt-texts, selecting only one image per rank.
Please evaluate the sample alt-texts on how well they describe the information the picture contains, not what the picture looks like.  [A person swimming in the ocean next to a rock.]</t>
  </si>
  <si>
    <t>Rank the following sentences on their effectiveness as alt-texts, selecting only one image per rank.
Please evaluate the sample alt-texts on how well they describe the information the picture contains, not what the picture looks like.  [A split view image showing a rocky cliff above water and a vibrant coral reef underwater with a diver swimming among the coral.]</t>
  </si>
  <si>
    <t>Rank the following sentences on their effectiveness as alt-texts, selecting only one image per rank.
Please evaluate the sample alt-texts on how well they describe the information the picture contains, not what the picture looks like.  [Gourmet seafood dish with grilled octopus and vegetables on a rustic ceramic plate, accompanied by a pint of beer with traditional coasters on a wooden table.]</t>
  </si>
  <si>
    <t>Rank the following sentences on their effectiveness as alt-texts, selecting only one image per rank.
Please evaluate the sample alt-texts on how well they describe the information the picture contains, not what the picture looks like.  [A gourmet dish of grilled octopus served over a green sauce, garnished with sliced red onions and herbs, presented on a white rimmed plate next to a glass of beer with a decorative coaster.]</t>
  </si>
  <si>
    <t>Rank the following sentences on their effectiveness as alt-texts, selecting only one image per rank.
Please evaluate the sample alt-texts on how well they describe the information the picture contains, not what the picture looks like.  [A plate of food on a wooden table.]</t>
  </si>
  <si>
    <t>Rank the following sentences on their effectiveness as alt-texts, selecting only one image per rank.
Please evaluate the sample alt-texts on how well they describe the information the picture contains, not what the picture looks like.  [A roller coaster car with excited riders descending a steep track under a wooden bridge in a mountainous terrain.]</t>
  </si>
  <si>
    <t>Rank the following sentences on their effectiveness as alt-texts, selecting only one image per rank.
Please evaluate the sample alt-texts on how well they describe the information the picture contains, not what the picture looks like.  [A roller coaster with a wooden bridge over it.]</t>
  </si>
  <si>
    <t>Rank the following sentences on their effectiveness as alt-texts, selecting only one image per rank.
Please evaluate the sample alt-texts on how well they describe the information the picture contains, not what the picture looks like.  [A roller coaster car filled with people, their arms raised in excitement, descends rapidly on the track which curves under a rustic wooden bridge set against a backdrop of rock formations and greenery.]</t>
  </si>
  <si>
    <t>Rank the following sentences on their effectiveness as alt-texts, selecting only one image per rank.
Please evaluate the sample alt-texts on how well they describe the information the picture contains, not what the picture looks like.  [Person speaking at a podium in a dimly lit room with ceiling lights visible.]</t>
  </si>
  <si>
    <t>Rank the following sentences on their effectiveness as alt-texts, selecting only one image per rank.
Please evaluate the sample alt-texts on how well they describe the information the picture contains, not what the picture looks like.  [A wide shot of Donald Trump speaking at a rally this month in Richmond, Va.]</t>
  </si>
  <si>
    <t>Rank the following sentences on their effectiveness as alt-texts, selecting only one image per rank.
Please evaluate the sample alt-texts on how well they describe the information the picture contains, not what the picture looks like.  [A person stands at a podium gesturing with their right hand, largely silhouetted against a dark background with bright overhead lights.]</t>
  </si>
  <si>
    <t>Rank the following sentences on their effectiveness as alt-texts, selecting only one image per rank.
Please evaluate the sample alt-texts on how well they describe the information the picture contains, not what the picture looks like.  [Three police officers wearing camouflage, heavy vests and carrying rifles on the street.]</t>
  </si>
  <si>
    <t>Rank the following sentences on their effectiveness as alt-texts, selecting only one image per rank.
Please evaluate the sample alt-texts on how well they describe the information the picture contains, not what the picture looks like.  [Three armed military personnel in camouflage standing near a military vehicle on an urban street with civilians in the background.]</t>
  </si>
  <si>
    <t>Rank the following sentences on their effectiveness as alt-texts, selecting only one image per rank.
Please evaluate the sample alt-texts on how well they describe the information the picture contains, not what the picture looks like.  [Three armed military personnel in camouflage uniforms stand in the middle of a street, with their backs to the camera, next to a camouflaged military vehicle. Civilians can be seen in the background going about their day.]</t>
  </si>
  <si>
    <t>Rank the following sentences on their effectiveness as alt-texts, selecting only one image per rank.
Please evaluate the sample alt-texts on how well they describe the information the picture contains, not what the picture looks like.  [Signage for "The Chronicle Herald" at street level with the building's glass façade reflecting a clear sky and clouds in the background, address number 2717 visible on the sign.]</t>
  </si>
  <si>
    <t>Rank the following sentences on their effectiveness as alt-texts, selecting only one image per rank.
Please evaluate the sample alt-texts on how well they describe the information the picture contains, not what the picture looks like.  [The Chronicle Herald sign out in front of newspaper's main buidling.]</t>
  </si>
  <si>
    <t>Rank the following sentences on their effectiveness as alt-texts, selecting only one image per rank.
Please evaluate the sample alt-texts on how well they describe the information the picture contains, not what the picture looks like.  [A sign with "The Chronicle Herald" printed in red letters, in front of a glass building reflecting clouds in the sky, with the building's street number, 2717, visible.]</t>
  </si>
  <si>
    <t>Rank the following sentences on their effectiveness as alt-texts, selecting only one image per rank.
Please evaluate the sample alt-texts on how well they describe the information the picture contains, not what the picture looks like.  [An Air Canada Rouge plane flies through the sky.]</t>
  </si>
  <si>
    <t>Rank the following sentences on their effectiveness as alt-texts, selecting only one image per rank.
Please evaluate the sample alt-texts on how well they describe the information the picture contains, not what the picture looks like.  [A commercial airplane with red and white livery, marked "rouge" on the side, is captured in mid-flight against a clear blue sky.]</t>
  </si>
  <si>
    <t>Rank the following sentences on their effectiveness as alt-texts, selecting only one image per rank.
Please evaluate the sample alt-texts on how well they describe the information the picture contains, not what the picture looks like.  [A commercial airplane with red and white livery in mid-flight against a clear blue sky.]</t>
  </si>
  <si>
    <t>Rank the following sentences on their effectiveness as alt-texts, selecting only one image per rank.
Please evaluate the sample alt-texts on how well they describe the information the picture contains, not what the picture looks like.  [Four professionals in a modern office setting engaging in a discussion. One man in a wheelchair smiles as he talks to a colleague holding documents, another holds a blue mug, and a standing woman with a phone and tumbler listens in.]</t>
  </si>
  <si>
    <t>Rank the following sentences on their effectiveness as alt-texts, selecting only one image per rank.
Please evaluate the sample alt-texts on how well they describe the information the picture contains, not what the picture looks like.  [Four professionals in a casual office setting, one of whom is in a wheelchair, engaged in what appears to be a friendly conversation with papers and coffee mugs in hand.]</t>
  </si>
  <si>
    <t>Rank the following sentences on their effectiveness as alt-texts, selecting only one image per rank.
Please evaluate the sample alt-texts on how well they describe the information the picture contains, not what the picture looks like.  [Team in office drinking coffee.]</t>
  </si>
  <si>
    <t>Rank the following sentences on their effectiveness as alt-texts, selecting only one image per rank.
Please evaluate the sample alt-texts on how well they describe the information the picture contains, not what the picture looks like.  [An infographic titled "Ministry of Health Oversees Testing" illustrating the testing process managed by the Ontario Ministry of Health, divided into activities such as testing guidance, specimen collection, transportation, lab processing, and reporting results, with arrows indicating the flow of information, coordination, and support. Public Health Units are shown to lead case and contact management, including case investigation and contact tracing, with Ontario Health coordinates mentioned as a part of the process.]</t>
  </si>
  <si>
    <t>Rank the following sentences on their effectiveness as alt-texts, selecting only one image per rank.
Please evaluate the sample alt-texts on how well they describe the information the picture contains, not what the picture looks like.  [COVID-19 testing continuum diagram. A link to the full description follows the image.]</t>
  </si>
  <si>
    <t>Rank the following sentences on their effectiveness as alt-texts, selecting only one image per rank.
Please evaluate the sample alt-texts on how well they describe the information the picture contains, not what the picture looks like.  [Flowchart showing the Ministry of Health's oversight of testing beginning with "Testing Guidance" by the Chief Medical Officer of Health, followed by "Specimen Collection" through various medical entities, "Transportation" handled by couriers and organizations, "Lab Processing" in different laboratory networks, "Reporting Results" individually and in aggregate, and ending with "Case Management and Contact Tracing" led by public health units, integrated with information from Public Health Ontario and entities involved in testing and case investigation. The flow is top-down with feeder lines indicating collaboration between components of the process.]</t>
  </si>
  <si>
    <t>Rank the following sentences on their effectiveness as alt-texts, selecting only one image per rank.
Please evaluate the sample alt-texts on how well they describe the information the picture contains, not what the picture looks like.  [School bus parked outside the Chicopee chalet.]</t>
  </si>
  <si>
    <t>Rank the following sentences on their effectiveness as alt-texts, selecting only one image per rank.
Please evaluate the sample alt-texts on how well they describe the information the picture contains, not what the picture looks like.  [A yellow school bus parked in front of a rustic building with a snow-covered roof under a clear blue sky, with the Norwegian flag flying on a flagpole to the side.]</t>
  </si>
  <si>
    <t>Rank the following sentences on their effectiveness as alt-texts, selecting only one image per rank.
Please evaluate the sample alt-texts on how well they describe the information the picture contains, not what the picture looks like.  [A yellow school bus parked in front of a rustic building with a snow-covered roof under a clear blue sky, with a red flag waving atop a flagpole to the side. Signs in the foreground indicate a bus loading zone.]</t>
  </si>
  <si>
    <t>Rank the following sentences on their effectiveness as alt-texts, selecting only one image per rank.
Please evaluate the sample alt-texts on how well they describe the information the picture contains, not what the picture looks like.  [Three workers are unloading new tires from the back of a delivery truck, with stacks of tires on the ground and a hand truck nearby.]</t>
  </si>
  <si>
    <t>Rank the following sentences on their effectiveness as alt-texts, selecting only one image per rank.
Please evaluate the sample alt-texts on how well they describe the information the picture contains, not what the picture looks like.  [Fairmont Tire and Rubber.]</t>
  </si>
  <si>
    <t>Rank the following sentences on their effectiveness as alt-texts, selecting only one image per rank.
Please evaluate the sample alt-texts on how well they describe the information the picture contains, not what the picture looks like.  [Workers are unloading tires from the back of a delivery truck, with one worker inside the truck passing tires down to two others on the liftgate. There are piles of tires on the ground around them, and a red hand trolley stands to the left, ready for use.]</t>
  </si>
  <si>
    <t>Strongly agree</t>
  </si>
  <si>
    <t>Neither agree nor disagree</t>
  </si>
  <si>
    <t>Agree</t>
  </si>
  <si>
    <t>Disagree</t>
  </si>
  <si>
    <t>Strongly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</si>
</sst>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font>
      <sz val="10"/>
      <color rgb="FF000000"/>
      <name val="Arial"/>
      <scheme val="minor"/>
    </font>
    <font>
      <sz val="10"/>
      <color theme="1"/>
      <name val="Arial"/>
      <family val="2"/>
      <scheme val="minor"/>
    </font>
    <font>
      <b/>
      <sz val="10"/>
      <color theme="1"/>
      <name val="Arial"/>
      <family val="2"/>
      <scheme val="minor"/>
    </font>
    <font>
      <sz val="10"/>
      <name val="Arial"/>
      <family val="2"/>
    </font>
    <font>
      <sz val="10"/>
      <color rgb="FF000000"/>
      <name val="Arial"/>
      <family val="2"/>
      <scheme val="minor"/>
    </font>
    <font>
      <u/>
      <sz val="10"/>
      <color rgb="FF0000FF"/>
      <name val="Arial"/>
      <family val="2"/>
    </font>
    <font>
      <u/>
      <sz val="10"/>
      <color rgb="FF0000FF"/>
      <name val="Arial"/>
      <family val="2"/>
    </font>
    <font>
      <sz val="10"/>
      <color rgb="FF000000"/>
      <name val="Söhne"/>
    </font>
    <font>
      <b/>
      <sz val="12"/>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center"/>
    </xf>
    <xf numFmtId="0" fontId="1" fillId="0" borderId="3" xfId="0" applyFont="1" applyBorder="1"/>
    <xf numFmtId="10" fontId="1" fillId="0" borderId="0" xfId="0" applyNumberFormat="1" applyFont="1"/>
    <xf numFmtId="0" fontId="4" fillId="0" borderId="0" xfId="0" applyFont="1"/>
    <xf numFmtId="0" fontId="5" fillId="0" borderId="0" xfId="0" applyFont="1"/>
    <xf numFmtId="0" fontId="1" fillId="0" borderId="0" xfId="0" applyFont="1" applyAlignment="1">
      <alignment wrapText="1"/>
    </xf>
    <xf numFmtId="0" fontId="6" fillId="0" borderId="0" xfId="0" applyFont="1"/>
    <xf numFmtId="0" fontId="7" fillId="2" borderId="0" xfId="0" applyFont="1" applyFill="1" applyAlignment="1">
      <alignment wrapText="1"/>
    </xf>
    <xf numFmtId="0" fontId="1" fillId="3" borderId="0" xfId="0" applyFont="1" applyFill="1"/>
    <xf numFmtId="164" fontId="1" fillId="0" borderId="0" xfId="0" applyNumberFormat="1" applyFont="1"/>
    <xf numFmtId="0" fontId="8" fillId="0" borderId="0" xfId="0" applyFont="1"/>
    <xf numFmtId="0" fontId="2" fillId="0" borderId="1" xfId="0" applyFont="1" applyBorder="1" applyAlignment="1">
      <alignment horizontal="center"/>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doughnutChart>
        <c:varyColors val="1"/>
        <c:ser>
          <c:idx val="0"/>
          <c:order val="0"/>
          <c:tx>
            <c:strRef>
              <c:f>Scores!$A$3</c:f>
              <c:strCache>
                <c:ptCount val="1"/>
                <c:pt idx="0">
                  <c:v>Scores</c:v>
                </c:pt>
              </c:strCache>
            </c:strRef>
          </c:tx>
          <c:dPt>
            <c:idx val="0"/>
            <c:bubble3D val="0"/>
            <c:spPr>
              <a:solidFill>
                <a:srgbClr val="082750"/>
              </a:solidFill>
            </c:spPr>
            <c:extLst>
              <c:ext xmlns:c16="http://schemas.microsoft.com/office/drawing/2014/chart" uri="{C3380CC4-5D6E-409C-BE32-E72D297353CC}">
                <c16:uniqueId val="{00000001-78A9-D740-9A49-4F791C961BC4}"/>
              </c:ext>
            </c:extLst>
          </c:dPt>
          <c:dPt>
            <c:idx val="1"/>
            <c:bubble3D val="0"/>
            <c:spPr>
              <a:solidFill>
                <a:srgbClr val="C9E1F8"/>
              </a:solidFill>
            </c:spPr>
            <c:extLst>
              <c:ext xmlns:c16="http://schemas.microsoft.com/office/drawing/2014/chart" uri="{C3380CC4-5D6E-409C-BE32-E72D297353CC}">
                <c16:uniqueId val="{00000003-78A9-D740-9A49-4F791C961BC4}"/>
              </c:ext>
            </c:extLst>
          </c:dPt>
          <c:dPt>
            <c:idx val="2"/>
            <c:bubble3D val="0"/>
            <c:spPr>
              <a:solidFill>
                <a:srgbClr val="8499A6"/>
              </a:solidFill>
            </c:spPr>
            <c:extLst>
              <c:ext xmlns:c16="http://schemas.microsoft.com/office/drawing/2014/chart" uri="{C3380CC4-5D6E-409C-BE32-E72D297353CC}">
                <c16:uniqueId val="{00000005-78A9-D740-9A49-4F791C961BC4}"/>
              </c:ext>
            </c:extLst>
          </c:dPt>
          <c:dLbls>
            <c:dLbl>
              <c:idx val="1"/>
              <c:layout>
                <c:manualLayout>
                  <c:x val="-2.2222222222222222E-3"/>
                  <c:y val="-2.8751123090745734E-2"/>
                </c:manualLayout>
              </c:layout>
              <c:numFmt formatCode="0%" sourceLinked="0"/>
              <c:spPr>
                <a:noFill/>
                <a:ln>
                  <a:noFill/>
                </a:ln>
                <a:effectLst/>
              </c:spPr>
              <c:txPr>
                <a:bodyPr wrap="square" lIns="38100" tIns="19050" rIns="38100" bIns="19050" anchor="ctr">
                  <a:spAutoFit/>
                </a:bodyPr>
                <a:lstStyle/>
                <a:p>
                  <a:pPr>
                    <a:defRPr sz="1600" b="1">
                      <a:solidFill>
                        <a:schemeClr val="tx1"/>
                      </a:solidFil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8A9-D740-9A49-4F791C961BC4}"/>
                </c:ext>
              </c:extLst>
            </c:dLbl>
            <c:numFmt formatCode="0%" sourceLinked="0"/>
            <c:spPr>
              <a:noFill/>
              <a:ln>
                <a:noFill/>
              </a:ln>
              <a:effectLst/>
            </c:spPr>
            <c:txPr>
              <a:bodyPr wrap="square" lIns="38100" tIns="19050" rIns="38100" bIns="19050" anchor="ctr">
                <a:spAutoFit/>
              </a:bodyPr>
              <a:lstStyle/>
              <a:p>
                <a:pPr>
                  <a:defRPr sz="1600"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Scores!$A$4:$A$6</c:f>
              <c:strCache>
                <c:ptCount val="3"/>
                <c:pt idx="0">
                  <c:v>Actual</c:v>
                </c:pt>
                <c:pt idx="1">
                  <c:v>gpt-4-vision-preview</c:v>
                </c:pt>
                <c:pt idx="2">
                  <c:v>ChatGPT 4</c:v>
                </c:pt>
              </c:strCache>
            </c:strRef>
          </c:cat>
          <c:val>
            <c:numRef>
              <c:f>Scores!$C$4:$C$6</c:f>
              <c:numCache>
                <c:formatCode>0.00%</c:formatCode>
                <c:ptCount val="3"/>
                <c:pt idx="0">
                  <c:v>0.34285714285714286</c:v>
                </c:pt>
                <c:pt idx="1">
                  <c:v>0.40634920634920635</c:v>
                </c:pt>
                <c:pt idx="2">
                  <c:v>0.25079365079365079</c:v>
                </c:pt>
              </c:numCache>
            </c:numRef>
          </c:val>
          <c:extLst>
            <c:ext xmlns:c16="http://schemas.microsoft.com/office/drawing/2014/chart" uri="{C3380CC4-5D6E-409C-BE32-E72D297353CC}">
              <c16:uniqueId val="{00000006-78A9-D740-9A49-4F791C961BC4}"/>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61877812773403329"/>
          <c:y val="0.23704678424630884"/>
          <c:w val="0.3678885389326334"/>
          <c:h val="0.5259061485238874"/>
        </c:manualLayout>
      </c:layout>
      <c:overlay val="0"/>
      <c:txPr>
        <a:bodyPr/>
        <a:lstStyle/>
        <a:p>
          <a:pPr lvl="0">
            <a:defRPr sz="1400" b="1">
              <a:solidFill>
                <a:schemeClr val="dk1"/>
              </a:solidFill>
              <a:latin typeface="Roboto"/>
            </a:defRPr>
          </a:pPr>
          <a:endParaRPr lang="en-US"/>
        </a:p>
      </c:txPr>
    </c:legend>
    <c:plotVisOnly val="1"/>
    <c:dispBlanksAs val="zero"/>
    <c:showDLblsOverMax val="1"/>
  </c:chart>
  <c:spPr>
    <a:solidFill>
      <a:srgbClr val="FFFFFF">
        <a:alpha val="0"/>
      </a:srgbClr>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6</xdr:col>
      <xdr:colOff>260350</xdr:colOff>
      <xdr:row>3</xdr:row>
      <xdr:rowOff>73025</xdr:rowOff>
    </xdr:from>
    <xdr:ext cx="5715000" cy="35337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cs.uwaterloo.ca/computer-science/news/2023-cheriton-research-symposium-poster-winners" TargetMode="External"/><Relationship Id="rId13" Type="http://schemas.openxmlformats.org/officeDocument/2006/relationships/hyperlink" Target="https://images.unsplash.com/photo-1709991014209-d6f77bc6a3bd?q=80&amp;w=1587&amp;auto=format&amp;fit=crop&amp;ixlib=rb-4.0.3&amp;ixid=M3wxMjA3fDB8MHxwaG90by1wYWdlfHx8fGVufDB8fHx8fA%3D%3D" TargetMode="External"/><Relationship Id="rId18" Type="http://schemas.openxmlformats.org/officeDocument/2006/relationships/hyperlink" Target="https://www.nytimes.com/2024/03/11/world/americas/haiti-gangs-pm-henry-resigns.html" TargetMode="External"/><Relationship Id="rId26" Type="http://schemas.openxmlformats.org/officeDocument/2006/relationships/hyperlink" Target="https://www.ontariohealth.ca/providing-health-care/clinical-resources-education/covid-19/testing-analysis" TargetMode="External"/><Relationship Id="rId3" Type="http://schemas.openxmlformats.org/officeDocument/2006/relationships/hyperlink" Target="https://upload.wikimedia.org/wikipedia/commons/thumb/a/a3/Chipmunk_burrow.jpg/404px-Chipmunk_burrow.jpg" TargetMode="External"/><Relationship Id="rId21" Type="http://schemas.openxmlformats.org/officeDocument/2006/relationships/hyperlink" Target="https://i.cbc.ca/1.5901057.1693790840!/cumulusImage/httpImage/image.jpg_gen/derivatives/16x9_780/yyz-planes-july-2019.jpg" TargetMode="External"/><Relationship Id="rId7" Type="http://schemas.openxmlformats.org/officeDocument/2006/relationships/hyperlink" Target="https://cs.uwaterloo.ca/sites/ca.computer-science/files/uploads/images/liam-heber-david-cheriton.jpg" TargetMode="External"/><Relationship Id="rId12" Type="http://schemas.openxmlformats.org/officeDocument/2006/relationships/hyperlink" Target="https://unsplash.com/photos/a-plate-of-food-on-a-wooden-table-NovjmR8tw10" TargetMode="External"/><Relationship Id="rId17" Type="http://schemas.openxmlformats.org/officeDocument/2006/relationships/hyperlink" Target="https://static01.nyt.com/images/2024/03/11/multimedia/11haiti-blinken-01-zfvk/11haiti-blinken-01-zfvk-jumbo.jpg?quality=75&amp;auto=webp" TargetMode="External"/><Relationship Id="rId25" Type="http://schemas.openxmlformats.org/officeDocument/2006/relationships/hyperlink" Target="https://www.ontariohealth.ca/sites/ontariohealth/files/2020-11/fullWidthNoSidebarMinistrHealthOverseeTesting2.png" TargetMode="External"/><Relationship Id="rId2" Type="http://schemas.openxmlformats.org/officeDocument/2006/relationships/hyperlink" Target="https://en.wikipedia.org/wiki/Wikipedia:Manual_of_Style/Accessibility/Alternative_text_for_images" TargetMode="External"/><Relationship Id="rId16" Type="http://schemas.openxmlformats.org/officeDocument/2006/relationships/hyperlink" Target="https://www.nytimes.com/2024/03/12/us/politics/republican-voters-against-trump.html" TargetMode="External"/><Relationship Id="rId20" Type="http://schemas.openxmlformats.org/officeDocument/2006/relationships/hyperlink" Target="https://www.cbc.ca/news/canada/nova-scotia/saltwire-creditor-protection-newspaers-atlantic-canada-nova-scotia-1.7140521" TargetMode="External"/><Relationship Id="rId29" Type="http://schemas.openxmlformats.org/officeDocument/2006/relationships/hyperlink" Target="https://cdn.vidyard.com/thumbnails/37085309/Razo18jYm8qRhghQJxTNoGNpUkscWKIw.jpg" TargetMode="External"/><Relationship Id="rId1" Type="http://schemas.openxmlformats.org/officeDocument/2006/relationships/hyperlink" Target="https://upload.wikimedia.org/wikipedia/commons/thumb/0/0a/Jacques-Louis_David_017.jpg/340px-Jacques-Louis_David_017.jpg" TargetMode="External"/><Relationship Id="rId6" Type="http://schemas.openxmlformats.org/officeDocument/2006/relationships/hyperlink" Target="https://cs.uwaterloo.ca/computer-science/news/cohere-hackathon-challenges-students-to-use-ai-to-solve-pressing-problems" TargetMode="External"/><Relationship Id="rId11" Type="http://schemas.openxmlformats.org/officeDocument/2006/relationships/hyperlink" Target="https://images.unsplash.com/photo-1709971352284-5d0be57d1318?q=80&amp;w=1664&amp;auto=format&amp;fit=crop&amp;ixlib=rb-4.0.3&amp;ixid=M3wxMjA3fDB8MHxwaG90by1wYWdlfHx8fGVufDB8fHx8fA%3D%3D" TargetMode="External"/><Relationship Id="rId24" Type="http://schemas.openxmlformats.org/officeDocument/2006/relationships/hyperlink" Target="https://www.ontariohealth.ca/about-us/our-programs/provincial-equity-indigenous-health/equity-inclusion-diversity-anti-racism" TargetMode="External"/><Relationship Id="rId5" Type="http://schemas.openxmlformats.org/officeDocument/2006/relationships/hyperlink" Target="https://cs.uwaterloo.ca/sites/ca.computer-science/files/uploads/images/cohere-hackathon.jpg" TargetMode="External"/><Relationship Id="rId15" Type="http://schemas.openxmlformats.org/officeDocument/2006/relationships/hyperlink" Target="https://static01.nyt.com/images/2024/03/12/multimedia/12pol-anti-trump-republicans-topart-cmbj/12pol-anti-trump-republicans-topart-cmbj-superJumbo.jpg?quality=75&amp;auto=webp" TargetMode="External"/><Relationship Id="rId23" Type="http://schemas.openxmlformats.org/officeDocument/2006/relationships/hyperlink" Target="https://www.ontariohealth.ca/sites/ontariohealth/files/styles/max_2600x2600/public/2022-09/quote-diversity-anti-racism.jpg?itok=FKibeStm" TargetMode="External"/><Relationship Id="rId28" Type="http://schemas.openxmlformats.org/officeDocument/2006/relationships/hyperlink" Target="https://www.discoverchicopee.com/plan-a-day" TargetMode="External"/><Relationship Id="rId10" Type="http://schemas.openxmlformats.org/officeDocument/2006/relationships/hyperlink" Target="https://unsplash.com/photos/a-person-swimming-in-the-ocean-next-to-a-rock-abjEGTj3HZY" TargetMode="External"/><Relationship Id="rId19" Type="http://schemas.openxmlformats.org/officeDocument/2006/relationships/hyperlink" Target="https://i.cbc.ca/1.4069821.1710188301!/fileImage/httpImage/image.jpg_gen/derivatives/16x9_780/chronicle-herald.jpg" TargetMode="External"/><Relationship Id="rId4" Type="http://schemas.openxmlformats.org/officeDocument/2006/relationships/hyperlink" Target="https://en.wikipedia.org/wiki/Eastern_chipmunk" TargetMode="External"/><Relationship Id="rId9" Type="http://schemas.openxmlformats.org/officeDocument/2006/relationships/hyperlink" Target="https://images.unsplash.com/photo-1682695797221-8164ff1fafc9?q=80&amp;w=1740&amp;auto=format&amp;fit=crop&amp;ixlib=rb-4.0.3&amp;ixid=M3wxMjA3fDF8MHxwaG90by1wYWdlfHx8fGVufDB8fHx8fA%3D%3D" TargetMode="External"/><Relationship Id="rId14" Type="http://schemas.openxmlformats.org/officeDocument/2006/relationships/hyperlink" Target="https://unsplash.com/photos/a-roller-coaster-with-a-wooden-bridge-over-it-KJgUbWzMl3A" TargetMode="External"/><Relationship Id="rId22" Type="http://schemas.openxmlformats.org/officeDocument/2006/relationships/hyperlink" Target="https://www.cbc.ca/news/canada/toronto/woman-birth-flight-toronto-1.7141009" TargetMode="External"/><Relationship Id="rId27" Type="http://schemas.openxmlformats.org/officeDocument/2006/relationships/hyperlink" Target="https://images.prismic.io/chicopee/a36f6ac9-71db-49aa-8c85-d88f4139c148_schools-%26-groups.jpg?auto=compress,format&amp;rect=75,0,2106,2106&amp;w=2106&amp;h=2106" TargetMode="External"/><Relationship Id="rId30" Type="http://schemas.openxmlformats.org/officeDocument/2006/relationships/hyperlink" Target="https://www.descartes.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7"/>
  <sheetViews>
    <sheetView tabSelected="1" workbookViewId="0">
      <selection activeCell="C15" sqref="C15"/>
    </sheetView>
  </sheetViews>
  <sheetFormatPr baseColWidth="10" defaultColWidth="12.6640625" defaultRowHeight="15.75" customHeight="1"/>
  <cols>
    <col min="1" max="1" width="17.1640625" customWidth="1"/>
    <col min="2" max="2" width="15.83203125" customWidth="1"/>
  </cols>
  <sheetData>
    <row r="1" spans="1:5" ht="15.75" customHeight="1">
      <c r="A1" s="12" t="s">
        <v>0</v>
      </c>
      <c r="B1" s="2"/>
    </row>
    <row r="2" spans="1:5" ht="15.75" customHeight="1">
      <c r="A2" s="2"/>
      <c r="B2" s="2"/>
    </row>
    <row r="3" spans="1:5" ht="15.75" customHeight="1">
      <c r="A3" s="13" t="s">
        <v>1</v>
      </c>
      <c r="B3" s="14"/>
    </row>
    <row r="4" spans="1:5" ht="15.75" customHeight="1">
      <c r="A4" s="3" t="s">
        <v>2</v>
      </c>
      <c r="B4" s="3">
        <f>SUMIF('Score Matrix'!$A$3:$AS$3,A4,'Score Matrix'!$A$1:$AS$1)</f>
        <v>108</v>
      </c>
      <c r="C4" s="4">
        <f t="shared" ref="C4:C6" si="0">B4/SUM($B$4:$B$6)</f>
        <v>0.34285714285714286</v>
      </c>
      <c r="E4" s="4">
        <f>B4/SUM(B5:B6)</f>
        <v>0.52173913043478259</v>
      </c>
    </row>
    <row r="5" spans="1:5" ht="15.75" customHeight="1">
      <c r="A5" s="3" t="s">
        <v>3</v>
      </c>
      <c r="B5" s="3">
        <f>SUMIF('Score Matrix'!$A$3:$AS$3,A5,'Score Matrix'!$A$1:$AS$1)</f>
        <v>128</v>
      </c>
      <c r="C5" s="4">
        <f t="shared" si="0"/>
        <v>0.40634920634920635</v>
      </c>
    </row>
    <row r="6" spans="1:5" ht="15.75" customHeight="1">
      <c r="A6" s="3" t="s">
        <v>4</v>
      </c>
      <c r="B6" s="3">
        <f>SUMIF('Score Matrix'!$A$3:$AS$3,A6,'Score Matrix'!$A$1:$AS$1)</f>
        <v>79</v>
      </c>
      <c r="C6" s="4">
        <f t="shared" si="0"/>
        <v>0.25079365079365079</v>
      </c>
    </row>
    <row r="17" spans="11:11" ht="15.75" customHeight="1">
      <c r="K17" s="5"/>
    </row>
  </sheetData>
  <mergeCells count="1">
    <mergeCell ref="A3:B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75"/>
  <sheetViews>
    <sheetView topLeftCell="A76" zoomScale="125" workbookViewId="0">
      <selection activeCell="B54" sqref="B54"/>
    </sheetView>
  </sheetViews>
  <sheetFormatPr baseColWidth="10" defaultColWidth="12.6640625" defaultRowHeight="15.75" customHeight="1"/>
  <cols>
    <col min="2" max="2" width="164.1640625" customWidth="1"/>
    <col min="3" max="3" width="45.1640625" customWidth="1"/>
    <col min="4" max="4" width="68.83203125" customWidth="1"/>
    <col min="5" max="5" width="62.6640625" customWidth="1"/>
    <col min="6" max="6" width="72.5" customWidth="1"/>
  </cols>
  <sheetData>
    <row r="1" spans="1:10" ht="15.75" customHeight="1">
      <c r="A1" s="1" t="s">
        <v>5</v>
      </c>
      <c r="B1" s="1" t="s">
        <v>6</v>
      </c>
    </row>
    <row r="3" spans="1:10" ht="15.75" customHeight="1">
      <c r="C3" s="1" t="s">
        <v>2</v>
      </c>
      <c r="D3" s="1" t="s">
        <v>3</v>
      </c>
      <c r="E3" s="1" t="s">
        <v>4</v>
      </c>
    </row>
    <row r="4" spans="1:10" ht="15.75" customHeight="1">
      <c r="A4" s="1">
        <v>1</v>
      </c>
      <c r="B4" s="6" t="s">
        <v>7</v>
      </c>
      <c r="C4" s="1" t="s">
        <v>8</v>
      </c>
      <c r="D4" s="7" t="s">
        <v>9</v>
      </c>
      <c r="E4" s="7" t="s">
        <v>10</v>
      </c>
      <c r="F4" s="6" t="s">
        <v>11</v>
      </c>
      <c r="G4" s="1" t="s">
        <v>12</v>
      </c>
      <c r="H4" s="1" t="s">
        <v>12</v>
      </c>
      <c r="J4" s="1" t="s">
        <v>13</v>
      </c>
    </row>
    <row r="5" spans="1:10" ht="15.75" customHeight="1">
      <c r="A5" s="1">
        <f t="shared" ref="A5:A18" si="0">A4+1</f>
        <v>2</v>
      </c>
      <c r="B5" s="6" t="s">
        <v>14</v>
      </c>
      <c r="C5" s="1" t="s">
        <v>15</v>
      </c>
      <c r="D5" s="7" t="s">
        <v>16</v>
      </c>
      <c r="E5" s="7" t="s">
        <v>17</v>
      </c>
      <c r="F5" s="6" t="s">
        <v>18</v>
      </c>
      <c r="G5" s="1" t="s">
        <v>12</v>
      </c>
      <c r="H5" s="1" t="s">
        <v>19</v>
      </c>
      <c r="J5" s="1" t="s">
        <v>20</v>
      </c>
    </row>
    <row r="6" spans="1:10" ht="15.75" customHeight="1">
      <c r="A6" s="1">
        <f t="shared" si="0"/>
        <v>3</v>
      </c>
      <c r="B6" s="6" t="s">
        <v>21</v>
      </c>
      <c r="C6" s="1" t="s">
        <v>22</v>
      </c>
      <c r="D6" s="7" t="s">
        <v>23</v>
      </c>
      <c r="E6" s="7" t="s">
        <v>24</v>
      </c>
      <c r="F6" s="8" t="s">
        <v>25</v>
      </c>
      <c r="G6" s="1" t="s">
        <v>19</v>
      </c>
      <c r="H6" s="1" t="s">
        <v>26</v>
      </c>
      <c r="J6" s="1" t="s">
        <v>27</v>
      </c>
    </row>
    <row r="7" spans="1:10" ht="15.75" customHeight="1">
      <c r="A7" s="1">
        <f t="shared" si="0"/>
        <v>4</v>
      </c>
      <c r="B7" s="6" t="s">
        <v>28</v>
      </c>
      <c r="C7" s="1" t="s">
        <v>29</v>
      </c>
      <c r="D7" s="7" t="s">
        <v>30</v>
      </c>
      <c r="E7" s="7" t="s">
        <v>31</v>
      </c>
      <c r="F7" s="8" t="s">
        <v>32</v>
      </c>
      <c r="G7" s="1" t="s">
        <v>19</v>
      </c>
      <c r="H7" s="1" t="s">
        <v>33</v>
      </c>
      <c r="J7" s="1" t="s">
        <v>34</v>
      </c>
    </row>
    <row r="8" spans="1:10" ht="15.75" customHeight="1">
      <c r="A8" s="1">
        <f t="shared" si="0"/>
        <v>5</v>
      </c>
      <c r="B8" s="6" t="s">
        <v>35</v>
      </c>
      <c r="C8" s="1" t="s">
        <v>36</v>
      </c>
      <c r="D8" s="7" t="s">
        <v>37</v>
      </c>
      <c r="E8" s="7" t="s">
        <v>38</v>
      </c>
      <c r="F8" s="6" t="s">
        <v>39</v>
      </c>
      <c r="G8" s="1" t="s">
        <v>26</v>
      </c>
      <c r="H8" s="1" t="s">
        <v>40</v>
      </c>
      <c r="J8" s="1" t="s">
        <v>41</v>
      </c>
    </row>
    <row r="9" spans="1:10" ht="15.75" customHeight="1">
      <c r="A9" s="1">
        <f t="shared" si="0"/>
        <v>6</v>
      </c>
      <c r="B9" s="6" t="s">
        <v>42</v>
      </c>
      <c r="C9" s="1" t="s">
        <v>43</v>
      </c>
      <c r="D9" s="7" t="s">
        <v>44</v>
      </c>
      <c r="E9" s="7" t="s">
        <v>45</v>
      </c>
      <c r="F9" s="6" t="s">
        <v>46</v>
      </c>
      <c r="G9" s="1" t="s">
        <v>26</v>
      </c>
      <c r="H9" s="1" t="s">
        <v>47</v>
      </c>
      <c r="J9" s="1" t="s">
        <v>48</v>
      </c>
    </row>
    <row r="10" spans="1:10" ht="15.75" customHeight="1">
      <c r="A10" s="1">
        <f t="shared" si="0"/>
        <v>7</v>
      </c>
      <c r="B10" s="6" t="s">
        <v>49</v>
      </c>
      <c r="C10" s="1" t="s">
        <v>50</v>
      </c>
      <c r="D10" s="7" t="s">
        <v>51</v>
      </c>
      <c r="E10" s="7" t="s">
        <v>52</v>
      </c>
      <c r="F10" s="6" t="s">
        <v>53</v>
      </c>
      <c r="G10" s="1" t="s">
        <v>26</v>
      </c>
      <c r="H10" s="1" t="s">
        <v>54</v>
      </c>
      <c r="J10" s="1" t="s">
        <v>55</v>
      </c>
    </row>
    <row r="11" spans="1:10" ht="15.75" customHeight="1">
      <c r="A11" s="1">
        <f t="shared" si="0"/>
        <v>8</v>
      </c>
      <c r="B11" s="8" t="s">
        <v>56</v>
      </c>
      <c r="C11" s="1" t="s">
        <v>57</v>
      </c>
      <c r="D11" s="7" t="s">
        <v>58</v>
      </c>
      <c r="E11" s="7" t="s">
        <v>59</v>
      </c>
      <c r="F11" s="6" t="s">
        <v>60</v>
      </c>
      <c r="G11" s="1" t="s">
        <v>33</v>
      </c>
      <c r="H11" s="1" t="s">
        <v>61</v>
      </c>
      <c r="J11" s="1" t="s">
        <v>57</v>
      </c>
    </row>
    <row r="12" spans="1:10" ht="15.75" customHeight="1">
      <c r="A12" s="1">
        <f t="shared" si="0"/>
        <v>9</v>
      </c>
      <c r="B12" s="8" t="s">
        <v>62</v>
      </c>
      <c r="C12" s="1" t="s">
        <v>63</v>
      </c>
      <c r="D12" s="7" t="s">
        <v>64</v>
      </c>
      <c r="E12" s="7" t="s">
        <v>65</v>
      </c>
      <c r="F12" s="6" t="s">
        <v>66</v>
      </c>
      <c r="G12" s="1" t="s">
        <v>33</v>
      </c>
      <c r="J12" s="1" t="s">
        <v>63</v>
      </c>
    </row>
    <row r="13" spans="1:10" ht="15.75" customHeight="1">
      <c r="A13" s="1">
        <f t="shared" si="0"/>
        <v>10</v>
      </c>
      <c r="B13" s="8" t="s">
        <v>67</v>
      </c>
      <c r="C13" s="1" t="s">
        <v>68</v>
      </c>
      <c r="D13" s="7" t="s">
        <v>69</v>
      </c>
      <c r="E13" s="7" t="s">
        <v>70</v>
      </c>
      <c r="F13" s="6" t="s">
        <v>71</v>
      </c>
      <c r="G13" s="1" t="s">
        <v>40</v>
      </c>
      <c r="J13" s="1" t="s">
        <v>68</v>
      </c>
    </row>
    <row r="14" spans="1:10" ht="15.75" customHeight="1">
      <c r="A14" s="1">
        <f t="shared" si="0"/>
        <v>11</v>
      </c>
      <c r="B14" s="6" t="s">
        <v>72</v>
      </c>
      <c r="C14" s="1" t="s">
        <v>73</v>
      </c>
      <c r="D14" s="7" t="s">
        <v>74</v>
      </c>
      <c r="E14" s="7" t="s">
        <v>75</v>
      </c>
      <c r="F14" s="6" t="s">
        <v>76</v>
      </c>
      <c r="G14" s="1" t="s">
        <v>40</v>
      </c>
      <c r="J14" s="1" t="s">
        <v>73</v>
      </c>
    </row>
    <row r="15" spans="1:10" ht="15.75" customHeight="1">
      <c r="A15" s="1">
        <f t="shared" si="0"/>
        <v>12</v>
      </c>
      <c r="B15" s="6" t="s">
        <v>77</v>
      </c>
      <c r="C15" s="1" t="s">
        <v>78</v>
      </c>
      <c r="D15" s="7" t="s">
        <v>79</v>
      </c>
      <c r="E15" s="7" t="s">
        <v>80</v>
      </c>
      <c r="F15" s="6" t="s">
        <v>81</v>
      </c>
      <c r="G15" s="1" t="s">
        <v>47</v>
      </c>
      <c r="J15" s="1" t="s">
        <v>82</v>
      </c>
    </row>
    <row r="16" spans="1:10" ht="15.75" customHeight="1">
      <c r="A16" s="1">
        <f t="shared" si="0"/>
        <v>13</v>
      </c>
      <c r="B16" s="6" t="s">
        <v>83</v>
      </c>
      <c r="C16" s="1" t="s">
        <v>84</v>
      </c>
      <c r="D16" s="7" t="s">
        <v>85</v>
      </c>
      <c r="E16" s="7" t="s">
        <v>86</v>
      </c>
      <c r="F16" s="8" t="s">
        <v>87</v>
      </c>
      <c r="G16" s="1" t="s">
        <v>47</v>
      </c>
      <c r="J16" s="1" t="s">
        <v>84</v>
      </c>
    </row>
    <row r="17" spans="1:10" ht="15.75" customHeight="1">
      <c r="A17" s="1">
        <f t="shared" si="0"/>
        <v>14</v>
      </c>
      <c r="B17" s="6" t="s">
        <v>88</v>
      </c>
      <c r="C17" s="1" t="s">
        <v>89</v>
      </c>
      <c r="D17" s="7" t="s">
        <v>90</v>
      </c>
      <c r="E17" s="7" t="s">
        <v>91</v>
      </c>
      <c r="F17" s="6" t="s">
        <v>92</v>
      </c>
      <c r="G17" s="1" t="s">
        <v>54</v>
      </c>
      <c r="J17" s="1" t="s">
        <v>93</v>
      </c>
    </row>
    <row r="18" spans="1:10" ht="15.75" customHeight="1">
      <c r="A18" s="1">
        <f t="shared" si="0"/>
        <v>15</v>
      </c>
      <c r="B18" s="6" t="s">
        <v>94</v>
      </c>
      <c r="C18" s="1" t="s">
        <v>95</v>
      </c>
      <c r="D18" s="7" t="s">
        <v>96</v>
      </c>
      <c r="E18" s="9" t="s">
        <v>97</v>
      </c>
      <c r="F18" s="8" t="s">
        <v>98</v>
      </c>
      <c r="G18" s="1" t="s">
        <v>61</v>
      </c>
      <c r="J18" s="1" t="s">
        <v>99</v>
      </c>
    </row>
    <row r="24" spans="1:10" ht="15.75" customHeight="1">
      <c r="B24" s="1" t="str">
        <f t="shared" ref="B24:B38" si="1">C4</f>
        <v>Painting of Napoleon Bonaparte in His Study at the Tuileries.</v>
      </c>
      <c r="C24" s="1" t="s">
        <v>2</v>
      </c>
    </row>
    <row r="25" spans="1:10" ht="15.75" customHeight="1">
      <c r="B25" s="1" t="str">
        <f t="shared" si="1"/>
        <v>Eastern chipmunk peeking out of burrow.</v>
      </c>
      <c r="C25" s="1" t="s">
        <v>2</v>
      </c>
    </row>
    <row r="26" spans="1:10" ht="15.75" customHeight="1">
      <c r="B26" s="1" t="str">
        <f t="shared" si="1"/>
        <v>Photo of people at Cohere hackathon.</v>
      </c>
      <c r="C26" s="1" t="s">
        <v>2</v>
      </c>
    </row>
    <row r="27" spans="1:10" ht="15.75" customHeight="1">
      <c r="B27" s="1" t="str">
        <f t="shared" si="1"/>
        <v>Photo of Liam Hebert with David Cheriton and CS Professor Dan Berry.</v>
      </c>
      <c r="C27" s="1" t="s">
        <v>2</v>
      </c>
    </row>
    <row r="28" spans="1:10" ht="15.75" customHeight="1">
      <c r="B28" s="1" t="str">
        <f t="shared" si="1"/>
        <v>A person swimming in the ocean next to a rock.</v>
      </c>
      <c r="C28" s="1" t="s">
        <v>2</v>
      </c>
    </row>
    <row r="29" spans="1:10" ht="15.75" customHeight="1">
      <c r="B29" s="1" t="str">
        <f t="shared" si="1"/>
        <v>A plate of food on a wooden table.</v>
      </c>
      <c r="C29" s="1" t="s">
        <v>2</v>
      </c>
    </row>
    <row r="30" spans="1:10" ht="15.75" customHeight="1">
      <c r="B30" s="1" t="str">
        <f t="shared" si="1"/>
        <v>A roller coaster with a wooden bridge over it.</v>
      </c>
      <c r="C30" s="1" t="s">
        <v>2</v>
      </c>
    </row>
    <row r="31" spans="1:10" ht="15.75" customHeight="1">
      <c r="B31" s="1" t="str">
        <f t="shared" si="1"/>
        <v>A wide shot of Donald Trump speaking at a rally this month in Richmond, Va.</v>
      </c>
      <c r="C31" s="1" t="s">
        <v>2</v>
      </c>
    </row>
    <row r="32" spans="1:10" ht="15.75" customHeight="1">
      <c r="B32" s="1" t="str">
        <f t="shared" si="1"/>
        <v>Three police officers wearing camouflage, heavy vests and carrying rifles on the street.</v>
      </c>
      <c r="C32" s="1" t="s">
        <v>2</v>
      </c>
    </row>
    <row r="33" spans="2:3" ht="15.75" customHeight="1">
      <c r="B33" s="1" t="str">
        <f t="shared" si="1"/>
        <v xml:space="preserve">The Chronicle Herald sign out in front of newspaper's main buidling. </v>
      </c>
      <c r="C33" s="1" t="s">
        <v>2</v>
      </c>
    </row>
    <row r="34" spans="2:3" ht="15.75" customHeight="1">
      <c r="B34" s="1" t="str">
        <f t="shared" si="1"/>
        <v>An Air Canada Rouge plane flies through the sky.</v>
      </c>
      <c r="C34" s="1" t="s">
        <v>2</v>
      </c>
    </row>
    <row r="35" spans="2:3" ht="15.75" customHeight="1">
      <c r="B35" s="1" t="str">
        <f t="shared" si="1"/>
        <v>Team in office drinking coffee.</v>
      </c>
      <c r="C35" s="1" t="s">
        <v>2</v>
      </c>
    </row>
    <row r="36" spans="2:3" ht="15.75" customHeight="1">
      <c r="B36" s="1" t="str">
        <f t="shared" si="1"/>
        <v>COVID-19 testing continuum diagram. A link to the full description follows the image.</v>
      </c>
      <c r="C36" s="1" t="s">
        <v>2</v>
      </c>
    </row>
    <row r="37" spans="2:3" ht="15.75" customHeight="1">
      <c r="B37" s="1" t="str">
        <f t="shared" si="1"/>
        <v>School bus parked outside the Chicopee chalet.</v>
      </c>
      <c r="C37" s="1" t="s">
        <v>2</v>
      </c>
    </row>
    <row r="38" spans="2:3" ht="15.75" customHeight="1">
      <c r="B38" s="1" t="str">
        <f t="shared" si="1"/>
        <v>Fairmont Tire and Rubber.</v>
      </c>
      <c r="C38" s="1" t="s">
        <v>2</v>
      </c>
    </row>
    <row r="39" spans="2:3" ht="15.75" customHeight="1">
      <c r="B39" s="1" t="str">
        <f t="shared" ref="B39:B53" si="2">D4</f>
        <v>Portrait of Napoleon Bonaparte standing in an interior, wearing a dark military uniform with white trousers and several medals, his right hand tucked into his jacket.</v>
      </c>
      <c r="C39" s="1" t="s">
        <v>3</v>
      </c>
    </row>
    <row r="40" spans="2:3" ht="15.75" customHeight="1">
      <c r="B40" s="1" t="str">
        <f t="shared" si="2"/>
        <v>Chipmunk emerging from a hole in the ground surrounded by dried grass and leaves.</v>
      </c>
      <c r="C40" s="1" t="s">
        <v>3</v>
      </c>
    </row>
    <row r="41" spans="2:3" ht="15.75" customHeight="1">
      <c r="B41" s="1" t="str">
        <f t="shared" si="2"/>
        <v>Group of people gathered in a casual office or workshop setting with focus on a seated man and woman engaging in conversation at a table with snacks and drinks, while other individuals stand and interact in the background.</v>
      </c>
      <c r="C41" s="1" t="s">
        <v>3</v>
      </c>
    </row>
    <row r="42" spans="2:3" ht="15.75" customHeight="1">
      <c r="B42" s="1" t="str">
        <f t="shared" si="2"/>
        <v>A group of three men engaged in a discussion in front of a presentation poster. The man on the left is gesturing towards the poster and explaining something to the other two men who are listening intently.</v>
      </c>
      <c r="C42" s="1" t="s">
        <v>3</v>
      </c>
    </row>
    <row r="43" spans="2:3" ht="15.75" customHeight="1">
      <c r="B43" s="1" t="str">
        <f t="shared" si="2"/>
        <v>Split view of a rocky cliff above water and a scuba diver exploring a coral reef underwater.</v>
      </c>
      <c r="C43" s="1" t="s">
        <v>3</v>
      </c>
    </row>
    <row r="44" spans="2:3" ht="15.75" customHeight="1">
      <c r="B44" s="1" t="str">
        <f t="shared" si="2"/>
        <v>Gourmet seafood dish with grilled octopus and vegetables on a rustic ceramic plate, accompanied by a pint of beer with traditional coasters on a wooden table.</v>
      </c>
      <c r="C44" s="1" t="s">
        <v>3</v>
      </c>
    </row>
    <row r="45" spans="2:3" ht="15.75" customHeight="1">
      <c r="B45" s="1" t="str">
        <f t="shared" si="2"/>
        <v>A roller coaster car with excited riders descending a steep track under a wooden bridge in a mountainous terrain.</v>
      </c>
      <c r="C45" s="1" t="s">
        <v>3</v>
      </c>
    </row>
    <row r="46" spans="2:3" ht="15.75" customHeight="1">
      <c r="B46" s="1" t="str">
        <f t="shared" si="2"/>
        <v>Person speaking at a podium in a dimly lit room with ceiling lights visible.</v>
      </c>
      <c r="C46" s="1" t="s">
        <v>3</v>
      </c>
    </row>
    <row r="47" spans="2:3" ht="15.75" customHeight="1">
      <c r="B47" s="1" t="str">
        <f t="shared" si="2"/>
        <v>Three armed military personnel in camouflage standing near a military vehicle on an urban street with civilians in the background.</v>
      </c>
      <c r="C47" s="1" t="s">
        <v>3</v>
      </c>
    </row>
    <row r="48" spans="2:3" ht="15.75" customHeight="1">
      <c r="B48" s="1" t="str">
        <f t="shared" si="2"/>
        <v>Signage for "The Chronicle Herald" at street level with the building's glass façade reflecting a clear sky and clouds in the background, address number 2717 visible on the sign.</v>
      </c>
      <c r="C48" s="1" t="s">
        <v>3</v>
      </c>
    </row>
    <row r="49" spans="2:3" ht="15.75" customHeight="1">
      <c r="B49" s="1" t="str">
        <f t="shared" si="2"/>
        <v>A commercial airplane with red and white livery in mid-flight against a clear blue sky.</v>
      </c>
      <c r="C49" s="1" t="s">
        <v>3</v>
      </c>
    </row>
    <row r="50" spans="2:3" ht="15.75" customHeight="1">
      <c r="B50" s="1" t="str">
        <f t="shared" si="2"/>
        <v>Four professionals in a casual office setting, one of whom is in a wheelchair, engaged in what appears to be a friendly conversation with papers and coffee mugs in hand.</v>
      </c>
      <c r="C50" s="1" t="s">
        <v>3</v>
      </c>
    </row>
    <row r="51" spans="2:3" ht="15.75" customHeight="1">
      <c r="B51" s="1" t="str">
        <f t="shared" si="2"/>
        <v>Flowchart showing the Ministry of Health's oversight of testing beginning with "Testing Guidance" by the Chief Medical Officer of Health, followed by "Specimen Collection" through various medical entities, "Transportation" handled by couriers and organizations, "Lab Processing" in different laboratory networks, "Reporting Results" individually and in aggregate, and ending with "Case Management and Contact Tracing" led by public health units, integrated with information from Public Health Ontario and entities involved in testing and case investigation. The flow is top-down with feeder lines indicating collaboration between components of the process.</v>
      </c>
      <c r="C51" s="1" t="s">
        <v>3</v>
      </c>
    </row>
    <row r="52" spans="2:3" ht="15.75" customHeight="1">
      <c r="B52" s="1" t="str">
        <f t="shared" si="2"/>
        <v>A yellow school bus parked in front of a rustic building with a snow-covered roof under a clear blue sky, with a red flag waving atop a flagpole to the side. Signs in the foreground indicate a bus loading zone.</v>
      </c>
      <c r="C52" s="1" t="s">
        <v>3</v>
      </c>
    </row>
    <row r="53" spans="2:3" ht="15.75" customHeight="1">
      <c r="B53" s="1" t="str">
        <f t="shared" si="2"/>
        <v>Three workers are unloading new tires from the back of a delivery truck, with stacks of tires on the ground and a hand truck nearby.</v>
      </c>
      <c r="C53" s="1" t="s">
        <v>3</v>
      </c>
    </row>
    <row r="54" spans="2:3" ht="15.75" customHeight="1">
      <c r="B54" s="1" t="str">
        <f t="shared" ref="B54:B70" si="3">E4</f>
        <v>A full-length portrait of a man standing beside a desk with a clock on the wall behind him. He is dressed in a formal, military-style uniform with white trousers, a dark tailcoat adorned with medals, and a red sash. His right hand rests on the desk while his left hand is tucked behind his back. Decorative elements include a sword, a hat with a feather on the desk, and a carved lion's head on the desk leg.</v>
      </c>
      <c r="C54" s="1" t="s">
        <v>4</v>
      </c>
    </row>
    <row r="55" spans="2:3" ht="15.75" customHeight="1">
      <c r="B55" s="1" t="str">
        <f t="shared" si="3"/>
        <v>A chipmunk emerges from a hole in the ground, with its front paws resting on the soil and its attentive eyes looking forward.</v>
      </c>
      <c r="C55" s="1" t="s">
        <v>4</v>
      </c>
    </row>
    <row r="56" spans="2:3" ht="15.75" customHeight="1">
      <c r="B56" s="1" t="str">
        <f t="shared" si="3"/>
        <v>A diverse group of people engaged in conversation at a casual indoor gathering with a cluttered table in the foreground, showing remnants of a meal and personal items.</v>
      </c>
      <c r="C56" s="1" t="s">
        <v>4</v>
      </c>
    </row>
    <row r="57" spans="2:3" ht="15.75" customHeight="1">
      <c r="B57" s="1" t="str">
        <f t="shared" si="3"/>
        <v>A man explains a complex chart on a poster to two attentive listeners at an academic or professional conference. The room has modern lighting and is indicative of a collaborative workspace.</v>
      </c>
      <c r="C57" s="1" t="s">
        <v>4</v>
      </c>
    </row>
    <row r="58" spans="2:3" ht="15.75" customHeight="1">
      <c r="B58" s="1" t="str">
        <f t="shared" si="3"/>
        <v>A split view image showing a rocky cliff above water and a vibrant coral reef underwater with a diver swimming among the coral.</v>
      </c>
      <c r="C58" s="1" t="s">
        <v>4</v>
      </c>
    </row>
    <row r="59" spans="2:3" ht="13">
      <c r="B59" s="1" t="str">
        <f t="shared" si="3"/>
        <v>A gourmet dish of grilled octopus served over a green sauce, garnished with sliced red onions and herbs, presented on a white rimmed plate next to a glass of beer with a decorative coaster.</v>
      </c>
      <c r="C59" s="1" t="s">
        <v>4</v>
      </c>
    </row>
    <row r="60" spans="2:3" ht="13">
      <c r="B60" s="1" t="str">
        <f t="shared" si="3"/>
        <v>A roller coaster car filled with people, their arms raised in excitement, descends rapidly on the track which curves under a rustic wooden bridge set against a backdrop of rock formations and greenery.</v>
      </c>
      <c r="C60" s="1" t="s">
        <v>4</v>
      </c>
    </row>
    <row r="61" spans="2:3" ht="13">
      <c r="B61" s="1" t="str">
        <f t="shared" si="3"/>
        <v>A person stands at a podium gesturing with their right hand, largely silhouetted against a dark background with bright overhead lights.</v>
      </c>
      <c r="C61" s="1" t="s">
        <v>4</v>
      </c>
    </row>
    <row r="62" spans="2:3" ht="13">
      <c r="B62" s="1" t="str">
        <f t="shared" si="3"/>
        <v>Three armed military personnel in camouflage uniforms stand in the middle of a street, with their backs to the camera, next to a camouflaged military vehicle. Civilians can be seen in the background going about their day.</v>
      </c>
      <c r="C62" s="1" t="s">
        <v>4</v>
      </c>
    </row>
    <row r="63" spans="2:3" ht="13">
      <c r="B63" s="1" t="str">
        <f t="shared" si="3"/>
        <v>A sign with "The Chronicle Herald" printed in red letters, in front of a glass building reflecting clouds in the sky, with the building's street number, 2717, visible.</v>
      </c>
      <c r="C63" s="1" t="s">
        <v>4</v>
      </c>
    </row>
    <row r="64" spans="2:3" ht="13">
      <c r="B64" s="1" t="str">
        <f t="shared" si="3"/>
        <v>A commercial airplane with red and white livery, marked "rouge" on the side, is captured in mid-flight against a clear blue sky.</v>
      </c>
      <c r="C64" s="1" t="s">
        <v>4</v>
      </c>
    </row>
    <row r="65" spans="2:3" ht="13">
      <c r="B65" s="1" t="str">
        <f t="shared" si="3"/>
        <v>Four professionals in a modern office setting engaging in a discussion. One man in a wheelchair smiles as he talks to a colleague holding documents, another holds a blue mug, and a standing woman with a phone and tumbler listens in.</v>
      </c>
      <c r="C65" s="1" t="s">
        <v>4</v>
      </c>
    </row>
    <row r="66" spans="2:3" ht="13">
      <c r="B66" s="1" t="str">
        <f t="shared" si="3"/>
        <v>An infographic titled "Ministry of Health Oversees Testing" illustrating the testing process managed by the Ontario Ministry of Health, divided into activities such as testing guidance, specimen collection, transportation, lab processing, and reporting results, with arrows indicating the flow of information, coordination, and support. Public Health Units are shown to lead case and contact management, including case investigation and contact tracing, with Ontario Health coordinates mentioned as a part of the process.</v>
      </c>
      <c r="C66" s="1" t="s">
        <v>4</v>
      </c>
    </row>
    <row r="67" spans="2:3" ht="13">
      <c r="B67" s="1" t="str">
        <f t="shared" si="3"/>
        <v>A yellow school bus parked in front of a rustic building with a snow-covered roof under a clear blue sky, with the Norwegian flag flying on a flagpole to the side.</v>
      </c>
      <c r="C67" s="1" t="s">
        <v>4</v>
      </c>
    </row>
    <row r="68" spans="2:3" ht="13">
      <c r="B68" s="1" t="str">
        <f t="shared" si="3"/>
        <v>Workers are unloading tires from the back of a delivery truck, with one worker inside the truck passing tires down to two others on the liftgate. There are piles of tires on the ground around them, and a red hand trolley stands to the left, ready for use.</v>
      </c>
      <c r="C68" s="1" t="s">
        <v>4</v>
      </c>
    </row>
    <row r="69" spans="2:3" ht="13">
      <c r="B69" s="1">
        <f>E19</f>
        <v>0</v>
      </c>
    </row>
    <row r="70" spans="2:3" ht="13">
      <c r="B70" s="1">
        <f t="shared" si="3"/>
        <v>0</v>
      </c>
    </row>
    <row r="74" spans="2:3" ht="13">
      <c r="B74" s="1">
        <f t="shared" ref="B74:B75" si="4">E24</f>
        <v>0</v>
      </c>
    </row>
    <row r="75" spans="2:3" ht="13">
      <c r="B75" s="1">
        <f t="shared" si="4"/>
        <v>0</v>
      </c>
    </row>
  </sheetData>
  <hyperlinks>
    <hyperlink ref="B4" r:id="rId1" xr:uid="{00000000-0004-0000-0100-000000000000}"/>
    <hyperlink ref="F4" r:id="rId2" xr:uid="{00000000-0004-0000-0100-000001000000}"/>
    <hyperlink ref="B5" r:id="rId3" xr:uid="{00000000-0004-0000-0100-000002000000}"/>
    <hyperlink ref="F5" r:id="rId4" xr:uid="{00000000-0004-0000-0100-000003000000}"/>
    <hyperlink ref="B6" r:id="rId5" xr:uid="{00000000-0004-0000-0100-000004000000}"/>
    <hyperlink ref="F6" r:id="rId6" xr:uid="{00000000-0004-0000-0100-000005000000}"/>
    <hyperlink ref="B7" r:id="rId7" xr:uid="{00000000-0004-0000-0100-000006000000}"/>
    <hyperlink ref="F7" r:id="rId8" xr:uid="{00000000-0004-0000-0100-000007000000}"/>
    <hyperlink ref="B8" r:id="rId9" xr:uid="{00000000-0004-0000-0100-000008000000}"/>
    <hyperlink ref="F8" r:id="rId10" xr:uid="{00000000-0004-0000-0100-000009000000}"/>
    <hyperlink ref="B9" r:id="rId11" xr:uid="{00000000-0004-0000-0100-00000A000000}"/>
    <hyperlink ref="F9" r:id="rId12" xr:uid="{00000000-0004-0000-0100-00000B000000}"/>
    <hyperlink ref="B10" r:id="rId13" xr:uid="{00000000-0004-0000-0100-00000C000000}"/>
    <hyperlink ref="F10" r:id="rId14" xr:uid="{00000000-0004-0000-0100-00000D000000}"/>
    <hyperlink ref="B11" r:id="rId15" xr:uid="{00000000-0004-0000-0100-00000E000000}"/>
    <hyperlink ref="F11" r:id="rId16" xr:uid="{00000000-0004-0000-0100-00000F000000}"/>
    <hyperlink ref="B12" r:id="rId17" xr:uid="{00000000-0004-0000-0100-000010000000}"/>
    <hyperlink ref="F12" r:id="rId18" xr:uid="{00000000-0004-0000-0100-000011000000}"/>
    <hyperlink ref="B13" r:id="rId19" xr:uid="{00000000-0004-0000-0100-000012000000}"/>
    <hyperlink ref="F13" r:id="rId20" xr:uid="{00000000-0004-0000-0100-000013000000}"/>
    <hyperlink ref="B14" r:id="rId21" xr:uid="{00000000-0004-0000-0100-000014000000}"/>
    <hyperlink ref="F14" r:id="rId22" xr:uid="{00000000-0004-0000-0100-000015000000}"/>
    <hyperlink ref="B15" r:id="rId23" xr:uid="{00000000-0004-0000-0100-000016000000}"/>
    <hyperlink ref="F15" r:id="rId24" xr:uid="{00000000-0004-0000-0100-000017000000}"/>
    <hyperlink ref="B16" r:id="rId25" xr:uid="{00000000-0004-0000-0100-000018000000}"/>
    <hyperlink ref="F16" r:id="rId26" xr:uid="{00000000-0004-0000-0100-000019000000}"/>
    <hyperlink ref="B17" r:id="rId27" xr:uid="{00000000-0004-0000-0100-00001A000000}"/>
    <hyperlink ref="F17" r:id="rId28" xr:uid="{00000000-0004-0000-0100-00001B000000}"/>
    <hyperlink ref="B18" r:id="rId29" xr:uid="{00000000-0004-0000-0100-00001C000000}"/>
    <hyperlink ref="F18" r:id="rId30" xr:uid="{00000000-0004-0000-0100-00001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K42"/>
  <sheetViews>
    <sheetView topLeftCell="W1" workbookViewId="0">
      <selection activeCell="AS3" sqref="AS3"/>
    </sheetView>
  </sheetViews>
  <sheetFormatPr baseColWidth="10" defaultColWidth="12.6640625" defaultRowHeight="15.75" customHeight="1"/>
  <cols>
    <col min="1" max="1" width="22.83203125" customWidth="1"/>
    <col min="2" max="2" width="45.6640625" customWidth="1"/>
  </cols>
  <sheetData>
    <row r="1" spans="1:52" ht="15.75" customHeight="1">
      <c r="A1" s="1" cm="1">
        <f t="array" ref="A1">SUMPRODUCT(_xlfn.IFNA(A24:A42,0))</f>
        <v>10</v>
      </c>
      <c r="B1" s="1" cm="1">
        <f t="array" ref="B1">SUMPRODUCT(_xlfn.IFNA(B24:B42,0))</f>
        <v>6</v>
      </c>
      <c r="C1" s="1" cm="1">
        <f t="array" ref="C1">SUMPRODUCT(_xlfn.IFNA(C24:C42,0))</f>
        <v>5</v>
      </c>
      <c r="D1" s="1" cm="1">
        <f t="array" ref="D1">SUMPRODUCT(_xlfn.IFNA(D24:D42,0))</f>
        <v>11</v>
      </c>
      <c r="E1" s="1" cm="1">
        <f t="array" ref="E1">SUMPRODUCT(_xlfn.IFNA(E24:E42,0))</f>
        <v>7</v>
      </c>
      <c r="F1" s="1" cm="1">
        <f t="array" ref="F1">SUMPRODUCT(_xlfn.IFNA(F24:F42,0))</f>
        <v>3</v>
      </c>
      <c r="G1" s="1" cm="1">
        <f t="array" ref="G1">SUMPRODUCT(_xlfn.IFNA(G24:G42,0))</f>
        <v>6</v>
      </c>
      <c r="H1" s="1" cm="1">
        <f t="array" ref="H1">SUMPRODUCT(_xlfn.IFNA(H24:H42,0))</f>
        <v>8</v>
      </c>
      <c r="I1" s="1" cm="1">
        <f t="array" ref="I1">SUMPRODUCT(_xlfn.IFNA(I24:I42,0))</f>
        <v>7</v>
      </c>
      <c r="J1" s="1" cm="1">
        <f t="array" ref="J1">SUMPRODUCT(_xlfn.IFNA(J24:J42,0))</f>
        <v>7</v>
      </c>
      <c r="K1" s="1" cm="1">
        <f t="array" ref="K1">SUMPRODUCT(_xlfn.IFNA(K24:K42,0))</f>
        <v>6</v>
      </c>
      <c r="L1" s="1" cm="1">
        <f t="array" ref="L1">SUMPRODUCT(_xlfn.IFNA(L24:L42,0))</f>
        <v>8</v>
      </c>
      <c r="M1" s="1" cm="1">
        <f t="array" ref="M1">SUMPRODUCT(_xlfn.IFNA(M24:M42,0))</f>
        <v>11</v>
      </c>
      <c r="N1" s="1" cm="1">
        <f t="array" ref="N1">SUMPRODUCT(_xlfn.IFNA(N24:N42,0))</f>
        <v>2</v>
      </c>
      <c r="O1" s="1" cm="1">
        <f t="array" ref="O1">SUMPRODUCT(_xlfn.IFNA(O24:O42,0))</f>
        <v>8</v>
      </c>
      <c r="P1" s="1" cm="1">
        <f t="array" ref="P1">SUMPRODUCT(_xlfn.IFNA(P24:P42,0))</f>
        <v>11</v>
      </c>
      <c r="Q1" s="1" cm="1">
        <f t="array" ref="Q1">SUMPRODUCT(_xlfn.IFNA(Q24:Q42,0))</f>
        <v>8</v>
      </c>
      <c r="R1" s="1" cm="1">
        <f t="array" ref="R1">SUMPRODUCT(_xlfn.IFNA(R24:R42,0))</f>
        <v>2</v>
      </c>
      <c r="S1" s="1" cm="1">
        <f t="array" ref="S1">SUMPRODUCT(_xlfn.IFNA(S24:S42,0))</f>
        <v>10</v>
      </c>
      <c r="T1" s="1" cm="1">
        <f t="array" ref="T1">SUMPRODUCT(_xlfn.IFNA(T24:T42,0))</f>
        <v>3</v>
      </c>
      <c r="U1" s="1" cm="1">
        <f t="array" ref="U1">SUMPRODUCT(_xlfn.IFNA(U24:U42,0))</f>
        <v>8</v>
      </c>
      <c r="V1" s="1" cm="1">
        <f t="array" ref="V1">SUMPRODUCT(_xlfn.IFNA(V24:V42,0))</f>
        <v>4</v>
      </c>
      <c r="W1" s="1" cm="1">
        <f t="array" ref="W1">SUMPRODUCT(_xlfn.IFNA(W24:W42,0))</f>
        <v>14</v>
      </c>
      <c r="X1" s="1" cm="1">
        <f t="array" ref="X1">SUMPRODUCT(_xlfn.IFNA(X24:X42,0))</f>
        <v>3</v>
      </c>
      <c r="Y1" s="1" cm="1">
        <f t="array" ref="Y1">SUMPRODUCT(_xlfn.IFNA(Y24:Y42,0))</f>
        <v>8</v>
      </c>
      <c r="Z1" s="1" cm="1">
        <f t="array" ref="Z1">SUMPRODUCT(_xlfn.IFNA(Z24:Z42,0))</f>
        <v>8</v>
      </c>
      <c r="AA1" s="1" cm="1">
        <f t="array" ref="AA1">SUMPRODUCT(_xlfn.IFNA(AA24:AA42,0))</f>
        <v>5</v>
      </c>
      <c r="AB1" s="1" cm="1">
        <f t="array" ref="AB1">SUMPRODUCT(_xlfn.IFNA(AB24:AB42,0))</f>
        <v>10</v>
      </c>
      <c r="AC1" s="1" cm="1">
        <f t="array" ref="AC1">SUMPRODUCT(_xlfn.IFNA(AC24:AC42,0))</f>
        <v>5</v>
      </c>
      <c r="AD1" s="1" cm="1">
        <f t="array" ref="AD1">SUMPRODUCT(_xlfn.IFNA(AD24:AD42,0))</f>
        <v>6</v>
      </c>
      <c r="AE1" s="1" cm="1">
        <f t="array" ref="AE1">SUMPRODUCT(_xlfn.IFNA(AE24:AE42,0))</f>
        <v>14</v>
      </c>
      <c r="AF1" s="1" cm="1">
        <f t="array" ref="AF1">SUMPRODUCT(_xlfn.IFNA(AF24:AF42,0))</f>
        <v>2</v>
      </c>
      <c r="AG1" s="1" cm="1">
        <f t="array" ref="AG1">SUMPRODUCT(_xlfn.IFNA(AG24:AG42,0))</f>
        <v>5</v>
      </c>
      <c r="AH1" s="1" cm="1">
        <f t="array" ref="AH1">SUMPRODUCT(_xlfn.IFNA(AH24:AH42,0))</f>
        <v>6</v>
      </c>
      <c r="AI1" s="1" cm="1">
        <f t="array" ref="AI1">SUMPRODUCT(_xlfn.IFNA(AI24:AI42,0))</f>
        <v>11</v>
      </c>
      <c r="AJ1" s="1" cm="1">
        <f t="array" ref="AJ1">SUMPRODUCT(_xlfn.IFNA(AJ24:AJ42,0))</f>
        <v>4</v>
      </c>
      <c r="AK1" s="1" cm="1">
        <f t="array" ref="AK1">SUMPRODUCT(_xlfn.IFNA(AK24:AK42,0))</f>
        <v>4</v>
      </c>
      <c r="AL1" s="1" cm="1">
        <f t="array" ref="AL1">SUMPRODUCT(_xlfn.IFNA(AL24:AL42,0))</f>
        <v>12</v>
      </c>
      <c r="AM1" s="1" cm="1">
        <f t="array" ref="AM1">SUMPRODUCT(_xlfn.IFNA(AM24:AM42,0))</f>
        <v>5</v>
      </c>
      <c r="AN1" s="1" cm="1">
        <f t="array" ref="AN1">SUMPRODUCT(_xlfn.IFNA(AN24:AN42,0))</f>
        <v>12</v>
      </c>
      <c r="AO1" s="1" cm="1">
        <f t="array" ref="AO1">SUMPRODUCT(_xlfn.IFNA(AO24:AO42,0))</f>
        <v>4</v>
      </c>
      <c r="AP1" s="1" cm="1">
        <f t="array" ref="AP1">SUMPRODUCT(_xlfn.IFNA(AP24:AP42,0))</f>
        <v>5</v>
      </c>
      <c r="AQ1" s="1" cm="1">
        <f t="array" ref="AQ1">SUMPRODUCT(_xlfn.IFNA(AQ24:AQ42,0))</f>
        <v>13</v>
      </c>
      <c r="AR1" s="1" cm="1">
        <f t="array" ref="AR1">SUMPRODUCT(_xlfn.IFNA(AR24:AR42,0))</f>
        <v>5</v>
      </c>
      <c r="AS1" s="1" cm="1">
        <f t="array" ref="AS1">SUMPRODUCT(_xlfn.IFNA(AS24:AS42,0))</f>
        <v>3</v>
      </c>
    </row>
    <row r="2" spans="1:52" ht="15.75" customHeight="1">
      <c r="A2" s="1" t="str">
        <f ca="1">'Form Responses 1'!B2</f>
        <v>Portrait of Napoleon Bonaparte standing in an interior, wearing a dark military uniform with white trousers and several medals, his right hand tucked into his jacket.</v>
      </c>
      <c r="B2" s="1" t="str">
        <f ca="1">'Form Responses 1'!C2</f>
        <v>Painting of Napoleon Bonaparte in His Study at the Tuileries.</v>
      </c>
      <c r="C2" s="1" t="str">
        <f ca="1">'Form Responses 1'!D2</f>
        <v>A full-length portrait of a man standing beside a desk with a clock on the wall behind him. He is dressed in a formal, military-style uniform with white trousers, a dark tailcoat adorned with medals, and a red sash. His right hand rests on the desk while his left hand is tucked behind his back. Decorative elements include a sword, a hat with a feather on the desk, and a carved lion's head on the desk leg.</v>
      </c>
      <c r="D2" s="1" t="str">
        <f ca="1">'Form Responses 1'!E2</f>
        <v>Chipmunk emerging from a hole in the ground surrounded by dried grass and leaves.</v>
      </c>
      <c r="E2" s="1" t="str">
        <f ca="1">'Form Responses 1'!F2</f>
        <v>Eastern chipmunk peeking out of burrow.</v>
      </c>
      <c r="F2" s="1" t="str">
        <f ca="1">'Form Responses 1'!G2</f>
        <v>A chipmunk emerges from a hole in the ground, with its front paws resting on the soil and its attentive eyes looking forward.</v>
      </c>
      <c r="G2" s="1" t="str">
        <f ca="1">'Form Responses 1'!H2</f>
        <v>Photo of people at Cohere hackathon.</v>
      </c>
      <c r="H2" s="1" t="str">
        <f ca="1">'Form Responses 1'!I2</f>
        <v>Group of people gathered in a casual office or workshop setting with focus on a seated man and woman engaging in conversation at a table with snacks and drinks, while other individuals stand and interact in the background.</v>
      </c>
      <c r="I2" s="1" t="str">
        <f ca="1">'Form Responses 1'!J2</f>
        <v>A diverse group of people engaged in conversation at a casual indoor gathering with a cluttered table in the foreground, showing remnants of a meal and personal items.</v>
      </c>
      <c r="J2" s="1" t="str">
        <f ca="1">'Form Responses 1'!K2</f>
        <v>A man explains a complex chart on a poster to two attentive listeners at an academic or professional conference. The room has modern lighting and is indicative of a collaborative workspace.</v>
      </c>
      <c r="K2" s="1" t="str">
        <f ca="1">'Form Responses 1'!L2</f>
        <v>A group of three men engaged in a discussion in front of a presentation poster. The man on the left is gesturing towards the poster and explaining something to the other two men who are listening intently.</v>
      </c>
      <c r="L2" s="1" t="str">
        <f ca="1">'Form Responses 1'!M2</f>
        <v>Photo of Liam Hebert with David Cheriton and CS Professor Dan Berry.</v>
      </c>
      <c r="M2" s="1" t="str">
        <f ca="1">'Form Responses 1'!N2</f>
        <v>Split view of a rocky cliff above water and a scuba diver exploring a coral reef underwater.</v>
      </c>
      <c r="N2" s="1" t="str">
        <f ca="1">'Form Responses 1'!O2</f>
        <v>A person swimming in the ocean next to a rock.</v>
      </c>
      <c r="O2" s="1" t="str">
        <f ca="1">'Form Responses 1'!P2</f>
        <v>A split view image showing a rocky cliff above water and a vibrant coral reef underwater with a diver swimming among the coral.</v>
      </c>
      <c r="P2" s="1" t="str">
        <f ca="1">'Form Responses 1'!Q2</f>
        <v>Gourmet seafood dish with grilled octopus and vegetables on a rustic ceramic plate, accompanied by a pint of beer with traditional coasters on a wooden table.</v>
      </c>
      <c r="Q2" s="1" t="str">
        <f ca="1">'Form Responses 1'!R2</f>
        <v>A gourmet dish of grilled octopus served over a green sauce, garnished with sliced red onions and herbs, presented on a white rimmed plate next to a glass of beer with a decorative coaster.</v>
      </c>
      <c r="R2" s="1" t="str">
        <f ca="1">'Form Responses 1'!S2</f>
        <v>A plate of food on a wooden table.</v>
      </c>
      <c r="S2" s="1" t="str">
        <f ca="1">'Form Responses 1'!T2</f>
        <v>A roller coaster car with excited riders descending a steep track under a wooden bridge in a mountainous terrain.</v>
      </c>
      <c r="T2" s="1" t="str">
        <f ca="1">'Form Responses 1'!U2</f>
        <v>A roller coaster with a wooden bridge over it.</v>
      </c>
      <c r="U2" s="1" t="str">
        <f ca="1">'Form Responses 1'!V2</f>
        <v>A roller coaster car filled with people, their arms raised in excitement, descends rapidly on the track which curves under a rustic wooden bridge set against a backdrop of rock formations and greenery.</v>
      </c>
      <c r="V2" s="1" t="str">
        <f ca="1">'Form Responses 1'!W2</f>
        <v>Person speaking at a podium in a dimly lit room with ceiling lights visible.</v>
      </c>
      <c r="W2" s="1" t="str">
        <f ca="1">'Form Responses 1'!X2</f>
        <v>A wide shot of Donald Trump speaking at a rally this month in Richmond, Va.</v>
      </c>
      <c r="X2" s="1" t="str">
        <f ca="1">'Form Responses 1'!Y2</f>
        <v>A person stands at a podium gesturing with their right hand, largely silhouetted against a dark background with bright overhead lights.</v>
      </c>
      <c r="Y2" s="1" t="str">
        <f ca="1">'Form Responses 1'!Z2</f>
        <v>Three police officers wearing camouflage, heavy vests and carrying rifles on the street.</v>
      </c>
      <c r="Z2" s="1" t="str">
        <f ca="1">'Form Responses 1'!AA2</f>
        <v>Three armed military personnel in camouflage standing near a military vehicle on an urban street with civilians in the background.</v>
      </c>
      <c r="AA2" s="1" t="str">
        <f ca="1">'Form Responses 1'!AB2</f>
        <v>Three armed military personnel in camouflage uniforms stand in the middle of a street, with their backs to the camera, next to a camouflaged military vehicle. Civilians can be seen in the background going about their day.</v>
      </c>
      <c r="AB2" s="1" t="str">
        <f ca="1">'Form Responses 1'!AC2</f>
        <v>Signage for "The Chronicle Herald" at street level with the building's glass façade reflecting a clear sky and clouds in the background, address number 2717 visible on the sign.</v>
      </c>
      <c r="AC2" s="1" t="str">
        <f ca="1">'Form Responses 1'!AD2</f>
        <v>The Chronicle Herald sign out in front of newspaper's main buidling.</v>
      </c>
      <c r="AD2" s="1" t="str">
        <f ca="1">'Form Responses 1'!AE2</f>
        <v>A sign with "The Chronicle Herald" printed in red letters, in front of a glass building reflecting clouds in the sky, with the building's street number, 2717, visible.</v>
      </c>
      <c r="AE2" s="1" t="str">
        <f ca="1">'Form Responses 1'!AF2</f>
        <v>An Air Canada Rouge plane flies through the sky.</v>
      </c>
      <c r="AF2" s="1" t="str">
        <f ca="1">'Form Responses 1'!AG2</f>
        <v>A commercial airplane with red and white livery, marked "rouge" on the side, is captured in mid-flight against a clear blue sky.</v>
      </c>
      <c r="AG2" s="1" t="str">
        <f ca="1">'Form Responses 1'!AH2</f>
        <v>A commercial airplane with red and white livery in mid-flight against a clear blue sky.</v>
      </c>
      <c r="AH2" s="1" t="str">
        <f ca="1">'Form Responses 1'!AI2</f>
        <v>Four professionals in a modern office setting engaging in a discussion. One man in a wheelchair smiles as he talks to a colleague holding documents, another holds a blue mug, and a standing woman with a phone and tumbler listens in.</v>
      </c>
      <c r="AI2" s="1" t="str">
        <f ca="1">'Form Responses 1'!AJ2</f>
        <v>Four professionals in a casual office setting, one of whom is in a wheelchair, engaged in what appears to be a friendly conversation with papers and coffee mugs in hand.</v>
      </c>
      <c r="AJ2" s="1" t="str">
        <f ca="1">'Form Responses 1'!AK2</f>
        <v>Team in office drinking coffee.</v>
      </c>
      <c r="AK2" s="1" t="str">
        <f ca="1">'Form Responses 1'!AL2</f>
        <v>An infographic titled "Ministry of Health Oversees Testing" illustrating the testing process managed by the Ontario Ministry of Health, divided into activities such as testing guidance, specimen collection, transportation, lab processing, and reporting results, with arrows indicating the flow of information, coordination, and support. Public Health Units are shown to lead case and contact management, including case investigation and contact tracing, with Ontario Health coordinates mentioned as a part of the process.</v>
      </c>
      <c r="AL2" s="1" t="str">
        <f ca="1">'Form Responses 1'!AM2</f>
        <v>COVID-19 testing continuum diagram. A link to the full description follows the image.</v>
      </c>
      <c r="AM2" s="1" t="str">
        <f ca="1">'Form Responses 1'!AN2</f>
        <v>Flowchart showing the Ministry of Health's oversight of testing beginning with "Testing Guidance" by the Chief Medical Officer of Health, followed by "Specimen Collection" through various medical entities, "Transportation" handled by couriers and organizations, "Lab Processing" in different laboratory networks, "Reporting Results" individually and in aggregate, and ending with "Case Management and Contact Tracing" led by public health units, integrated with information from Public Health Ontario and entities involved in testing and case investigation. The flow is top-down with feeder lines indicating collaboration between components of the process.</v>
      </c>
      <c r="AN2" s="1" t="str">
        <f ca="1">'Form Responses 1'!AO2</f>
        <v>School bus parked outside the Chicopee chalet.</v>
      </c>
      <c r="AO2" s="1" t="str">
        <f ca="1">'Form Responses 1'!AP2</f>
        <v>A yellow school bus parked in front of a rustic building with a snow-covered roof under a clear blue sky, with the Norwegian flag flying on a flagpole to the side.</v>
      </c>
      <c r="AP2" s="1" t="str">
        <f ca="1">'Form Responses 1'!AQ2</f>
        <v>A yellow school bus parked in front of a rustic building with a snow-covered roof under a clear blue sky, with a red flag waving atop a flagpole to the side. Signs in the foreground indicate a bus loading zone.</v>
      </c>
      <c r="AQ2" s="1" t="str">
        <f ca="1">'Form Responses 1'!AR2</f>
        <v>Three workers are unloading new tires from the back of a delivery truck, with stacks of tires on the ground and a hand truck nearby.</v>
      </c>
      <c r="AR2" s="1" t="str">
        <f ca="1">'Form Responses 1'!AS2</f>
        <v>Fairmont Tire and Rubber.</v>
      </c>
      <c r="AS2" s="1" t="str">
        <f ca="1">'Form Responses 1'!AT2</f>
        <v>Workers are unloading tires from the back of a delivery truck, with one worker inside the truck passing tires down to two others on the liftgate. There are piles of tires on the ground around them, and a red hand trolley stands to the left, ready for use.</v>
      </c>
      <c r="AU2" s="1">
        <f>'Form Responses 1'!AV2</f>
        <v>0</v>
      </c>
      <c r="AV2" s="1">
        <f>'Form Responses 1'!AW2</f>
        <v>0</v>
      </c>
      <c r="AW2" s="1">
        <f>'Form Responses 1'!AX2</f>
        <v>0</v>
      </c>
      <c r="AX2" s="1">
        <f>'Form Responses 1'!AY2</f>
        <v>0</v>
      </c>
      <c r="AY2" s="1">
        <f>'Form Responses 1'!AZ2</f>
        <v>0</v>
      </c>
      <c r="AZ2" s="1">
        <f>'Form Responses 1'!BA2</f>
        <v>0</v>
      </c>
    </row>
    <row r="3" spans="1:52" ht="15.75" customHeight="1">
      <c r="A3" s="5" t="s">
        <v>3</v>
      </c>
      <c r="B3" s="5" t="s">
        <v>2</v>
      </c>
      <c r="C3" s="5" t="s">
        <v>4</v>
      </c>
      <c r="D3" s="5" t="s">
        <v>3</v>
      </c>
      <c r="E3" s="5" t="s">
        <v>2</v>
      </c>
      <c r="F3" s="5" t="s">
        <v>4</v>
      </c>
      <c r="G3" s="5" t="s">
        <v>2</v>
      </c>
      <c r="H3" s="5" t="s">
        <v>3</v>
      </c>
      <c r="I3" s="5" t="s">
        <v>4</v>
      </c>
      <c r="J3" s="5" t="s">
        <v>4</v>
      </c>
      <c r="K3" s="5" t="s">
        <v>3</v>
      </c>
      <c r="L3" s="5" t="s">
        <v>2</v>
      </c>
      <c r="M3" s="5" t="s">
        <v>3</v>
      </c>
      <c r="N3" s="5" t="s">
        <v>2</v>
      </c>
      <c r="O3" s="5" t="s">
        <v>4</v>
      </c>
      <c r="P3" s="5" t="s">
        <v>3</v>
      </c>
      <c r="Q3" s="5" t="s">
        <v>4</v>
      </c>
      <c r="R3" s="5" t="s">
        <v>2</v>
      </c>
      <c r="S3" s="5" t="s">
        <v>3</v>
      </c>
      <c r="T3" s="5" t="s">
        <v>2</v>
      </c>
      <c r="U3" s="5" t="s">
        <v>4</v>
      </c>
      <c r="V3" s="5" t="s">
        <v>3</v>
      </c>
      <c r="W3" s="5" t="s">
        <v>2</v>
      </c>
      <c r="X3" s="5" t="s">
        <v>4</v>
      </c>
      <c r="Y3" s="5" t="s">
        <v>2</v>
      </c>
      <c r="Z3" s="5" t="s">
        <v>3</v>
      </c>
      <c r="AA3" s="5" t="s">
        <v>4</v>
      </c>
      <c r="AB3" s="5" t="s">
        <v>3</v>
      </c>
      <c r="AC3" s="5" t="s">
        <v>2</v>
      </c>
      <c r="AD3" s="5" t="s">
        <v>4</v>
      </c>
      <c r="AE3" s="5" t="s">
        <v>2</v>
      </c>
      <c r="AF3" s="5" t="s">
        <v>4</v>
      </c>
      <c r="AG3" s="5" t="s">
        <v>3</v>
      </c>
      <c r="AH3" s="5" t="s">
        <v>4</v>
      </c>
      <c r="AI3" s="5" t="s">
        <v>3</v>
      </c>
      <c r="AJ3" s="5" t="s">
        <v>2</v>
      </c>
      <c r="AK3" s="5" t="s">
        <v>4</v>
      </c>
      <c r="AL3" s="5" t="s">
        <v>2</v>
      </c>
      <c r="AM3" s="5" t="s">
        <v>3</v>
      </c>
      <c r="AN3" s="5" t="s">
        <v>2</v>
      </c>
      <c r="AO3" s="5" t="s">
        <v>4</v>
      </c>
      <c r="AP3" s="5" t="s">
        <v>3</v>
      </c>
      <c r="AQ3" s="5" t="s">
        <v>3</v>
      </c>
      <c r="AR3" s="5" t="s">
        <v>2</v>
      </c>
      <c r="AS3" s="5" t="s">
        <v>4</v>
      </c>
    </row>
    <row r="4" spans="1:52" ht="15.75" customHeight="1">
      <c r="A4" s="1">
        <f>'Form Responses 1'!B7</f>
        <v>2</v>
      </c>
      <c r="B4" s="1" t="str">
        <f>'Form Responses 1'!C7</f>
        <v>1 (Best)</v>
      </c>
      <c r="C4" s="1" t="str">
        <f>'Form Responses 1'!D7</f>
        <v>3 (Worst)</v>
      </c>
      <c r="D4" s="1" t="str">
        <f>'Form Responses 1'!E7</f>
        <v>1 (Best)</v>
      </c>
      <c r="E4" s="1">
        <f>'Form Responses 1'!F7</f>
        <v>2</v>
      </c>
      <c r="F4" s="1" t="str">
        <f>'Form Responses 1'!G7</f>
        <v>3 (Worst)</v>
      </c>
      <c r="G4" s="1" t="str">
        <f>'Form Responses 1'!H7</f>
        <v>1 (Best)</v>
      </c>
      <c r="H4" s="1" t="str">
        <f>'Form Responses 1'!I7</f>
        <v>3 (Worst)</v>
      </c>
      <c r="I4" s="1">
        <f>'Form Responses 1'!J7</f>
        <v>2</v>
      </c>
      <c r="J4" s="1" t="str">
        <f>'Form Responses 1'!K7</f>
        <v>3 (Worst)</v>
      </c>
      <c r="K4" s="1">
        <f>'Form Responses 1'!L7</f>
        <v>2</v>
      </c>
      <c r="L4" s="1" t="str">
        <f>'Form Responses 1'!M7</f>
        <v>1 (Best)</v>
      </c>
      <c r="M4" s="1" t="str">
        <f>'Form Responses 1'!N7</f>
        <v>1 (Best)</v>
      </c>
      <c r="N4" s="1">
        <f>'Form Responses 1'!O7</f>
        <v>2</v>
      </c>
      <c r="O4" s="1" t="str">
        <f>'Form Responses 1'!P7</f>
        <v>3 (Worst)</v>
      </c>
      <c r="P4" s="1">
        <f>'Form Responses 1'!Q7</f>
        <v>2</v>
      </c>
      <c r="Q4" s="1" t="str">
        <f>'Form Responses 1'!R7</f>
        <v>3 (Worst)</v>
      </c>
      <c r="R4" s="1" t="str">
        <f>'Form Responses 1'!S7</f>
        <v>1 (Best)</v>
      </c>
      <c r="S4" s="1">
        <f>'Form Responses 1'!T7</f>
        <v>2</v>
      </c>
      <c r="T4" s="1" t="str">
        <f>'Form Responses 1'!U7</f>
        <v>1 (Best)</v>
      </c>
      <c r="U4" s="1" t="str">
        <f>'Form Responses 1'!V7</f>
        <v>3 (Worst)</v>
      </c>
      <c r="V4" s="1">
        <f>'Form Responses 1'!W7</f>
        <v>2</v>
      </c>
      <c r="W4" s="1" t="str">
        <f>'Form Responses 1'!X7</f>
        <v>1 (Best)</v>
      </c>
      <c r="X4" s="1" t="str">
        <f>'Form Responses 1'!Y7</f>
        <v>3 (Worst)</v>
      </c>
      <c r="Y4" s="1" t="str">
        <f>'Form Responses 1'!Z7</f>
        <v>1 (Best)</v>
      </c>
      <c r="Z4" s="1">
        <f>'Form Responses 1'!AA7</f>
        <v>2</v>
      </c>
      <c r="AA4" s="1" t="str">
        <f>'Form Responses 1'!AB7</f>
        <v>3 (Worst)</v>
      </c>
      <c r="AB4" s="1" t="str">
        <f>'Form Responses 1'!AC7</f>
        <v>3 (Worst)</v>
      </c>
      <c r="AC4" s="1" t="str">
        <f>'Form Responses 1'!AD7</f>
        <v>1 (Best)</v>
      </c>
      <c r="AD4" s="1">
        <f>'Form Responses 1'!AE7</f>
        <v>2</v>
      </c>
      <c r="AE4" s="1" t="str">
        <f>'Form Responses 1'!AF7</f>
        <v>1 (Best)</v>
      </c>
      <c r="AF4" s="1" t="str">
        <f>'Form Responses 1'!AG7</f>
        <v>3 (Worst)</v>
      </c>
      <c r="AG4" s="1">
        <f>'Form Responses 1'!AH7</f>
        <v>2</v>
      </c>
      <c r="AH4" s="1" t="str">
        <f>'Form Responses 1'!AI7</f>
        <v>3 (Worst)</v>
      </c>
      <c r="AI4" s="1">
        <f>'Form Responses 1'!AJ7</f>
        <v>2</v>
      </c>
      <c r="AJ4" s="1" t="str">
        <f>'Form Responses 1'!AK7</f>
        <v>1 (Best)</v>
      </c>
      <c r="AK4" s="1" t="str">
        <f>'Form Responses 1'!AL7</f>
        <v>3 (Worst)</v>
      </c>
      <c r="AL4" s="1" t="str">
        <f>'Form Responses 1'!AM7</f>
        <v>1 (Best)</v>
      </c>
      <c r="AM4" s="1">
        <f>'Form Responses 1'!AN7</f>
        <v>2</v>
      </c>
      <c r="AN4" s="1" t="str">
        <f>'Form Responses 1'!AO7</f>
        <v>1 (Best)</v>
      </c>
      <c r="AO4" s="1">
        <f>'Form Responses 1'!AP7</f>
        <v>2</v>
      </c>
      <c r="AP4" s="1" t="str">
        <f>'Form Responses 1'!AQ7</f>
        <v>3 (Worst)</v>
      </c>
      <c r="AQ4" s="1" t="str">
        <f>'Form Responses 1'!AR7</f>
        <v>1 (Best)</v>
      </c>
      <c r="AR4" s="1">
        <f>'Form Responses 1'!AS7</f>
        <v>2</v>
      </c>
      <c r="AS4" s="1" t="str">
        <f>'Form Responses 1'!AT7</f>
        <v>3 (Worst)</v>
      </c>
    </row>
    <row r="5" spans="1:52" ht="15.75" customHeight="1">
      <c r="A5" s="1" t="str">
        <f>'Form Responses 1'!B8</f>
        <v>1 (Best)</v>
      </c>
      <c r="B5" s="1">
        <f>'Form Responses 1'!C8</f>
        <v>2</v>
      </c>
      <c r="C5" s="1" t="str">
        <f>'Form Responses 1'!D8</f>
        <v>3 (Worst)</v>
      </c>
      <c r="D5" s="1" t="str">
        <f>'Form Responses 1'!E8</f>
        <v>1 (Best)</v>
      </c>
      <c r="E5" s="1">
        <f>'Form Responses 1'!F8</f>
        <v>2</v>
      </c>
      <c r="F5" s="1" t="str">
        <f>'Form Responses 1'!G8</f>
        <v>3 (Worst)</v>
      </c>
      <c r="G5" s="1">
        <f>'Form Responses 1'!H8</f>
        <v>2</v>
      </c>
      <c r="H5" s="1" t="str">
        <f>'Form Responses 1'!I8</f>
        <v>1 (Best)</v>
      </c>
      <c r="I5" s="1" t="str">
        <f>'Form Responses 1'!J8</f>
        <v>3 (Worst)</v>
      </c>
      <c r="J5" s="1" t="str">
        <f>'Form Responses 1'!K8</f>
        <v>1 (Best)</v>
      </c>
      <c r="K5" s="1">
        <f>'Form Responses 1'!L8</f>
        <v>2</v>
      </c>
      <c r="L5" s="1" t="str">
        <f>'Form Responses 1'!M8</f>
        <v>3 (Worst)</v>
      </c>
      <c r="M5" s="1" t="str">
        <f>'Form Responses 1'!N8</f>
        <v>1 (Best)</v>
      </c>
      <c r="N5" s="1" t="str">
        <f>'Form Responses 1'!O8</f>
        <v>3 (Worst)</v>
      </c>
      <c r="O5" s="1">
        <f>'Form Responses 1'!P8</f>
        <v>2</v>
      </c>
      <c r="P5" s="1" t="str">
        <f>'Form Responses 1'!Q8</f>
        <v>1 (Best)</v>
      </c>
      <c r="Q5" s="1">
        <f>'Form Responses 1'!R8</f>
        <v>2</v>
      </c>
      <c r="R5" s="1" t="str">
        <f>'Form Responses 1'!S8</f>
        <v>3 (Worst)</v>
      </c>
      <c r="S5" s="1">
        <f>'Form Responses 1'!T8</f>
        <v>2</v>
      </c>
      <c r="T5" s="1" t="str">
        <f>'Form Responses 1'!U8</f>
        <v>3 (Worst)</v>
      </c>
      <c r="U5" s="1" t="str">
        <f>'Form Responses 1'!V8</f>
        <v>1 (Best)</v>
      </c>
      <c r="V5" s="1" t="str">
        <f>'Form Responses 1'!W8</f>
        <v>3 (Worst)</v>
      </c>
      <c r="W5" s="1" t="str">
        <f>'Form Responses 1'!X8</f>
        <v>1 (Best)</v>
      </c>
      <c r="X5" s="1">
        <f>'Form Responses 1'!Y8</f>
        <v>2</v>
      </c>
      <c r="Y5" s="1" t="str">
        <f>'Form Responses 1'!Z8</f>
        <v>3 (Worst)</v>
      </c>
      <c r="Z5" s="1" t="str">
        <f>'Form Responses 1'!AA8</f>
        <v>1 (Best)</v>
      </c>
      <c r="AA5" s="1">
        <f>'Form Responses 1'!AB8</f>
        <v>2</v>
      </c>
      <c r="AB5" s="1" t="str">
        <f>'Form Responses 1'!AC8</f>
        <v>1 (Best)</v>
      </c>
      <c r="AC5" s="1">
        <f>'Form Responses 1'!AD8</f>
        <v>3</v>
      </c>
      <c r="AD5" s="1">
        <f>'Form Responses 1'!AE8</f>
        <v>2</v>
      </c>
      <c r="AE5" s="1" t="str">
        <f>'Form Responses 1'!AF8</f>
        <v>1 (Best)</v>
      </c>
      <c r="AF5" s="1" t="str">
        <f>'Form Responses 1'!AG8</f>
        <v>3 (Worst)</v>
      </c>
      <c r="AG5" s="1">
        <f>'Form Responses 1'!AH8</f>
        <v>2</v>
      </c>
      <c r="AH5" s="1">
        <f>'Form Responses 1'!AI8</f>
        <v>2</v>
      </c>
      <c r="AI5" s="1" t="str">
        <f>'Form Responses 1'!AJ8</f>
        <v>1 (Best)</v>
      </c>
      <c r="AJ5" s="1" t="str">
        <f>'Form Responses 1'!AK8</f>
        <v>3 (Worst)</v>
      </c>
      <c r="AK5" s="1" t="str">
        <f>'Form Responses 1'!AL8</f>
        <v>3 (Worst)</v>
      </c>
      <c r="AL5" s="1" t="str">
        <f>'Form Responses 1'!AM8</f>
        <v>1 (Best)</v>
      </c>
      <c r="AM5" s="1">
        <f>'Form Responses 1'!AN8</f>
        <v>2</v>
      </c>
      <c r="AN5" s="1">
        <f>'Form Responses 1'!AO8</f>
        <v>2</v>
      </c>
      <c r="AO5" s="1" t="str">
        <f>'Form Responses 1'!AP8</f>
        <v>3 (Worst)</v>
      </c>
      <c r="AP5" s="1" t="str">
        <f>'Form Responses 1'!AQ8</f>
        <v>1 (Best)</v>
      </c>
      <c r="AQ5" s="1" t="str">
        <f>'Form Responses 1'!AR8</f>
        <v>1 (Best)</v>
      </c>
      <c r="AR5" s="1" t="str">
        <f>'Form Responses 1'!AS8</f>
        <v>3 (Worst)</v>
      </c>
      <c r="AS5" s="1">
        <f>'Form Responses 1'!AT8</f>
        <v>2</v>
      </c>
    </row>
    <row r="6" spans="1:52" ht="15.75" customHeight="1">
      <c r="A6" s="1" t="str">
        <f>'Form Responses 1'!B9</f>
        <v>1 (Best)</v>
      </c>
      <c r="B6" s="1" t="str">
        <f>'Form Responses 1'!C9</f>
        <v>3 (Worst)</v>
      </c>
      <c r="C6" s="1">
        <f>'Form Responses 1'!D9</f>
        <v>2</v>
      </c>
      <c r="D6" s="1">
        <f>'Form Responses 1'!E9</f>
        <v>2</v>
      </c>
      <c r="E6" s="1" t="str">
        <f>'Form Responses 1'!F9</f>
        <v>3 (Worst)</v>
      </c>
      <c r="F6" s="1" t="str">
        <f>'Form Responses 1'!G9</f>
        <v>1 (Best)</v>
      </c>
      <c r="G6" s="1" t="str">
        <f>'Form Responses 1'!H9</f>
        <v>3 (Worst)</v>
      </c>
      <c r="H6" s="1" t="str">
        <f>'Form Responses 1'!I9</f>
        <v>1 (Best)</v>
      </c>
      <c r="I6" s="1">
        <f>'Form Responses 1'!J9</f>
        <v>2</v>
      </c>
      <c r="J6" s="1" t="str">
        <f>'Form Responses 1'!K9</f>
        <v>1 (Best)</v>
      </c>
      <c r="K6" s="1" t="str">
        <f>'Form Responses 1'!L9</f>
        <v>3 (Worst)</v>
      </c>
      <c r="L6" s="1">
        <f>'Form Responses 1'!M9</f>
        <v>2</v>
      </c>
      <c r="M6" s="1">
        <f>'Form Responses 1'!N9</f>
        <v>2</v>
      </c>
      <c r="N6" s="1" t="str">
        <f>'Form Responses 1'!O9</f>
        <v>3 (Worst)</v>
      </c>
      <c r="O6" s="1" t="str">
        <f>'Form Responses 1'!P9</f>
        <v>1 (Best)</v>
      </c>
      <c r="P6" s="1">
        <f>'Form Responses 1'!Q9</f>
        <v>2</v>
      </c>
      <c r="Q6" s="1" t="str">
        <f>'Form Responses 1'!R9</f>
        <v>1 (Best)</v>
      </c>
      <c r="R6" s="1" t="str">
        <f>'Form Responses 1'!S9</f>
        <v>3 (Worst)</v>
      </c>
      <c r="S6" s="1">
        <f>'Form Responses 1'!T9</f>
        <v>2</v>
      </c>
      <c r="T6" s="1" t="str">
        <f>'Form Responses 1'!U9</f>
        <v>3 (Worst)</v>
      </c>
      <c r="U6" s="1" t="str">
        <f>'Form Responses 1'!V9</f>
        <v>1 (Best)</v>
      </c>
      <c r="V6" s="1" t="str">
        <f>'Form Responses 1'!W9</f>
        <v>3 (Worst)</v>
      </c>
      <c r="W6" s="1" t="str">
        <f>'Form Responses 1'!X9</f>
        <v>1 (Best)</v>
      </c>
      <c r="X6" s="1">
        <f>'Form Responses 1'!Y9</f>
        <v>2</v>
      </c>
      <c r="Y6" s="1" t="str">
        <f>'Form Responses 1'!Z9</f>
        <v>3 (Worst)</v>
      </c>
      <c r="Z6" s="1" t="str">
        <f>'Form Responses 1'!AA9</f>
        <v>1 (Best)</v>
      </c>
      <c r="AA6" s="1">
        <f>'Form Responses 1'!AB9</f>
        <v>2</v>
      </c>
      <c r="AB6" s="1">
        <f>'Form Responses 1'!AC9</f>
        <v>2</v>
      </c>
      <c r="AC6" s="1">
        <f>'Form Responses 1'!AD9</f>
        <v>3</v>
      </c>
      <c r="AD6" s="1" t="str">
        <f>'Form Responses 1'!AE9</f>
        <v>1 (Best)</v>
      </c>
      <c r="AE6" s="1" t="str">
        <f>'Form Responses 1'!AF9</f>
        <v>1 (Best)</v>
      </c>
      <c r="AF6" s="1" t="str">
        <f>'Form Responses 1'!AG9</f>
        <v>3 (Worst)</v>
      </c>
      <c r="AG6" s="1">
        <f>'Form Responses 1'!AH9</f>
        <v>2</v>
      </c>
      <c r="AH6" s="1">
        <f>'Form Responses 1'!AI9</f>
        <v>2</v>
      </c>
      <c r="AI6" s="1" t="str">
        <f>'Form Responses 1'!AJ9</f>
        <v>1 (Best)</v>
      </c>
      <c r="AJ6" s="1" t="str">
        <f>'Form Responses 1'!AK9</f>
        <v>3 (Worst)</v>
      </c>
      <c r="AK6" s="1">
        <f>'Form Responses 1'!AL9</f>
        <v>2</v>
      </c>
      <c r="AL6" s="1" t="str">
        <f>'Form Responses 1'!AM9</f>
        <v>1 (Best)</v>
      </c>
      <c r="AM6" s="1" t="str">
        <f>'Form Responses 1'!AN9</f>
        <v>3 (Worst)</v>
      </c>
      <c r="AN6" s="1" t="str">
        <f>'Form Responses 1'!AO9</f>
        <v>1 (Best)</v>
      </c>
      <c r="AO6" s="1" t="str">
        <f>'Form Responses 1'!AP9</f>
        <v>3 (Worst)</v>
      </c>
      <c r="AP6" s="1">
        <f>'Form Responses 1'!AQ9</f>
        <v>2</v>
      </c>
      <c r="AQ6" s="1" t="str">
        <f>'Form Responses 1'!AR9</f>
        <v>1 (Best)</v>
      </c>
      <c r="AR6" s="1">
        <f>'Form Responses 1'!AS9</f>
        <v>2</v>
      </c>
      <c r="AS6" s="1" t="str">
        <f>'Form Responses 1'!AT9</f>
        <v>3 (Worst)</v>
      </c>
    </row>
    <row r="7" spans="1:52" ht="15.75" customHeight="1">
      <c r="A7" s="1">
        <f>'Form Responses 1'!B10</f>
        <v>2</v>
      </c>
      <c r="B7" s="1" t="str">
        <f>'Form Responses 1'!C10</f>
        <v>3 (Worst)</v>
      </c>
      <c r="C7" s="1" t="str">
        <f>'Form Responses 1'!D10</f>
        <v>1 (Best)</v>
      </c>
      <c r="D7" s="1" t="str">
        <f>'Form Responses 1'!E10</f>
        <v>1 (Best)</v>
      </c>
      <c r="E7" s="1">
        <f>'Form Responses 1'!F10</f>
        <v>2</v>
      </c>
      <c r="F7" s="1" t="str">
        <f>'Form Responses 1'!G10</f>
        <v>3 (Worst)</v>
      </c>
      <c r="G7" s="1" t="str">
        <f>'Form Responses 1'!H10</f>
        <v>3 (Worst)</v>
      </c>
      <c r="H7" s="1" t="str">
        <f>'Form Responses 1'!I10</f>
        <v>1 (Best)</v>
      </c>
      <c r="I7" s="1">
        <f>'Form Responses 1'!J10</f>
        <v>2</v>
      </c>
      <c r="J7" s="1" t="str">
        <f>'Form Responses 1'!K10</f>
        <v>1 (Best)</v>
      </c>
      <c r="K7" s="1">
        <f>'Form Responses 1'!L10</f>
        <v>2</v>
      </c>
      <c r="L7" s="1" t="str">
        <f>'Form Responses 1'!M10</f>
        <v>3 (Worst)</v>
      </c>
      <c r="M7" s="1">
        <f>'Form Responses 1'!N10</f>
        <v>2</v>
      </c>
      <c r="N7" s="1" t="str">
        <f>'Form Responses 1'!O10</f>
        <v>3 (Worst)</v>
      </c>
      <c r="O7" s="1" t="str">
        <f>'Form Responses 1'!P10</f>
        <v>1 (Best)</v>
      </c>
      <c r="P7" s="1" t="str">
        <f>'Form Responses 1'!Q10</f>
        <v>1 (Best)</v>
      </c>
      <c r="Q7" s="1">
        <f>'Form Responses 1'!R10</f>
        <v>2</v>
      </c>
      <c r="R7" s="1" t="str">
        <f>'Form Responses 1'!S10</f>
        <v>3 (Worst)</v>
      </c>
      <c r="S7" s="1">
        <f>'Form Responses 1'!T10</f>
        <v>2</v>
      </c>
      <c r="T7" s="1" t="str">
        <f>'Form Responses 1'!U10</f>
        <v>3 (Worst)</v>
      </c>
      <c r="U7" s="1" t="str">
        <f>'Form Responses 1'!V10</f>
        <v>1 (Best)</v>
      </c>
      <c r="V7" s="1" t="str">
        <f>'Form Responses 1'!W10</f>
        <v>3 (Worst)</v>
      </c>
      <c r="W7" s="1" t="str">
        <f>'Form Responses 1'!X10</f>
        <v>1 (Best)</v>
      </c>
      <c r="X7" s="1">
        <f>'Form Responses 1'!Y10</f>
        <v>2</v>
      </c>
      <c r="Y7" s="1" t="str">
        <f>'Form Responses 1'!Z10</f>
        <v>1 (Best)</v>
      </c>
      <c r="Z7" s="1" t="str">
        <f>'Form Responses 1'!AA10</f>
        <v>3 (Worst)</v>
      </c>
      <c r="AA7" s="1">
        <f>'Form Responses 1'!AB10</f>
        <v>2</v>
      </c>
      <c r="AB7" s="1" t="str">
        <f>'Form Responses 1'!AC10</f>
        <v>1 (Best)</v>
      </c>
      <c r="AC7" s="1">
        <f>'Form Responses 1'!AD10</f>
        <v>3</v>
      </c>
      <c r="AD7" s="1">
        <f>'Form Responses 1'!AE10</f>
        <v>2</v>
      </c>
      <c r="AE7" s="1" t="str">
        <f>'Form Responses 1'!AF10</f>
        <v>1 (Best)</v>
      </c>
      <c r="AF7" s="1">
        <f>'Form Responses 1'!AG10</f>
        <v>2</v>
      </c>
      <c r="AG7" s="1" t="str">
        <f>'Form Responses 1'!AH10</f>
        <v>3 (Worst)</v>
      </c>
      <c r="AH7" s="1" t="str">
        <f>'Form Responses 1'!AI10</f>
        <v>1 (Best)</v>
      </c>
      <c r="AI7" s="1">
        <f>'Form Responses 1'!AJ10</f>
        <v>2</v>
      </c>
      <c r="AJ7" s="1" t="str">
        <f>'Form Responses 1'!AK10</f>
        <v>3 (Worst)</v>
      </c>
      <c r="AK7" s="1" t="str">
        <f>'Form Responses 1'!AL10</f>
        <v>3 (Worst)</v>
      </c>
      <c r="AL7" s="1" t="str">
        <f>'Form Responses 1'!AM10</f>
        <v>1 (Best)</v>
      </c>
      <c r="AM7" s="1">
        <f>'Form Responses 1'!AN10</f>
        <v>2</v>
      </c>
      <c r="AN7" s="1" t="str">
        <f>'Form Responses 1'!AO10</f>
        <v>1 (Best)</v>
      </c>
      <c r="AO7" s="1" t="str">
        <f>'Form Responses 1'!AP10</f>
        <v>3 (Worst)</v>
      </c>
      <c r="AP7" s="1">
        <f>'Form Responses 1'!AQ10</f>
        <v>2</v>
      </c>
      <c r="AQ7" s="1" t="str">
        <f>'Form Responses 1'!AR10</f>
        <v>1 (Best)</v>
      </c>
      <c r="AR7" s="1" t="str">
        <f>'Form Responses 1'!AS10</f>
        <v>3 (Worst)</v>
      </c>
      <c r="AS7" s="1">
        <f>'Form Responses 1'!AT10</f>
        <v>2</v>
      </c>
    </row>
    <row r="8" spans="1:52" ht="15.75" customHeight="1">
      <c r="A8" s="1">
        <f>'Form Responses 1'!B11</f>
        <v>2</v>
      </c>
      <c r="B8" s="1" t="str">
        <f>'Form Responses 1'!C11</f>
        <v>1 (Best)</v>
      </c>
      <c r="C8" s="1" t="str">
        <f>'Form Responses 1'!D11</f>
        <v>3 (Worst)</v>
      </c>
      <c r="D8" s="1" t="str">
        <f>'Form Responses 1'!E11</f>
        <v>3 (Worst)</v>
      </c>
      <c r="E8" s="1" t="str">
        <f>'Form Responses 1'!F11</f>
        <v>1 (Best)</v>
      </c>
      <c r="F8" s="1">
        <f>'Form Responses 1'!G11</f>
        <v>2</v>
      </c>
      <c r="G8" s="1" t="str">
        <f>'Form Responses 1'!H11</f>
        <v>1 (Best)</v>
      </c>
      <c r="H8" s="1" t="str">
        <f>'Form Responses 1'!I11</f>
        <v>3 (Worst)</v>
      </c>
      <c r="I8" s="1">
        <f>'Form Responses 1'!J11</f>
        <v>2</v>
      </c>
      <c r="J8" s="1">
        <f>'Form Responses 1'!K11</f>
        <v>2</v>
      </c>
      <c r="K8" s="1" t="str">
        <f>'Form Responses 1'!L11</f>
        <v>3 (Worst)</v>
      </c>
      <c r="L8" s="1" t="str">
        <f>'Form Responses 1'!M11</f>
        <v>1 (Best)</v>
      </c>
      <c r="M8" s="1">
        <f>'Form Responses 1'!N11</f>
        <v>2</v>
      </c>
      <c r="N8" s="1" t="str">
        <f>'Form Responses 1'!O11</f>
        <v>3 (Worst)</v>
      </c>
      <c r="O8" s="1" t="str">
        <f>'Form Responses 1'!P11</f>
        <v>1 (Best)</v>
      </c>
      <c r="P8" s="1" t="str">
        <f>'Form Responses 1'!Q11</f>
        <v>1 (Best)</v>
      </c>
      <c r="Q8" s="1">
        <f>'Form Responses 1'!R11</f>
        <v>2</v>
      </c>
      <c r="R8" s="1" t="str">
        <f>'Form Responses 1'!S11</f>
        <v>3 (Worst)</v>
      </c>
      <c r="S8" s="1" t="str">
        <f>'Form Responses 1'!T11</f>
        <v>1 (Best)</v>
      </c>
      <c r="T8" s="1" t="str">
        <f>'Form Responses 1'!U11</f>
        <v>3 (Worst)</v>
      </c>
      <c r="U8" s="1">
        <f>'Form Responses 1'!V11</f>
        <v>2</v>
      </c>
      <c r="V8" s="1">
        <f>'Form Responses 1'!W11</f>
        <v>2</v>
      </c>
      <c r="W8" s="1" t="str">
        <f>'Form Responses 1'!X11</f>
        <v>1 (Best)</v>
      </c>
      <c r="X8" s="1" t="str">
        <f>'Form Responses 1'!Y11</f>
        <v>3 (Worst)</v>
      </c>
      <c r="Y8" s="1">
        <f>'Form Responses 1'!Z11</f>
        <v>2</v>
      </c>
      <c r="Z8" s="1" t="str">
        <f>'Form Responses 1'!AA11</f>
        <v>1 (Best)</v>
      </c>
      <c r="AA8" s="1" t="str">
        <f>'Form Responses 1'!AB11</f>
        <v>3 (Worst)</v>
      </c>
      <c r="AB8" s="1" t="str">
        <f>'Form Responses 1'!AC11</f>
        <v>1 (Best)</v>
      </c>
      <c r="AC8" s="1">
        <f>'Form Responses 1'!AD11</f>
        <v>3</v>
      </c>
      <c r="AD8" s="1">
        <f>'Form Responses 1'!AE11</f>
        <v>2</v>
      </c>
      <c r="AE8" s="1" t="str">
        <f>'Form Responses 1'!AF11</f>
        <v>1 (Best)</v>
      </c>
      <c r="AF8" s="1" t="str">
        <f>'Form Responses 1'!AG11</f>
        <v>3 (Worst)</v>
      </c>
      <c r="AG8" s="1">
        <f>'Form Responses 1'!AH11</f>
        <v>2</v>
      </c>
      <c r="AH8" s="1" t="str">
        <f>'Form Responses 1'!AI11</f>
        <v>3 (Worst)</v>
      </c>
      <c r="AI8" s="1" t="str">
        <f>'Form Responses 1'!AJ11</f>
        <v>1 (Best)</v>
      </c>
      <c r="AJ8" s="1">
        <f>'Form Responses 1'!AK11</f>
        <v>2</v>
      </c>
      <c r="AK8" s="1">
        <f>'Form Responses 1'!AL11</f>
        <v>2</v>
      </c>
      <c r="AL8" s="1" t="str">
        <f>'Form Responses 1'!AM11</f>
        <v>3 (Worst)</v>
      </c>
      <c r="AM8" s="1" t="str">
        <f>'Form Responses 1'!AN11</f>
        <v>1 (Best)</v>
      </c>
      <c r="AN8" s="1" t="str">
        <f>'Form Responses 1'!AO11</f>
        <v>1 (Best)</v>
      </c>
      <c r="AO8" s="1">
        <f>'Form Responses 1'!AP11</f>
        <v>2</v>
      </c>
      <c r="AP8" s="1" t="str">
        <f>'Form Responses 1'!AQ11</f>
        <v>3 (Worst)</v>
      </c>
      <c r="AQ8" s="1">
        <f>'Form Responses 1'!AR11</f>
        <v>2</v>
      </c>
      <c r="AR8" s="1" t="str">
        <f>'Form Responses 1'!AS11</f>
        <v>1 (Best)</v>
      </c>
      <c r="AS8" s="1" t="str">
        <f>'Form Responses 1'!AT11</f>
        <v>3 (Worst)</v>
      </c>
    </row>
    <row r="9" spans="1:52" ht="15.75" customHeight="1">
      <c r="A9" s="1" t="str">
        <f>'Form Responses 1'!B12</f>
        <v>1 (Best)</v>
      </c>
      <c r="B9" s="1">
        <f>'Form Responses 1'!C12</f>
        <v>2</v>
      </c>
      <c r="C9" s="1" t="str">
        <f>'Form Responses 1'!D12</f>
        <v>3 (Worst)</v>
      </c>
      <c r="D9" s="1" t="str">
        <f>'Form Responses 1'!E12</f>
        <v>1 (Best)</v>
      </c>
      <c r="E9" s="1">
        <f>'Form Responses 1'!F12</f>
        <v>2</v>
      </c>
      <c r="F9" s="1" t="str">
        <f>'Form Responses 1'!G12</f>
        <v>3 (Worst)</v>
      </c>
      <c r="G9" s="1">
        <f>'Form Responses 1'!H12</f>
        <v>2</v>
      </c>
      <c r="H9" s="1" t="str">
        <f>'Form Responses 1'!I12</f>
        <v>3 (Worst)</v>
      </c>
      <c r="I9" s="1" t="str">
        <f>'Form Responses 1'!J12</f>
        <v>1 (Best)</v>
      </c>
      <c r="J9" s="1" t="str">
        <f>'Form Responses 1'!K12</f>
        <v>3 (Worst)</v>
      </c>
      <c r="K9" s="1">
        <f>'Form Responses 1'!L12</f>
        <v>2</v>
      </c>
      <c r="L9" s="1" t="str">
        <f>'Form Responses 1'!M12</f>
        <v>1 (Best)</v>
      </c>
      <c r="M9" s="1" t="str">
        <f>'Form Responses 1'!N12</f>
        <v>1 (Best)</v>
      </c>
      <c r="N9" s="1">
        <f>'Form Responses 1'!O12</f>
        <v>2</v>
      </c>
      <c r="O9" s="1" t="str">
        <f>'Form Responses 1'!P12</f>
        <v>3 (Worst)</v>
      </c>
      <c r="P9" s="1" t="str">
        <f>'Form Responses 1'!Q12</f>
        <v>1 (Best)</v>
      </c>
      <c r="Q9" s="1">
        <f>'Form Responses 1'!R12</f>
        <v>2</v>
      </c>
      <c r="R9" s="1" t="str">
        <f>'Form Responses 1'!S12</f>
        <v>3 (Worst)</v>
      </c>
      <c r="S9" s="1" t="str">
        <f>'Form Responses 1'!T12</f>
        <v>1 (Best)</v>
      </c>
      <c r="T9" s="1">
        <f>'Form Responses 1'!U12</f>
        <v>2</v>
      </c>
      <c r="U9" s="1" t="str">
        <f>'Form Responses 1'!V12</f>
        <v>3 (Worst)</v>
      </c>
      <c r="V9" s="1">
        <f>'Form Responses 1'!W12</f>
        <v>2</v>
      </c>
      <c r="W9" s="1" t="str">
        <f>'Form Responses 1'!X12</f>
        <v>1 (Best)</v>
      </c>
      <c r="X9" s="1" t="str">
        <f>'Form Responses 1'!Y12</f>
        <v>3 (Worst)</v>
      </c>
      <c r="Y9" s="1" t="str">
        <f>'Form Responses 1'!Z12</f>
        <v>1 (Best)</v>
      </c>
      <c r="Z9" s="1">
        <f>'Form Responses 1'!AA12</f>
        <v>2</v>
      </c>
      <c r="AA9" s="1" t="str">
        <f>'Form Responses 1'!AB12</f>
        <v>3 (Worst)</v>
      </c>
      <c r="AB9" s="1">
        <f>'Form Responses 1'!AC12</f>
        <v>2</v>
      </c>
      <c r="AC9" s="1" t="str">
        <f>'Form Responses 1'!AD12</f>
        <v>1 (Best)</v>
      </c>
      <c r="AD9" s="1">
        <f>'Form Responses 1'!AE12</f>
        <v>3</v>
      </c>
      <c r="AE9" s="1" t="str">
        <f>'Form Responses 1'!AF12</f>
        <v>1 (Best)</v>
      </c>
      <c r="AF9" s="1" t="str">
        <f>'Form Responses 1'!AG12</f>
        <v>3 (Worst)</v>
      </c>
      <c r="AG9" s="1">
        <f>'Form Responses 1'!AH12</f>
        <v>2</v>
      </c>
      <c r="AH9" s="1" t="str">
        <f>'Form Responses 1'!AI12</f>
        <v>3 (Worst)</v>
      </c>
      <c r="AI9" s="1" t="str">
        <f>'Form Responses 1'!AJ12</f>
        <v>1 (Best)</v>
      </c>
      <c r="AJ9" s="1">
        <f>'Form Responses 1'!AK12</f>
        <v>2</v>
      </c>
      <c r="AK9" s="1">
        <f>'Form Responses 1'!AL12</f>
        <v>2</v>
      </c>
      <c r="AL9" s="1" t="str">
        <f>'Form Responses 1'!AM12</f>
        <v>1 (Best)</v>
      </c>
      <c r="AM9" s="1" t="str">
        <f>'Form Responses 1'!AN12</f>
        <v>3 (Worst)</v>
      </c>
      <c r="AN9" s="1" t="str">
        <f>'Form Responses 1'!AO12</f>
        <v>1 (Best)</v>
      </c>
      <c r="AO9" s="1" t="str">
        <f>'Form Responses 1'!AP12</f>
        <v>3 (Worst)</v>
      </c>
      <c r="AP9" s="1">
        <f>'Form Responses 1'!AQ12</f>
        <v>2</v>
      </c>
      <c r="AQ9" s="1" t="str">
        <f>'Form Responses 1'!AR12</f>
        <v>1 (Best)</v>
      </c>
      <c r="AR9" s="1">
        <f>'Form Responses 1'!AS12</f>
        <v>2</v>
      </c>
      <c r="AS9" s="1" t="str">
        <f>'Form Responses 1'!AT12</f>
        <v>3 (Worst)</v>
      </c>
    </row>
    <row r="10" spans="1:52" ht="15.75" customHeight="1">
      <c r="A10" s="1">
        <f>'Form Responses 1'!B13</f>
        <v>2</v>
      </c>
      <c r="B10" s="1" t="str">
        <f>'Form Responses 1'!C13</f>
        <v>3 (Worst)</v>
      </c>
      <c r="C10" s="1" t="str">
        <f>'Form Responses 1'!D13</f>
        <v>1 (Best)</v>
      </c>
      <c r="D10" s="1" t="str">
        <f>'Form Responses 1'!E13</f>
        <v>1 (Best)</v>
      </c>
      <c r="E10" s="1">
        <f>'Form Responses 1'!F13</f>
        <v>2</v>
      </c>
      <c r="F10" s="1" t="str">
        <f>'Form Responses 1'!G13</f>
        <v>3 (Worst)</v>
      </c>
      <c r="G10" s="1" t="str">
        <f>'Form Responses 1'!H13</f>
        <v>3 (Worst)</v>
      </c>
      <c r="H10" s="1" t="str">
        <f>'Form Responses 1'!I13</f>
        <v>1 (Best)</v>
      </c>
      <c r="I10" s="1">
        <f>'Form Responses 1'!J13</f>
        <v>2</v>
      </c>
      <c r="J10" s="1" t="str">
        <f>'Form Responses 1'!K13</f>
        <v>3 (Worst)</v>
      </c>
      <c r="K10" s="1" t="str">
        <f>'Form Responses 1'!L13</f>
        <v>1 (Best)</v>
      </c>
      <c r="L10" s="1">
        <f>'Form Responses 1'!M13</f>
        <v>2</v>
      </c>
      <c r="M10" s="1" t="str">
        <f>'Form Responses 1'!N13</f>
        <v>1 (Best)</v>
      </c>
      <c r="N10" s="1" t="str">
        <f>'Form Responses 1'!O13</f>
        <v>3 (Worst)</v>
      </c>
      <c r="O10" s="1">
        <f>'Form Responses 1'!P13</f>
        <v>2</v>
      </c>
      <c r="P10" s="1">
        <f>'Form Responses 1'!Q13</f>
        <v>2</v>
      </c>
      <c r="Q10" s="1" t="str">
        <f>'Form Responses 1'!R13</f>
        <v>1 (Best)</v>
      </c>
      <c r="R10" s="1" t="str">
        <f>'Form Responses 1'!S13</f>
        <v>3 (Worst)</v>
      </c>
      <c r="S10" s="1" t="str">
        <f>'Form Responses 1'!T13</f>
        <v>1 (Best)</v>
      </c>
      <c r="T10" s="1" t="str">
        <f>'Form Responses 1'!U13</f>
        <v>3 (Worst)</v>
      </c>
      <c r="U10" s="1">
        <f>'Form Responses 1'!V13</f>
        <v>2</v>
      </c>
      <c r="V10" s="1">
        <f>'Form Responses 1'!W13</f>
        <v>2</v>
      </c>
      <c r="W10" s="1" t="str">
        <f>'Form Responses 1'!X13</f>
        <v>1 (Best)</v>
      </c>
      <c r="X10" s="1" t="str">
        <f>'Form Responses 1'!Y13</f>
        <v>3 (Worst)</v>
      </c>
      <c r="Y10" s="1">
        <f>'Form Responses 1'!Z13</f>
        <v>2</v>
      </c>
      <c r="Z10" s="1" t="str">
        <f>'Form Responses 1'!AA13</f>
        <v>3 (Worst)</v>
      </c>
      <c r="AA10" s="1" t="str">
        <f>'Form Responses 1'!AB13</f>
        <v>1 (Best)</v>
      </c>
      <c r="AB10" s="1" t="str">
        <f>'Form Responses 1'!AC13</f>
        <v>1 (Best)</v>
      </c>
      <c r="AC10" s="1">
        <f>'Form Responses 1'!AD13</f>
        <v>2</v>
      </c>
      <c r="AD10" s="1">
        <f>'Form Responses 1'!AE13</f>
        <v>3</v>
      </c>
      <c r="AE10" s="1" t="str">
        <f>'Form Responses 1'!AF13</f>
        <v>1 (Best)</v>
      </c>
      <c r="AF10" s="1">
        <f>'Form Responses 1'!AG13</f>
        <v>2</v>
      </c>
      <c r="AG10" s="1" t="str">
        <f>'Form Responses 1'!AH13</f>
        <v>3 (Worst)</v>
      </c>
      <c r="AH10" s="1" t="str">
        <f>'Form Responses 1'!AI13</f>
        <v>1 (Best)</v>
      </c>
      <c r="AI10" s="1">
        <f>'Form Responses 1'!AJ13</f>
        <v>2</v>
      </c>
      <c r="AJ10" s="1" t="str">
        <f>'Form Responses 1'!AK13</f>
        <v>3 (Worst)</v>
      </c>
      <c r="AK10" s="1">
        <f>'Form Responses 1'!AL13</f>
        <v>2</v>
      </c>
      <c r="AL10" s="1" t="str">
        <f>'Form Responses 1'!AM13</f>
        <v>1 (Best)</v>
      </c>
      <c r="AM10" s="1" t="str">
        <f>'Form Responses 1'!AN13</f>
        <v>3 (Worst)</v>
      </c>
      <c r="AN10" s="1">
        <f>'Form Responses 1'!AO13</f>
        <v>2</v>
      </c>
      <c r="AO10" s="1" t="str">
        <f>'Form Responses 1'!AP13</f>
        <v>1 (Best)</v>
      </c>
      <c r="AP10" s="1" t="str">
        <f>'Form Responses 1'!AQ13</f>
        <v>3 (Worst)</v>
      </c>
      <c r="AQ10" s="1" t="str">
        <f>'Form Responses 1'!AR13</f>
        <v>1 (Best)</v>
      </c>
      <c r="AR10" s="1" t="str">
        <f>'Form Responses 1'!AS13</f>
        <v>3 (Worst)</v>
      </c>
      <c r="AS10" s="1">
        <f>'Form Responses 1'!AT13</f>
        <v>2</v>
      </c>
    </row>
    <row r="11" spans="1:52" ht="15.75" customHeight="1">
      <c r="A11" s="1">
        <f>'Form Responses 1'!B14</f>
        <v>0</v>
      </c>
      <c r="B11" s="1">
        <f>'Form Responses 1'!C14</f>
        <v>0</v>
      </c>
      <c r="C11" s="1">
        <f>'Form Responses 1'!D14</f>
        <v>0</v>
      </c>
      <c r="D11" s="1">
        <f>'Form Responses 1'!E14</f>
        <v>0</v>
      </c>
      <c r="E11" s="1">
        <f>'Form Responses 1'!F14</f>
        <v>0</v>
      </c>
      <c r="F11" s="1">
        <f>'Form Responses 1'!G14</f>
        <v>0</v>
      </c>
      <c r="G11" s="1">
        <f>'Form Responses 1'!H14</f>
        <v>0</v>
      </c>
      <c r="H11" s="1">
        <f>'Form Responses 1'!I14</f>
        <v>0</v>
      </c>
      <c r="I11" s="1">
        <f>'Form Responses 1'!J14</f>
        <v>0</v>
      </c>
      <c r="J11" s="1">
        <f>'Form Responses 1'!K14</f>
        <v>0</v>
      </c>
      <c r="K11" s="1">
        <f>'Form Responses 1'!L14</f>
        <v>0</v>
      </c>
      <c r="L11" s="1">
        <f>'Form Responses 1'!M14</f>
        <v>0</v>
      </c>
      <c r="M11" s="1">
        <f>'Form Responses 1'!N14</f>
        <v>0</v>
      </c>
      <c r="N11" s="1">
        <f>'Form Responses 1'!O14</f>
        <v>0</v>
      </c>
      <c r="O11" s="1">
        <f>'Form Responses 1'!P14</f>
        <v>0</v>
      </c>
      <c r="P11" s="1">
        <f>'Form Responses 1'!Q14</f>
        <v>0</v>
      </c>
      <c r="Q11" s="1">
        <f>'Form Responses 1'!R14</f>
        <v>0</v>
      </c>
      <c r="R11" s="1">
        <f>'Form Responses 1'!S14</f>
        <v>0</v>
      </c>
      <c r="S11" s="1">
        <f>'Form Responses 1'!T14</f>
        <v>0</v>
      </c>
      <c r="T11" s="1">
        <f>'Form Responses 1'!U14</f>
        <v>0</v>
      </c>
      <c r="U11" s="1">
        <f>'Form Responses 1'!V14</f>
        <v>0</v>
      </c>
      <c r="V11" s="1">
        <f>'Form Responses 1'!W14</f>
        <v>0</v>
      </c>
      <c r="W11" s="1">
        <f>'Form Responses 1'!X14</f>
        <v>0</v>
      </c>
      <c r="X11" s="1">
        <f>'Form Responses 1'!Y14</f>
        <v>0</v>
      </c>
      <c r="Y11" s="1">
        <f>'Form Responses 1'!Z14</f>
        <v>0</v>
      </c>
      <c r="Z11" s="1">
        <f>'Form Responses 1'!AA14</f>
        <v>0</v>
      </c>
      <c r="AA11" s="1">
        <f>'Form Responses 1'!AB14</f>
        <v>0</v>
      </c>
      <c r="AB11" s="1">
        <f>'Form Responses 1'!AC14</f>
        <v>0</v>
      </c>
      <c r="AC11" s="1">
        <f>'Form Responses 1'!AD14</f>
        <v>0</v>
      </c>
      <c r="AD11" s="1">
        <f>'Form Responses 1'!AE14</f>
        <v>0</v>
      </c>
      <c r="AE11" s="1">
        <f>'Form Responses 1'!AF14</f>
        <v>0</v>
      </c>
      <c r="AF11" s="1">
        <f>'Form Responses 1'!AG14</f>
        <v>0</v>
      </c>
      <c r="AG11" s="1">
        <f>'Form Responses 1'!AH14</f>
        <v>0</v>
      </c>
      <c r="AH11" s="1">
        <f>'Form Responses 1'!AI14</f>
        <v>0</v>
      </c>
      <c r="AI11" s="1">
        <f>'Form Responses 1'!AJ14</f>
        <v>0</v>
      </c>
      <c r="AJ11" s="1">
        <f>'Form Responses 1'!AK14</f>
        <v>0</v>
      </c>
      <c r="AK11" s="1">
        <f>'Form Responses 1'!AL14</f>
        <v>0</v>
      </c>
      <c r="AL11" s="1">
        <f>'Form Responses 1'!AM14</f>
        <v>0</v>
      </c>
      <c r="AM11" s="1">
        <f>'Form Responses 1'!AN14</f>
        <v>0</v>
      </c>
      <c r="AN11" s="1">
        <f>'Form Responses 1'!AO14</f>
        <v>0</v>
      </c>
      <c r="AO11" s="1">
        <f>'Form Responses 1'!AP14</f>
        <v>0</v>
      </c>
      <c r="AP11" s="1">
        <f>'Form Responses 1'!AQ14</f>
        <v>0</v>
      </c>
      <c r="AQ11" s="1">
        <f>'Form Responses 1'!AR14</f>
        <v>0</v>
      </c>
      <c r="AR11" s="1">
        <f>'Form Responses 1'!AS14</f>
        <v>0</v>
      </c>
      <c r="AS11" s="1">
        <f>'Form Responses 1'!AT14</f>
        <v>0</v>
      </c>
    </row>
    <row r="12" spans="1:52" ht="15.75" customHeight="1">
      <c r="A12" s="1">
        <f>'Form Responses 1'!B15</f>
        <v>0</v>
      </c>
      <c r="B12" s="1">
        <f>'Form Responses 1'!C15</f>
        <v>0</v>
      </c>
      <c r="C12" s="1">
        <f>'Form Responses 1'!D15</f>
        <v>0</v>
      </c>
      <c r="D12" s="1">
        <f>'Form Responses 1'!E15</f>
        <v>0</v>
      </c>
      <c r="E12" s="1">
        <f>'Form Responses 1'!F15</f>
        <v>0</v>
      </c>
      <c r="F12" s="1">
        <f>'Form Responses 1'!G15</f>
        <v>0</v>
      </c>
      <c r="G12" s="1">
        <f>'Form Responses 1'!H15</f>
        <v>0</v>
      </c>
      <c r="H12" s="1">
        <f>'Form Responses 1'!I15</f>
        <v>0</v>
      </c>
      <c r="I12" s="1">
        <f>'Form Responses 1'!J15</f>
        <v>0</v>
      </c>
      <c r="J12" s="1">
        <f>'Form Responses 1'!K15</f>
        <v>0</v>
      </c>
      <c r="K12" s="1">
        <f>'Form Responses 1'!L15</f>
        <v>0</v>
      </c>
      <c r="L12" s="1">
        <f>'Form Responses 1'!M15</f>
        <v>0</v>
      </c>
      <c r="M12" s="1">
        <f>'Form Responses 1'!N15</f>
        <v>0</v>
      </c>
      <c r="N12" s="1">
        <f>'Form Responses 1'!O15</f>
        <v>0</v>
      </c>
      <c r="O12" s="1">
        <f>'Form Responses 1'!P15</f>
        <v>0</v>
      </c>
      <c r="P12" s="1">
        <f>'Form Responses 1'!Q15</f>
        <v>0</v>
      </c>
      <c r="Q12" s="1">
        <f>'Form Responses 1'!R15</f>
        <v>0</v>
      </c>
      <c r="R12" s="1">
        <f>'Form Responses 1'!S15</f>
        <v>0</v>
      </c>
      <c r="S12" s="1">
        <f>'Form Responses 1'!T15</f>
        <v>0</v>
      </c>
      <c r="T12" s="1">
        <f>'Form Responses 1'!U15</f>
        <v>0</v>
      </c>
      <c r="U12" s="1">
        <f>'Form Responses 1'!V15</f>
        <v>0</v>
      </c>
      <c r="V12" s="1">
        <f>'Form Responses 1'!W15</f>
        <v>0</v>
      </c>
      <c r="W12" s="1">
        <f>'Form Responses 1'!X15</f>
        <v>0</v>
      </c>
      <c r="X12" s="1">
        <f>'Form Responses 1'!Y15</f>
        <v>0</v>
      </c>
      <c r="Y12" s="1">
        <f>'Form Responses 1'!Z15</f>
        <v>0</v>
      </c>
      <c r="Z12" s="1">
        <f>'Form Responses 1'!AA15</f>
        <v>0</v>
      </c>
      <c r="AA12" s="1">
        <f>'Form Responses 1'!AB15</f>
        <v>0</v>
      </c>
      <c r="AB12" s="1">
        <f>'Form Responses 1'!AC15</f>
        <v>0</v>
      </c>
      <c r="AC12" s="1">
        <f>'Form Responses 1'!AD15</f>
        <v>0</v>
      </c>
      <c r="AD12" s="1">
        <f>'Form Responses 1'!AE15</f>
        <v>0</v>
      </c>
      <c r="AE12" s="1">
        <f>'Form Responses 1'!AF15</f>
        <v>0</v>
      </c>
      <c r="AF12" s="1">
        <f>'Form Responses 1'!AG15</f>
        <v>0</v>
      </c>
      <c r="AG12" s="1">
        <f>'Form Responses 1'!AH15</f>
        <v>0</v>
      </c>
      <c r="AH12" s="1">
        <f>'Form Responses 1'!AI15</f>
        <v>0</v>
      </c>
      <c r="AI12" s="1">
        <f>'Form Responses 1'!AJ15</f>
        <v>0</v>
      </c>
      <c r="AJ12" s="1">
        <f>'Form Responses 1'!AK15</f>
        <v>0</v>
      </c>
      <c r="AK12" s="1">
        <f>'Form Responses 1'!AL15</f>
        <v>0</v>
      </c>
      <c r="AL12" s="1">
        <f>'Form Responses 1'!AM15</f>
        <v>0</v>
      </c>
      <c r="AM12" s="1">
        <f>'Form Responses 1'!AN15</f>
        <v>0</v>
      </c>
      <c r="AN12" s="1">
        <f>'Form Responses 1'!AO15</f>
        <v>0</v>
      </c>
      <c r="AO12" s="1">
        <f>'Form Responses 1'!AP15</f>
        <v>0</v>
      </c>
      <c r="AP12" s="1">
        <f>'Form Responses 1'!AQ15</f>
        <v>0</v>
      </c>
      <c r="AQ12" s="1">
        <f>'Form Responses 1'!AR15</f>
        <v>0</v>
      </c>
      <c r="AR12" s="1">
        <f>'Form Responses 1'!AS15</f>
        <v>0</v>
      </c>
      <c r="AS12" s="1">
        <f>'Form Responses 1'!AT15</f>
        <v>0</v>
      </c>
    </row>
    <row r="13" spans="1:52" ht="15.75" customHeight="1">
      <c r="A13" s="1">
        <f>'Form Responses 1'!B17</f>
        <v>0</v>
      </c>
      <c r="B13" s="1">
        <f>'Form Responses 1'!C17</f>
        <v>0</v>
      </c>
      <c r="C13" s="1">
        <f>'Form Responses 1'!D17</f>
        <v>0</v>
      </c>
      <c r="D13" s="1">
        <f>'Form Responses 1'!E17</f>
        <v>0</v>
      </c>
      <c r="E13" s="1">
        <f>'Form Responses 1'!F17</f>
        <v>0</v>
      </c>
      <c r="F13" s="1">
        <f>'Form Responses 1'!G17</f>
        <v>0</v>
      </c>
      <c r="G13" s="1">
        <f>'Form Responses 1'!H17</f>
        <v>0</v>
      </c>
      <c r="H13" s="1">
        <f>'Form Responses 1'!I17</f>
        <v>0</v>
      </c>
      <c r="I13" s="1">
        <f>'Form Responses 1'!J17</f>
        <v>0</v>
      </c>
      <c r="J13" s="1">
        <f>'Form Responses 1'!K17</f>
        <v>0</v>
      </c>
      <c r="K13" s="1">
        <f>'Form Responses 1'!L17</f>
        <v>0</v>
      </c>
      <c r="L13" s="1">
        <f>'Form Responses 1'!M17</f>
        <v>0</v>
      </c>
      <c r="M13" s="1">
        <f>'Form Responses 1'!N17</f>
        <v>0</v>
      </c>
      <c r="N13" s="1">
        <f>'Form Responses 1'!O17</f>
        <v>0</v>
      </c>
      <c r="O13" s="1">
        <f>'Form Responses 1'!P17</f>
        <v>0</v>
      </c>
      <c r="P13" s="1">
        <f>'Form Responses 1'!Q17</f>
        <v>0</v>
      </c>
      <c r="Q13" s="1">
        <f>'Form Responses 1'!R17</f>
        <v>0</v>
      </c>
      <c r="R13" s="1">
        <f>'Form Responses 1'!S17</f>
        <v>0</v>
      </c>
      <c r="S13" s="1">
        <f>'Form Responses 1'!T17</f>
        <v>0</v>
      </c>
      <c r="T13" s="1">
        <f>'Form Responses 1'!U17</f>
        <v>0</v>
      </c>
      <c r="U13" s="1">
        <f>'Form Responses 1'!V17</f>
        <v>0</v>
      </c>
      <c r="V13" s="1">
        <f>'Form Responses 1'!W17</f>
        <v>0</v>
      </c>
      <c r="W13" s="1">
        <f>'Form Responses 1'!X17</f>
        <v>0</v>
      </c>
      <c r="X13" s="1">
        <f>'Form Responses 1'!Y17</f>
        <v>0</v>
      </c>
      <c r="Y13" s="1">
        <f>'Form Responses 1'!Z17</f>
        <v>0</v>
      </c>
      <c r="Z13" s="1">
        <f>'Form Responses 1'!AA17</f>
        <v>0</v>
      </c>
      <c r="AA13" s="1">
        <f>'Form Responses 1'!AB17</f>
        <v>0</v>
      </c>
      <c r="AB13" s="1">
        <f>'Form Responses 1'!AC17</f>
        <v>0</v>
      </c>
      <c r="AC13" s="1">
        <f>'Form Responses 1'!AD17</f>
        <v>0</v>
      </c>
      <c r="AD13" s="1">
        <f>'Form Responses 1'!AE17</f>
        <v>0</v>
      </c>
      <c r="AE13" s="1">
        <f>'Form Responses 1'!AF17</f>
        <v>0</v>
      </c>
      <c r="AF13" s="1">
        <f>'Form Responses 1'!AG17</f>
        <v>0</v>
      </c>
      <c r="AG13" s="1">
        <f>'Form Responses 1'!AH17</f>
        <v>0</v>
      </c>
      <c r="AH13" s="1">
        <f>'Form Responses 1'!AI17</f>
        <v>0</v>
      </c>
      <c r="AI13" s="1">
        <f>'Form Responses 1'!AJ17</f>
        <v>0</v>
      </c>
      <c r="AJ13" s="1">
        <f>'Form Responses 1'!AK17</f>
        <v>0</v>
      </c>
      <c r="AK13" s="1">
        <f>'Form Responses 1'!AL17</f>
        <v>0</v>
      </c>
      <c r="AL13" s="1">
        <f>'Form Responses 1'!AM17</f>
        <v>0</v>
      </c>
      <c r="AM13" s="1">
        <f>'Form Responses 1'!AN17</f>
        <v>0</v>
      </c>
      <c r="AN13" s="1">
        <f>'Form Responses 1'!AO17</f>
        <v>0</v>
      </c>
      <c r="AO13" s="1">
        <f>'Form Responses 1'!AP17</f>
        <v>0</v>
      </c>
      <c r="AP13" s="1">
        <f>'Form Responses 1'!AQ17</f>
        <v>0</v>
      </c>
      <c r="AQ13" s="1">
        <f>'Form Responses 1'!AR17</f>
        <v>0</v>
      </c>
      <c r="AR13" s="1">
        <f>'Form Responses 1'!AS17</f>
        <v>0</v>
      </c>
      <c r="AS13" s="1">
        <f>'Form Responses 1'!AT17</f>
        <v>0</v>
      </c>
    </row>
    <row r="14" spans="1:52" ht="15.75" customHeight="1">
      <c r="A14" s="1">
        <f>'Form Responses 1'!B20</f>
        <v>0</v>
      </c>
      <c r="B14" s="1">
        <f>'Form Responses 1'!C21</f>
        <v>0</v>
      </c>
      <c r="C14" s="1">
        <f>'Form Responses 1'!D21</f>
        <v>0</v>
      </c>
      <c r="D14" s="1">
        <f>'Form Responses 1'!E21</f>
        <v>0</v>
      </c>
      <c r="E14" s="1">
        <f>'Form Responses 1'!F21</f>
        <v>0</v>
      </c>
      <c r="F14" s="1">
        <f>'Form Responses 1'!G21</f>
        <v>0</v>
      </c>
      <c r="G14" s="1">
        <f>'Form Responses 1'!H21</f>
        <v>0</v>
      </c>
      <c r="H14" s="1">
        <f>'Form Responses 1'!I21</f>
        <v>0</v>
      </c>
      <c r="I14" s="1">
        <f>'Form Responses 1'!J21</f>
        <v>0</v>
      </c>
      <c r="J14" s="1">
        <f>'Form Responses 1'!K21</f>
        <v>0</v>
      </c>
      <c r="K14" s="1">
        <f>'Form Responses 1'!L21</f>
        <v>0</v>
      </c>
      <c r="L14" s="1">
        <f>'Form Responses 1'!M21</f>
        <v>0</v>
      </c>
      <c r="M14" s="1">
        <f>'Form Responses 1'!N21</f>
        <v>0</v>
      </c>
      <c r="N14" s="1">
        <f>'Form Responses 1'!O21</f>
        <v>0</v>
      </c>
      <c r="O14" s="1">
        <f>'Form Responses 1'!P21</f>
        <v>0</v>
      </c>
      <c r="P14" s="1">
        <f>'Form Responses 1'!Q21</f>
        <v>0</v>
      </c>
      <c r="Q14" s="1">
        <f>'Form Responses 1'!R21</f>
        <v>0</v>
      </c>
      <c r="R14" s="1">
        <f>'Form Responses 1'!S21</f>
        <v>0</v>
      </c>
      <c r="S14" s="1">
        <f>'Form Responses 1'!T21</f>
        <v>0</v>
      </c>
      <c r="T14" s="1">
        <f>'Form Responses 1'!U21</f>
        <v>0</v>
      </c>
      <c r="U14" s="1">
        <f>'Form Responses 1'!V21</f>
        <v>0</v>
      </c>
      <c r="V14" s="1">
        <f>'Form Responses 1'!W21</f>
        <v>0</v>
      </c>
      <c r="W14" s="1">
        <f>'Form Responses 1'!X21</f>
        <v>0</v>
      </c>
      <c r="X14" s="1">
        <f>'Form Responses 1'!Y21</f>
        <v>0</v>
      </c>
      <c r="Y14" s="1">
        <f>'Form Responses 1'!Z21</f>
        <v>0</v>
      </c>
      <c r="Z14" s="1">
        <f>'Form Responses 1'!AA21</f>
        <v>0</v>
      </c>
      <c r="AA14" s="1">
        <f>'Form Responses 1'!AB21</f>
        <v>0</v>
      </c>
      <c r="AB14" s="1">
        <f>'Form Responses 1'!AC21</f>
        <v>0</v>
      </c>
      <c r="AC14" s="1">
        <f>'Form Responses 1'!AD21</f>
        <v>0</v>
      </c>
      <c r="AD14" s="1">
        <f>'Form Responses 1'!AE21</f>
        <v>0</v>
      </c>
      <c r="AE14" s="1">
        <f>'Form Responses 1'!AF21</f>
        <v>0</v>
      </c>
      <c r="AF14" s="1">
        <f>'Form Responses 1'!AG21</f>
        <v>0</v>
      </c>
      <c r="AG14" s="1">
        <f>'Form Responses 1'!AH21</f>
        <v>0</v>
      </c>
      <c r="AH14" s="1">
        <f>'Form Responses 1'!AI21</f>
        <v>0</v>
      </c>
      <c r="AI14" s="1">
        <f>'Form Responses 1'!AJ21</f>
        <v>0</v>
      </c>
      <c r="AJ14" s="1">
        <f>'Form Responses 1'!AK21</f>
        <v>0</v>
      </c>
      <c r="AK14" s="1">
        <f>'Form Responses 1'!AL21</f>
        <v>0</v>
      </c>
      <c r="AL14" s="1">
        <f>'Form Responses 1'!AM21</f>
        <v>0</v>
      </c>
      <c r="AM14" s="1">
        <f>'Form Responses 1'!AN21</f>
        <v>0</v>
      </c>
      <c r="AN14" s="1">
        <f>'Form Responses 1'!AO21</f>
        <v>0</v>
      </c>
      <c r="AO14" s="1">
        <f>'Form Responses 1'!AP21</f>
        <v>0</v>
      </c>
      <c r="AP14" s="1">
        <f>'Form Responses 1'!AQ21</f>
        <v>0</v>
      </c>
      <c r="AQ14" s="1">
        <f>'Form Responses 1'!AR21</f>
        <v>0</v>
      </c>
      <c r="AR14" s="1">
        <f>'Form Responses 1'!AS21</f>
        <v>0</v>
      </c>
      <c r="AS14" s="1">
        <f>'Form Responses 1'!AT21</f>
        <v>0</v>
      </c>
    </row>
    <row r="15" spans="1:52" ht="15.75" customHeight="1">
      <c r="A15" s="1">
        <f>'Form Responses 1'!B21</f>
        <v>0</v>
      </c>
      <c r="B15" s="1">
        <f>'Form Responses 1'!C22</f>
        <v>0</v>
      </c>
      <c r="C15" s="1">
        <f>'Form Responses 1'!D22</f>
        <v>0</v>
      </c>
      <c r="D15" s="1">
        <f>'Form Responses 1'!E22</f>
        <v>0</v>
      </c>
      <c r="E15" s="1">
        <f>'Form Responses 1'!F22</f>
        <v>0</v>
      </c>
      <c r="F15" s="1">
        <f>'Form Responses 1'!G22</f>
        <v>0</v>
      </c>
      <c r="G15" s="1">
        <f>'Form Responses 1'!H22</f>
        <v>0</v>
      </c>
      <c r="H15" s="1">
        <f>'Form Responses 1'!I22</f>
        <v>0</v>
      </c>
      <c r="I15" s="1">
        <f>'Form Responses 1'!J22</f>
        <v>0</v>
      </c>
      <c r="J15" s="1">
        <f>'Form Responses 1'!K22</f>
        <v>0</v>
      </c>
      <c r="K15" s="1">
        <f>'Form Responses 1'!L22</f>
        <v>0</v>
      </c>
      <c r="L15" s="1">
        <f>'Form Responses 1'!M22</f>
        <v>0</v>
      </c>
      <c r="M15" s="1">
        <f>'Form Responses 1'!N22</f>
        <v>0</v>
      </c>
      <c r="N15" s="1">
        <f>'Form Responses 1'!O22</f>
        <v>0</v>
      </c>
      <c r="O15" s="1">
        <f>'Form Responses 1'!P22</f>
        <v>0</v>
      </c>
      <c r="P15" s="1">
        <f>'Form Responses 1'!Q22</f>
        <v>0</v>
      </c>
      <c r="Q15" s="1">
        <f>'Form Responses 1'!R22</f>
        <v>0</v>
      </c>
      <c r="R15" s="1">
        <f>'Form Responses 1'!S22</f>
        <v>0</v>
      </c>
      <c r="S15" s="1">
        <f>'Form Responses 1'!T22</f>
        <v>0</v>
      </c>
      <c r="T15" s="1">
        <f>'Form Responses 1'!U22</f>
        <v>0</v>
      </c>
      <c r="U15" s="1">
        <f>'Form Responses 1'!V22</f>
        <v>0</v>
      </c>
      <c r="V15" s="1">
        <f>'Form Responses 1'!W22</f>
        <v>0</v>
      </c>
      <c r="W15" s="1">
        <f>'Form Responses 1'!X22</f>
        <v>0</v>
      </c>
      <c r="X15" s="1">
        <f>'Form Responses 1'!Y22</f>
        <v>0</v>
      </c>
      <c r="Y15" s="1">
        <f>'Form Responses 1'!Z22</f>
        <v>0</v>
      </c>
      <c r="Z15" s="1">
        <f>'Form Responses 1'!AA22</f>
        <v>0</v>
      </c>
      <c r="AA15" s="1">
        <f>'Form Responses 1'!AB22</f>
        <v>0</v>
      </c>
      <c r="AB15" s="1">
        <f>'Form Responses 1'!AC22</f>
        <v>0</v>
      </c>
      <c r="AC15" s="1">
        <f>'Form Responses 1'!AD22</f>
        <v>0</v>
      </c>
      <c r="AD15" s="1">
        <f>'Form Responses 1'!AE22</f>
        <v>0</v>
      </c>
      <c r="AE15" s="1">
        <f>'Form Responses 1'!AF22</f>
        <v>0</v>
      </c>
      <c r="AF15" s="1">
        <f>'Form Responses 1'!AG22</f>
        <v>0</v>
      </c>
      <c r="AG15" s="1">
        <f>'Form Responses 1'!AH22</f>
        <v>0</v>
      </c>
      <c r="AH15" s="1">
        <f>'Form Responses 1'!AI22</f>
        <v>0</v>
      </c>
      <c r="AI15" s="1">
        <f>'Form Responses 1'!AJ22</f>
        <v>0</v>
      </c>
      <c r="AJ15" s="1">
        <f>'Form Responses 1'!AK22</f>
        <v>0</v>
      </c>
      <c r="AK15" s="1">
        <f>'Form Responses 1'!AL22</f>
        <v>0</v>
      </c>
      <c r="AL15" s="1">
        <f>'Form Responses 1'!AM22</f>
        <v>0</v>
      </c>
      <c r="AM15" s="1">
        <f>'Form Responses 1'!AN22</f>
        <v>0</v>
      </c>
      <c r="AN15" s="1">
        <f>'Form Responses 1'!AO22</f>
        <v>0</v>
      </c>
      <c r="AO15" s="1">
        <f>'Form Responses 1'!AP22</f>
        <v>0</v>
      </c>
      <c r="AP15" s="1">
        <f>'Form Responses 1'!AQ22</f>
        <v>0</v>
      </c>
      <c r="AQ15" s="1">
        <f>'Form Responses 1'!AR22</f>
        <v>0</v>
      </c>
      <c r="AR15" s="1">
        <f>'Form Responses 1'!AS22</f>
        <v>0</v>
      </c>
      <c r="AS15" s="1">
        <f>'Form Responses 1'!AT22</f>
        <v>0</v>
      </c>
    </row>
    <row r="16" spans="1:52" ht="15.75" customHeight="1">
      <c r="A16" s="1">
        <f>'Form Responses 1'!B22</f>
        <v>0</v>
      </c>
      <c r="B16" s="1">
        <f>'Form Responses 1'!C23</f>
        <v>0</v>
      </c>
      <c r="C16" s="1">
        <f>'Form Responses 1'!D23</f>
        <v>0</v>
      </c>
      <c r="D16" s="1">
        <f>'Form Responses 1'!E23</f>
        <v>0</v>
      </c>
      <c r="E16" s="1">
        <f>'Form Responses 1'!F23</f>
        <v>0</v>
      </c>
      <c r="F16" s="1">
        <f>'Form Responses 1'!G23</f>
        <v>0</v>
      </c>
      <c r="G16" s="1">
        <f>'Form Responses 1'!H23</f>
        <v>0</v>
      </c>
      <c r="H16" s="1">
        <f>'Form Responses 1'!I23</f>
        <v>0</v>
      </c>
      <c r="I16" s="1">
        <f>'Form Responses 1'!J23</f>
        <v>0</v>
      </c>
      <c r="J16" s="1">
        <f>'Form Responses 1'!K23</f>
        <v>0</v>
      </c>
      <c r="K16" s="1">
        <f>'Form Responses 1'!L23</f>
        <v>0</v>
      </c>
      <c r="L16" s="1">
        <f>'Form Responses 1'!M23</f>
        <v>0</v>
      </c>
      <c r="M16" s="1">
        <f>'Form Responses 1'!N23</f>
        <v>0</v>
      </c>
      <c r="N16" s="1">
        <f>'Form Responses 1'!O23</f>
        <v>0</v>
      </c>
      <c r="O16" s="1">
        <f>'Form Responses 1'!P23</f>
        <v>0</v>
      </c>
      <c r="P16" s="1">
        <f>'Form Responses 1'!Q23</f>
        <v>0</v>
      </c>
      <c r="Q16" s="1">
        <f>'Form Responses 1'!R23</f>
        <v>0</v>
      </c>
      <c r="R16" s="1">
        <f>'Form Responses 1'!S23</f>
        <v>0</v>
      </c>
      <c r="S16" s="1">
        <f>'Form Responses 1'!T23</f>
        <v>0</v>
      </c>
      <c r="T16" s="1">
        <f>'Form Responses 1'!U23</f>
        <v>0</v>
      </c>
      <c r="U16" s="1">
        <f>'Form Responses 1'!V23</f>
        <v>0</v>
      </c>
      <c r="V16" s="1">
        <f>'Form Responses 1'!W23</f>
        <v>0</v>
      </c>
      <c r="W16" s="1">
        <f>'Form Responses 1'!X23</f>
        <v>0</v>
      </c>
      <c r="X16" s="1">
        <f>'Form Responses 1'!Y23</f>
        <v>0</v>
      </c>
      <c r="Y16" s="1">
        <f>'Form Responses 1'!Z23</f>
        <v>0</v>
      </c>
      <c r="Z16" s="1">
        <f>'Form Responses 1'!AA23</f>
        <v>0</v>
      </c>
      <c r="AA16" s="1">
        <f>'Form Responses 1'!AB23</f>
        <v>0</v>
      </c>
      <c r="AB16" s="1">
        <f>'Form Responses 1'!AC23</f>
        <v>0</v>
      </c>
      <c r="AC16" s="1">
        <f>'Form Responses 1'!AD23</f>
        <v>0</v>
      </c>
      <c r="AD16" s="1">
        <f>'Form Responses 1'!AE23</f>
        <v>0</v>
      </c>
      <c r="AE16" s="1">
        <f>'Form Responses 1'!AF23</f>
        <v>0</v>
      </c>
      <c r="AF16" s="1">
        <f>'Form Responses 1'!AG23</f>
        <v>0</v>
      </c>
      <c r="AG16" s="1">
        <f>'Form Responses 1'!AH23</f>
        <v>0</v>
      </c>
      <c r="AH16" s="1">
        <f>'Form Responses 1'!AI23</f>
        <v>0</v>
      </c>
      <c r="AI16" s="1">
        <f>'Form Responses 1'!AJ23</f>
        <v>0</v>
      </c>
      <c r="AJ16" s="1">
        <f>'Form Responses 1'!AK23</f>
        <v>0</v>
      </c>
      <c r="AK16" s="1">
        <f>'Form Responses 1'!AL23</f>
        <v>0</v>
      </c>
      <c r="AL16" s="1">
        <f>'Form Responses 1'!AM23</f>
        <v>0</v>
      </c>
      <c r="AM16" s="1">
        <f>'Form Responses 1'!AN23</f>
        <v>0</v>
      </c>
      <c r="AN16" s="1">
        <f>'Form Responses 1'!AO23</f>
        <v>0</v>
      </c>
      <c r="AO16" s="1">
        <f>'Form Responses 1'!AP23</f>
        <v>0</v>
      </c>
      <c r="AP16" s="1">
        <f>'Form Responses 1'!AQ23</f>
        <v>0</v>
      </c>
      <c r="AQ16" s="1">
        <f>'Form Responses 1'!AR23</f>
        <v>0</v>
      </c>
      <c r="AR16" s="1">
        <f>'Form Responses 1'!AS23</f>
        <v>0</v>
      </c>
      <c r="AS16" s="1">
        <f>'Form Responses 1'!AT23</f>
        <v>0</v>
      </c>
    </row>
    <row r="17" spans="1:63" ht="15.75" customHeight="1">
      <c r="A17" s="1">
        <f>'Form Responses 1'!B23</f>
        <v>0</v>
      </c>
      <c r="B17" s="1">
        <f>'Form Responses 1'!C24</f>
        <v>0</v>
      </c>
      <c r="C17" s="1">
        <f>'Form Responses 1'!D24</f>
        <v>0</v>
      </c>
      <c r="D17" s="1">
        <f>'Form Responses 1'!E24</f>
        <v>0</v>
      </c>
      <c r="E17" s="1">
        <f>'Form Responses 1'!F24</f>
        <v>0</v>
      </c>
      <c r="F17" s="1">
        <f>'Form Responses 1'!G24</f>
        <v>0</v>
      </c>
      <c r="G17" s="1">
        <f>'Form Responses 1'!H24</f>
        <v>0</v>
      </c>
      <c r="H17" s="1">
        <f>'Form Responses 1'!I24</f>
        <v>0</v>
      </c>
      <c r="I17" s="1">
        <f>'Form Responses 1'!J24</f>
        <v>0</v>
      </c>
      <c r="J17" s="1">
        <f>'Form Responses 1'!K24</f>
        <v>0</v>
      </c>
      <c r="K17" s="1">
        <f>'Form Responses 1'!L24</f>
        <v>0</v>
      </c>
      <c r="L17" s="1">
        <f>'Form Responses 1'!M24</f>
        <v>0</v>
      </c>
      <c r="M17" s="1">
        <f>'Form Responses 1'!N24</f>
        <v>0</v>
      </c>
      <c r="N17" s="1">
        <f>'Form Responses 1'!O24</f>
        <v>0</v>
      </c>
      <c r="O17" s="1">
        <f>'Form Responses 1'!P24</f>
        <v>0</v>
      </c>
      <c r="P17" s="1">
        <f>'Form Responses 1'!Q24</f>
        <v>0</v>
      </c>
      <c r="Q17" s="1">
        <f>'Form Responses 1'!R24</f>
        <v>0</v>
      </c>
      <c r="R17" s="1">
        <f>'Form Responses 1'!S24</f>
        <v>0</v>
      </c>
      <c r="S17" s="1">
        <f>'Form Responses 1'!T24</f>
        <v>0</v>
      </c>
      <c r="T17" s="1">
        <f>'Form Responses 1'!U24</f>
        <v>0</v>
      </c>
      <c r="U17" s="1">
        <f>'Form Responses 1'!V24</f>
        <v>0</v>
      </c>
      <c r="V17" s="1">
        <f>'Form Responses 1'!W24</f>
        <v>0</v>
      </c>
      <c r="W17" s="1">
        <f>'Form Responses 1'!X24</f>
        <v>0</v>
      </c>
      <c r="X17" s="1">
        <f>'Form Responses 1'!Y24</f>
        <v>0</v>
      </c>
      <c r="Y17" s="1">
        <f>'Form Responses 1'!Z24</f>
        <v>0</v>
      </c>
      <c r="Z17" s="1">
        <f>'Form Responses 1'!AA24</f>
        <v>0</v>
      </c>
      <c r="AA17" s="1">
        <f>'Form Responses 1'!AB24</f>
        <v>0</v>
      </c>
      <c r="AB17" s="1">
        <f>'Form Responses 1'!AC24</f>
        <v>0</v>
      </c>
      <c r="AC17" s="1">
        <f>'Form Responses 1'!AD24</f>
        <v>0</v>
      </c>
      <c r="AD17" s="1">
        <f>'Form Responses 1'!AE24</f>
        <v>0</v>
      </c>
      <c r="AE17" s="1">
        <f>'Form Responses 1'!AF24</f>
        <v>0</v>
      </c>
      <c r="AF17" s="1">
        <f>'Form Responses 1'!AG24</f>
        <v>0</v>
      </c>
      <c r="AG17" s="1">
        <f>'Form Responses 1'!AH24</f>
        <v>0</v>
      </c>
      <c r="AH17" s="1">
        <f>'Form Responses 1'!AI24</f>
        <v>0</v>
      </c>
      <c r="AI17" s="1">
        <f>'Form Responses 1'!AJ24</f>
        <v>0</v>
      </c>
      <c r="AJ17" s="1">
        <f>'Form Responses 1'!AK24</f>
        <v>0</v>
      </c>
      <c r="AK17" s="1">
        <f>'Form Responses 1'!AL24</f>
        <v>0</v>
      </c>
      <c r="AL17" s="1">
        <f>'Form Responses 1'!AM24</f>
        <v>0</v>
      </c>
      <c r="AM17" s="1">
        <f>'Form Responses 1'!AN24</f>
        <v>0</v>
      </c>
      <c r="AN17" s="1">
        <f>'Form Responses 1'!AO24</f>
        <v>0</v>
      </c>
      <c r="AO17" s="1">
        <f>'Form Responses 1'!AP24</f>
        <v>0</v>
      </c>
      <c r="AP17" s="1">
        <f>'Form Responses 1'!AQ24</f>
        <v>0</v>
      </c>
      <c r="AQ17" s="1">
        <f>'Form Responses 1'!AR24</f>
        <v>0</v>
      </c>
      <c r="AR17" s="1">
        <f>'Form Responses 1'!AS24</f>
        <v>0</v>
      </c>
      <c r="AS17" s="1">
        <f>'Form Responses 1'!AT24</f>
        <v>0</v>
      </c>
    </row>
    <row r="18" spans="1:63" ht="15.75" customHeight="1">
      <c r="A18" s="1">
        <f>'Form Responses 1'!B24</f>
        <v>0</v>
      </c>
      <c r="B18" s="1">
        <f>'Form Responses 1'!C25</f>
        <v>0</v>
      </c>
      <c r="C18" s="1">
        <f>'Form Responses 1'!D25</f>
        <v>0</v>
      </c>
      <c r="D18" s="1">
        <f>'Form Responses 1'!E25</f>
        <v>0</v>
      </c>
      <c r="E18" s="1">
        <f>'Form Responses 1'!F25</f>
        <v>0</v>
      </c>
      <c r="F18" s="1">
        <f>'Form Responses 1'!G25</f>
        <v>0</v>
      </c>
      <c r="G18" s="1">
        <f>'Form Responses 1'!H25</f>
        <v>0</v>
      </c>
      <c r="H18" s="1">
        <f>'Form Responses 1'!I25</f>
        <v>0</v>
      </c>
      <c r="I18" s="1">
        <f>'Form Responses 1'!J25</f>
        <v>0</v>
      </c>
      <c r="J18" s="1">
        <f>'Form Responses 1'!K25</f>
        <v>0</v>
      </c>
      <c r="K18" s="1">
        <f>'Form Responses 1'!L25</f>
        <v>0</v>
      </c>
      <c r="L18" s="1">
        <f>'Form Responses 1'!M25</f>
        <v>0</v>
      </c>
      <c r="M18" s="1">
        <f>'Form Responses 1'!N25</f>
        <v>0</v>
      </c>
      <c r="N18" s="1">
        <f>'Form Responses 1'!O25</f>
        <v>0</v>
      </c>
      <c r="O18" s="1">
        <f>'Form Responses 1'!P25</f>
        <v>0</v>
      </c>
      <c r="P18" s="1">
        <f>'Form Responses 1'!Q25</f>
        <v>0</v>
      </c>
      <c r="Q18" s="1">
        <f>'Form Responses 1'!R25</f>
        <v>0</v>
      </c>
      <c r="R18" s="1">
        <f>'Form Responses 1'!S25</f>
        <v>0</v>
      </c>
      <c r="S18" s="1">
        <f>'Form Responses 1'!T25</f>
        <v>0</v>
      </c>
      <c r="T18" s="1">
        <f>'Form Responses 1'!U25</f>
        <v>0</v>
      </c>
      <c r="U18" s="1">
        <f>'Form Responses 1'!V25</f>
        <v>0</v>
      </c>
      <c r="V18" s="1">
        <f>'Form Responses 1'!W25</f>
        <v>0</v>
      </c>
      <c r="W18" s="1">
        <f>'Form Responses 1'!X25</f>
        <v>0</v>
      </c>
      <c r="X18" s="1">
        <f>'Form Responses 1'!Y25</f>
        <v>0</v>
      </c>
      <c r="Y18" s="1">
        <f>'Form Responses 1'!Z25</f>
        <v>0</v>
      </c>
      <c r="Z18" s="1">
        <f>'Form Responses 1'!AA25</f>
        <v>0</v>
      </c>
      <c r="AA18" s="1">
        <f>'Form Responses 1'!AB25</f>
        <v>0</v>
      </c>
      <c r="AB18" s="1">
        <f>'Form Responses 1'!AC25</f>
        <v>0</v>
      </c>
      <c r="AC18" s="1">
        <f>'Form Responses 1'!AD25</f>
        <v>0</v>
      </c>
      <c r="AD18" s="1">
        <f>'Form Responses 1'!AE25</f>
        <v>0</v>
      </c>
      <c r="AE18" s="1">
        <f>'Form Responses 1'!AF25</f>
        <v>0</v>
      </c>
      <c r="AF18" s="1">
        <f>'Form Responses 1'!AG25</f>
        <v>0</v>
      </c>
      <c r="AG18" s="1">
        <f>'Form Responses 1'!AH25</f>
        <v>0</v>
      </c>
      <c r="AH18" s="1">
        <f>'Form Responses 1'!AI25</f>
        <v>0</v>
      </c>
      <c r="AI18" s="1">
        <f>'Form Responses 1'!AJ25</f>
        <v>0</v>
      </c>
      <c r="AJ18" s="1">
        <f>'Form Responses 1'!AK25</f>
        <v>0</v>
      </c>
      <c r="AK18" s="1">
        <f>'Form Responses 1'!AL25</f>
        <v>0</v>
      </c>
      <c r="AL18" s="1">
        <f>'Form Responses 1'!AM25</f>
        <v>0</v>
      </c>
      <c r="AM18" s="1">
        <f>'Form Responses 1'!AN25</f>
        <v>0</v>
      </c>
      <c r="AN18" s="1">
        <f>'Form Responses 1'!AO25</f>
        <v>0</v>
      </c>
      <c r="AO18" s="1">
        <f>'Form Responses 1'!AP25</f>
        <v>0</v>
      </c>
      <c r="AP18" s="1">
        <f>'Form Responses 1'!AQ25</f>
        <v>0</v>
      </c>
      <c r="AQ18" s="1">
        <f>'Form Responses 1'!AR25</f>
        <v>0</v>
      </c>
      <c r="AR18" s="1">
        <f>'Form Responses 1'!AS25</f>
        <v>0</v>
      </c>
      <c r="AS18" s="1">
        <f>'Form Responses 1'!AT25</f>
        <v>0</v>
      </c>
    </row>
    <row r="19" spans="1:63" ht="15.75" customHeight="1">
      <c r="A19" s="1">
        <f>'Form Responses 1'!B25</f>
        <v>0</v>
      </c>
      <c r="B19" s="1">
        <f>'Form Responses 1'!C26</f>
        <v>0</v>
      </c>
      <c r="C19" s="1">
        <f>'Form Responses 1'!D26</f>
        <v>0</v>
      </c>
      <c r="D19" s="1">
        <f>'Form Responses 1'!E26</f>
        <v>0</v>
      </c>
      <c r="E19" s="1">
        <f>'Form Responses 1'!F26</f>
        <v>0</v>
      </c>
      <c r="F19" s="1">
        <f>'Form Responses 1'!G26</f>
        <v>0</v>
      </c>
      <c r="G19" s="1">
        <f>'Form Responses 1'!H26</f>
        <v>0</v>
      </c>
      <c r="H19" s="1">
        <f>'Form Responses 1'!I26</f>
        <v>0</v>
      </c>
      <c r="I19" s="1">
        <f>'Form Responses 1'!J26</f>
        <v>0</v>
      </c>
      <c r="J19" s="1">
        <f>'Form Responses 1'!K26</f>
        <v>0</v>
      </c>
      <c r="K19" s="1">
        <f>'Form Responses 1'!L26</f>
        <v>0</v>
      </c>
      <c r="L19" s="1">
        <f>'Form Responses 1'!M26</f>
        <v>0</v>
      </c>
      <c r="M19" s="1">
        <f>'Form Responses 1'!N26</f>
        <v>0</v>
      </c>
      <c r="N19" s="1">
        <f>'Form Responses 1'!O26</f>
        <v>0</v>
      </c>
      <c r="O19" s="1">
        <f>'Form Responses 1'!P26</f>
        <v>0</v>
      </c>
      <c r="P19" s="1">
        <f>'Form Responses 1'!Q26</f>
        <v>0</v>
      </c>
      <c r="Q19" s="1">
        <f>'Form Responses 1'!R26</f>
        <v>0</v>
      </c>
      <c r="R19" s="1">
        <f>'Form Responses 1'!S26</f>
        <v>0</v>
      </c>
      <c r="S19" s="1">
        <f>'Form Responses 1'!T26</f>
        <v>0</v>
      </c>
      <c r="T19" s="1">
        <f>'Form Responses 1'!U26</f>
        <v>0</v>
      </c>
      <c r="U19" s="1">
        <f>'Form Responses 1'!V26</f>
        <v>0</v>
      </c>
      <c r="V19" s="1">
        <f>'Form Responses 1'!W26</f>
        <v>0</v>
      </c>
      <c r="W19" s="1">
        <f>'Form Responses 1'!X26</f>
        <v>0</v>
      </c>
      <c r="X19" s="1">
        <f>'Form Responses 1'!Y26</f>
        <v>0</v>
      </c>
      <c r="Y19" s="1">
        <f>'Form Responses 1'!Z26</f>
        <v>0</v>
      </c>
      <c r="Z19" s="1">
        <f>'Form Responses 1'!AA26</f>
        <v>0</v>
      </c>
      <c r="AA19" s="1">
        <f>'Form Responses 1'!AB26</f>
        <v>0</v>
      </c>
      <c r="AB19" s="1">
        <f>'Form Responses 1'!AC26</f>
        <v>0</v>
      </c>
      <c r="AC19" s="1">
        <f>'Form Responses 1'!AD26</f>
        <v>0</v>
      </c>
      <c r="AD19" s="1">
        <f>'Form Responses 1'!AE26</f>
        <v>0</v>
      </c>
      <c r="AE19" s="1">
        <f>'Form Responses 1'!AF26</f>
        <v>0</v>
      </c>
      <c r="AF19" s="1">
        <f>'Form Responses 1'!AG26</f>
        <v>0</v>
      </c>
      <c r="AG19" s="1">
        <f>'Form Responses 1'!AH26</f>
        <v>0</v>
      </c>
      <c r="AH19" s="1">
        <f>'Form Responses 1'!AI26</f>
        <v>0</v>
      </c>
      <c r="AI19" s="1">
        <f>'Form Responses 1'!AJ26</f>
        <v>0</v>
      </c>
      <c r="AJ19" s="1">
        <f>'Form Responses 1'!AK26</f>
        <v>0</v>
      </c>
      <c r="AK19" s="1">
        <f>'Form Responses 1'!AL26</f>
        <v>0</v>
      </c>
      <c r="AL19" s="1">
        <f>'Form Responses 1'!AM26</f>
        <v>0</v>
      </c>
      <c r="AM19" s="1">
        <f>'Form Responses 1'!AN26</f>
        <v>0</v>
      </c>
      <c r="AN19" s="1">
        <f>'Form Responses 1'!AO26</f>
        <v>0</v>
      </c>
      <c r="AO19" s="1">
        <f>'Form Responses 1'!AP26</f>
        <v>0</v>
      </c>
      <c r="AP19" s="1">
        <f>'Form Responses 1'!AQ26</f>
        <v>0</v>
      </c>
      <c r="AQ19" s="1">
        <f>'Form Responses 1'!AR26</f>
        <v>0</v>
      </c>
      <c r="AR19" s="1">
        <f>'Form Responses 1'!AS26</f>
        <v>0</v>
      </c>
      <c r="AS19" s="1">
        <f>'Form Responses 1'!AT26</f>
        <v>0</v>
      </c>
    </row>
    <row r="20" spans="1:63" ht="15.75" customHeight="1">
      <c r="A20" s="1">
        <f>'Form Responses 1'!B26</f>
        <v>0</v>
      </c>
      <c r="B20" s="1">
        <f>'Form Responses 1'!C27</f>
        <v>0</v>
      </c>
      <c r="C20" s="1">
        <f>'Form Responses 1'!D27</f>
        <v>0</v>
      </c>
      <c r="D20" s="1">
        <f>'Form Responses 1'!E27</f>
        <v>0</v>
      </c>
      <c r="E20" s="1">
        <f>'Form Responses 1'!F27</f>
        <v>0</v>
      </c>
      <c r="F20" s="1">
        <f>'Form Responses 1'!G27</f>
        <v>0</v>
      </c>
      <c r="G20" s="1">
        <f>'Form Responses 1'!H27</f>
        <v>0</v>
      </c>
      <c r="H20" s="1">
        <f>'Form Responses 1'!I27</f>
        <v>0</v>
      </c>
      <c r="I20" s="1">
        <f>'Form Responses 1'!J27</f>
        <v>0</v>
      </c>
      <c r="J20" s="1">
        <f>'Form Responses 1'!K27</f>
        <v>0</v>
      </c>
      <c r="K20" s="1">
        <f>'Form Responses 1'!L27</f>
        <v>0</v>
      </c>
      <c r="L20" s="1">
        <f>'Form Responses 1'!M27</f>
        <v>0</v>
      </c>
      <c r="M20" s="1">
        <f>'Form Responses 1'!N27</f>
        <v>0</v>
      </c>
      <c r="N20" s="1">
        <f>'Form Responses 1'!O27</f>
        <v>0</v>
      </c>
      <c r="O20" s="1">
        <f>'Form Responses 1'!P27</f>
        <v>0</v>
      </c>
      <c r="P20" s="1">
        <f>'Form Responses 1'!Q27</f>
        <v>0</v>
      </c>
      <c r="Q20" s="1">
        <f>'Form Responses 1'!R27</f>
        <v>0</v>
      </c>
      <c r="R20" s="1">
        <f>'Form Responses 1'!S27</f>
        <v>0</v>
      </c>
      <c r="S20" s="1">
        <f>'Form Responses 1'!T27</f>
        <v>0</v>
      </c>
      <c r="T20" s="1">
        <f>'Form Responses 1'!U27</f>
        <v>0</v>
      </c>
      <c r="U20" s="1">
        <f>'Form Responses 1'!V27</f>
        <v>0</v>
      </c>
      <c r="V20" s="1">
        <f>'Form Responses 1'!W27</f>
        <v>0</v>
      </c>
      <c r="W20" s="1">
        <f>'Form Responses 1'!X27</f>
        <v>0</v>
      </c>
      <c r="X20" s="1">
        <f>'Form Responses 1'!Y27</f>
        <v>0</v>
      </c>
      <c r="Y20" s="1">
        <f>'Form Responses 1'!Z27</f>
        <v>0</v>
      </c>
      <c r="Z20" s="1">
        <f>'Form Responses 1'!AA27</f>
        <v>0</v>
      </c>
      <c r="AA20" s="1">
        <f>'Form Responses 1'!AB27</f>
        <v>0</v>
      </c>
      <c r="AB20" s="1">
        <f>'Form Responses 1'!AC27</f>
        <v>0</v>
      </c>
      <c r="AC20" s="1">
        <f>'Form Responses 1'!AD27</f>
        <v>0</v>
      </c>
      <c r="AD20" s="1">
        <f>'Form Responses 1'!AE27</f>
        <v>0</v>
      </c>
      <c r="AE20" s="1">
        <f>'Form Responses 1'!AF27</f>
        <v>0</v>
      </c>
      <c r="AF20" s="1">
        <f>'Form Responses 1'!AG27</f>
        <v>0</v>
      </c>
      <c r="AG20" s="1">
        <f>'Form Responses 1'!AH27</f>
        <v>0</v>
      </c>
      <c r="AH20" s="1">
        <f>'Form Responses 1'!AI27</f>
        <v>0</v>
      </c>
      <c r="AI20" s="1">
        <f>'Form Responses 1'!AJ27</f>
        <v>0</v>
      </c>
      <c r="AJ20" s="1">
        <f>'Form Responses 1'!AK27</f>
        <v>0</v>
      </c>
      <c r="AK20" s="1">
        <f>'Form Responses 1'!AL27</f>
        <v>0</v>
      </c>
      <c r="AL20" s="1">
        <f>'Form Responses 1'!AM27</f>
        <v>0</v>
      </c>
      <c r="AM20" s="1">
        <f>'Form Responses 1'!AN27</f>
        <v>0</v>
      </c>
      <c r="AN20" s="1">
        <f>'Form Responses 1'!AO27</f>
        <v>0</v>
      </c>
      <c r="AO20" s="1">
        <f>'Form Responses 1'!AP27</f>
        <v>0</v>
      </c>
      <c r="AP20" s="1">
        <f>'Form Responses 1'!AQ27</f>
        <v>0</v>
      </c>
      <c r="AQ20" s="1">
        <f>'Form Responses 1'!AR27</f>
        <v>0</v>
      </c>
      <c r="AR20" s="1">
        <f>'Form Responses 1'!AS27</f>
        <v>0</v>
      </c>
      <c r="AS20" s="1">
        <f>'Form Responses 1'!AT27</f>
        <v>0</v>
      </c>
    </row>
    <row r="21" spans="1:63" ht="15.75" customHeight="1">
      <c r="A21" s="1">
        <f>'Form Responses 1'!B28</f>
        <v>0</v>
      </c>
      <c r="B21" s="1">
        <f>'Form Responses 1'!C28</f>
        <v>0</v>
      </c>
      <c r="C21" s="1">
        <f>'Form Responses 1'!D28</f>
        <v>0</v>
      </c>
      <c r="D21" s="1">
        <f>'Form Responses 1'!E28</f>
        <v>0</v>
      </c>
      <c r="E21" s="1">
        <f>'Form Responses 1'!F28</f>
        <v>0</v>
      </c>
      <c r="F21" s="1">
        <f>'Form Responses 1'!G28</f>
        <v>0</v>
      </c>
      <c r="G21" s="1">
        <f>'Form Responses 1'!H28</f>
        <v>0</v>
      </c>
      <c r="H21" s="1">
        <f>'Form Responses 1'!I28</f>
        <v>0</v>
      </c>
      <c r="I21" s="1">
        <f>'Form Responses 1'!J28</f>
        <v>0</v>
      </c>
      <c r="J21" s="1">
        <f>'Form Responses 1'!K28</f>
        <v>0</v>
      </c>
      <c r="K21" s="1">
        <f>'Form Responses 1'!L28</f>
        <v>0</v>
      </c>
      <c r="L21" s="1">
        <f>'Form Responses 1'!M28</f>
        <v>0</v>
      </c>
      <c r="M21" s="1">
        <f>'Form Responses 1'!N28</f>
        <v>0</v>
      </c>
      <c r="N21" s="1">
        <f>'Form Responses 1'!O28</f>
        <v>0</v>
      </c>
      <c r="O21" s="1">
        <f>'Form Responses 1'!P28</f>
        <v>0</v>
      </c>
      <c r="P21" s="1">
        <f>'Form Responses 1'!Q28</f>
        <v>0</v>
      </c>
      <c r="Q21" s="1">
        <f>'Form Responses 1'!R28</f>
        <v>0</v>
      </c>
      <c r="R21" s="1">
        <f>'Form Responses 1'!S28</f>
        <v>0</v>
      </c>
      <c r="S21" s="1">
        <f>'Form Responses 1'!T28</f>
        <v>0</v>
      </c>
      <c r="T21" s="1">
        <f>'Form Responses 1'!U28</f>
        <v>0</v>
      </c>
      <c r="U21" s="1">
        <f>'Form Responses 1'!V28</f>
        <v>0</v>
      </c>
      <c r="V21" s="1">
        <f>'Form Responses 1'!W28</f>
        <v>0</v>
      </c>
      <c r="W21" s="1">
        <f>'Form Responses 1'!X28</f>
        <v>0</v>
      </c>
      <c r="X21" s="1">
        <f>'Form Responses 1'!Y28</f>
        <v>0</v>
      </c>
      <c r="Y21" s="1">
        <f>'Form Responses 1'!Z28</f>
        <v>0</v>
      </c>
      <c r="Z21" s="1">
        <f>'Form Responses 1'!AA28</f>
        <v>0</v>
      </c>
      <c r="AA21" s="1">
        <f>'Form Responses 1'!AB28</f>
        <v>0</v>
      </c>
      <c r="AB21" s="1">
        <f>'Form Responses 1'!AC28</f>
        <v>0</v>
      </c>
      <c r="AC21" s="1">
        <f>'Form Responses 1'!AD28</f>
        <v>0</v>
      </c>
      <c r="AD21" s="1">
        <f>'Form Responses 1'!AE28</f>
        <v>0</v>
      </c>
      <c r="AE21" s="1">
        <f>'Form Responses 1'!AF28</f>
        <v>0</v>
      </c>
      <c r="AF21" s="1">
        <f>'Form Responses 1'!AG28</f>
        <v>0</v>
      </c>
      <c r="AG21" s="1">
        <f>'Form Responses 1'!AH28</f>
        <v>0</v>
      </c>
      <c r="AH21" s="1">
        <f>'Form Responses 1'!AI28</f>
        <v>0</v>
      </c>
      <c r="AI21" s="1">
        <f>'Form Responses 1'!AJ28</f>
        <v>0</v>
      </c>
      <c r="AJ21" s="1">
        <f>'Form Responses 1'!AK28</f>
        <v>0</v>
      </c>
      <c r="AK21" s="1">
        <f>'Form Responses 1'!AL28</f>
        <v>0</v>
      </c>
      <c r="AL21" s="1">
        <f>'Form Responses 1'!AM28</f>
        <v>0</v>
      </c>
      <c r="AM21" s="1">
        <f>'Form Responses 1'!AN28</f>
        <v>0</v>
      </c>
      <c r="AN21" s="1">
        <f>'Form Responses 1'!AO28</f>
        <v>0</v>
      </c>
      <c r="AO21" s="1">
        <f>'Form Responses 1'!AP28</f>
        <v>0</v>
      </c>
      <c r="AP21" s="1">
        <f>'Form Responses 1'!AQ28</f>
        <v>0</v>
      </c>
      <c r="AQ21" s="1">
        <f>'Form Responses 1'!AR28</f>
        <v>0</v>
      </c>
      <c r="AR21" s="1">
        <f>'Form Responses 1'!AS28</f>
        <v>0</v>
      </c>
      <c r="AS21" s="1">
        <f>'Form Responses 1'!AT28</f>
        <v>0</v>
      </c>
    </row>
    <row r="23" spans="1:6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row>
    <row r="24" spans="1:63" ht="15.75" customHeight="1">
      <c r="A24" s="1">
        <f>VLOOKUP(A4,Likert!$A$2:$B$6,2,FALSE)</f>
        <v>1</v>
      </c>
      <c r="B24" s="1">
        <f>VLOOKUP(B4,Likert!$A$2:$B$6,2,FALSE)</f>
        <v>2</v>
      </c>
      <c r="C24" s="1">
        <f>VLOOKUP(C4,Likert!$A$2:$B$6,2,FALSE)</f>
        <v>0</v>
      </c>
      <c r="D24" s="1">
        <f>VLOOKUP(D4,Likert!$A$2:$B$6,2,FALSE)</f>
        <v>2</v>
      </c>
      <c r="E24" s="1">
        <f>VLOOKUP(E4,Likert!$A$2:$B$6,2,FALSE)</f>
        <v>1</v>
      </c>
      <c r="F24" s="1">
        <f>VLOOKUP(F4,Likert!$A$2:$B$6,2,FALSE)</f>
        <v>0</v>
      </c>
      <c r="G24" s="1">
        <f>VLOOKUP(G4,Likert!$A$2:$B$6,2,FALSE)</f>
        <v>2</v>
      </c>
      <c r="H24" s="1">
        <f>VLOOKUP(H4,Likert!$A$2:$B$6,2,FALSE)</f>
        <v>0</v>
      </c>
      <c r="I24" s="1">
        <f>VLOOKUP(I4,Likert!$A$2:$B$6,2,FALSE)</f>
        <v>1</v>
      </c>
      <c r="J24" s="1">
        <f>VLOOKUP(J4,Likert!$A$2:$B$6,2,FALSE)</f>
        <v>0</v>
      </c>
      <c r="K24" s="1">
        <f>VLOOKUP(K4,Likert!$A$2:$B$6,2,FALSE)</f>
        <v>1</v>
      </c>
      <c r="L24" s="1">
        <f>VLOOKUP(L4,Likert!$A$2:$B$6,2,FALSE)</f>
        <v>2</v>
      </c>
      <c r="M24" s="1">
        <f>VLOOKUP(M4,Likert!$A$2:$B$6,2,FALSE)</f>
        <v>2</v>
      </c>
      <c r="N24" s="1">
        <f>VLOOKUP(N4,Likert!$A$2:$B$6,2,FALSE)</f>
        <v>1</v>
      </c>
      <c r="O24" s="1">
        <f>VLOOKUP(O4,Likert!$A$2:$B$6,2,FALSE)</f>
        <v>0</v>
      </c>
      <c r="P24" s="1">
        <f>VLOOKUP(P4,Likert!$A$2:$B$6,2,FALSE)</f>
        <v>1</v>
      </c>
      <c r="Q24" s="1">
        <f>VLOOKUP(Q4,Likert!$A$2:$B$6,2,FALSE)</f>
        <v>0</v>
      </c>
      <c r="R24" s="1">
        <f>VLOOKUP(R4,Likert!$A$2:$B$6,2,FALSE)</f>
        <v>2</v>
      </c>
      <c r="S24" s="1">
        <f>VLOOKUP(S4,Likert!$A$2:$B$6,2,FALSE)</f>
        <v>1</v>
      </c>
      <c r="T24" s="1">
        <f>VLOOKUP(T4,Likert!$A$2:$B$6,2,FALSE)</f>
        <v>2</v>
      </c>
      <c r="U24" s="1">
        <f>VLOOKUP(U4,Likert!$A$2:$B$6,2,FALSE)</f>
        <v>0</v>
      </c>
      <c r="V24" s="1">
        <f>VLOOKUP(V4,Likert!$A$2:$B$6,2,FALSE)</f>
        <v>1</v>
      </c>
      <c r="W24" s="1">
        <f>VLOOKUP(W4,Likert!$A$2:$B$6,2,FALSE)</f>
        <v>2</v>
      </c>
      <c r="X24" s="1">
        <f>VLOOKUP(X4,Likert!$A$2:$B$6,2,FALSE)</f>
        <v>0</v>
      </c>
      <c r="Y24" s="1">
        <f>VLOOKUP(Y4,Likert!$A$2:$B$6,2,FALSE)</f>
        <v>2</v>
      </c>
      <c r="Z24" s="1">
        <f>VLOOKUP(Z4,Likert!$A$2:$B$6,2,FALSE)</f>
        <v>1</v>
      </c>
      <c r="AA24" s="1">
        <f>VLOOKUP(AA4,Likert!$A$2:$B$6,2,FALSE)</f>
        <v>0</v>
      </c>
      <c r="AB24" s="1">
        <f>VLOOKUP(AB4,Likert!$A$2:$B$6,2,FALSE)</f>
        <v>0</v>
      </c>
      <c r="AC24" s="1">
        <f>VLOOKUP(AC4,Likert!$A$2:$B$6,2,FALSE)</f>
        <v>2</v>
      </c>
      <c r="AD24" s="1">
        <f>VLOOKUP(AD4,Likert!$A$2:$B$6,2,FALSE)</f>
        <v>1</v>
      </c>
      <c r="AE24" s="1">
        <f>VLOOKUP(AE4,Likert!$A$2:$B$6,2,FALSE)</f>
        <v>2</v>
      </c>
      <c r="AF24" s="1">
        <f>VLOOKUP(AF4,Likert!$A$2:$B$6,2,FALSE)</f>
        <v>0</v>
      </c>
      <c r="AG24" s="1">
        <f>VLOOKUP(AG4,Likert!$A$2:$B$6,2,FALSE)</f>
        <v>1</v>
      </c>
      <c r="AH24" s="1">
        <f>VLOOKUP(AH4,Likert!$A$2:$B$6,2,FALSE)</f>
        <v>0</v>
      </c>
      <c r="AI24" s="1">
        <f>VLOOKUP(AI4,Likert!$A$2:$B$6,2,FALSE)</f>
        <v>1</v>
      </c>
      <c r="AJ24" s="1">
        <f>VLOOKUP(AJ4,Likert!$A$2:$B$6,2,FALSE)</f>
        <v>2</v>
      </c>
      <c r="AK24" s="1">
        <f>VLOOKUP(AK4,Likert!$A$2:$B$6,2,FALSE)</f>
        <v>0</v>
      </c>
      <c r="AL24" s="1">
        <f>VLOOKUP(AL4,Likert!$A$2:$B$6,2,FALSE)</f>
        <v>2</v>
      </c>
      <c r="AM24" s="1">
        <f>VLOOKUP(AM4,Likert!$A$2:$B$6,2,FALSE)</f>
        <v>1</v>
      </c>
      <c r="AN24" s="1">
        <f>VLOOKUP(AN4,Likert!$A$2:$B$6,2,FALSE)</f>
        <v>2</v>
      </c>
      <c r="AO24" s="1">
        <f>VLOOKUP(AO4,Likert!$A$2:$B$6,2,FALSE)</f>
        <v>1</v>
      </c>
      <c r="AP24" s="1">
        <f>VLOOKUP(AP4,Likert!$A$2:$B$6,2,FALSE)</f>
        <v>0</v>
      </c>
      <c r="AQ24" s="1">
        <f>VLOOKUP(AQ4,Likert!$A$2:$B$6,2,FALSE)</f>
        <v>2</v>
      </c>
      <c r="AR24" s="1">
        <f>VLOOKUP(AR4,Likert!$A$2:$B$6,2,FALSE)</f>
        <v>1</v>
      </c>
      <c r="AS24" s="1">
        <f>VLOOKUP(AS4,Likert!$A$2:$B$6,2,FALSE)</f>
        <v>0</v>
      </c>
    </row>
    <row r="25" spans="1:63" ht="15.75" customHeight="1">
      <c r="A25" s="1">
        <f>VLOOKUP(A5,Likert!$A$2:$B$6,2,FALSE)</f>
        <v>2</v>
      </c>
      <c r="B25" s="1">
        <f>VLOOKUP(B5,Likert!$A$2:$B$6,2,FALSE)</f>
        <v>1</v>
      </c>
      <c r="C25" s="1">
        <f>VLOOKUP(C5,Likert!$A$2:$B$6,2,FALSE)</f>
        <v>0</v>
      </c>
      <c r="D25" s="1">
        <f>VLOOKUP(D5,Likert!$A$2:$B$6,2,FALSE)</f>
        <v>2</v>
      </c>
      <c r="E25" s="1">
        <f>VLOOKUP(E5,Likert!$A$2:$B$6,2,FALSE)</f>
        <v>1</v>
      </c>
      <c r="F25" s="1">
        <f>VLOOKUP(F5,Likert!$A$2:$B$6,2,FALSE)</f>
        <v>0</v>
      </c>
      <c r="G25" s="1">
        <f>VLOOKUP(G5,Likert!$A$2:$B$6,2,FALSE)</f>
        <v>1</v>
      </c>
      <c r="H25" s="1">
        <f>VLOOKUP(H5,Likert!$A$2:$B$6,2,FALSE)</f>
        <v>2</v>
      </c>
      <c r="I25" s="1">
        <f>VLOOKUP(I5,Likert!$A$2:$B$6,2,FALSE)</f>
        <v>0</v>
      </c>
      <c r="J25" s="1">
        <f>VLOOKUP(J5,Likert!$A$2:$B$6,2,FALSE)</f>
        <v>2</v>
      </c>
      <c r="K25" s="1">
        <f>VLOOKUP(K5,Likert!$A$2:$B$6,2,FALSE)</f>
        <v>1</v>
      </c>
      <c r="L25" s="1">
        <f>VLOOKUP(L5,Likert!$A$2:$B$6,2,FALSE)</f>
        <v>0</v>
      </c>
      <c r="M25" s="1">
        <f>VLOOKUP(M5,Likert!$A$2:$B$6,2,FALSE)</f>
        <v>2</v>
      </c>
      <c r="N25" s="1">
        <f>VLOOKUP(N5,Likert!$A$2:$B$6,2,FALSE)</f>
        <v>0</v>
      </c>
      <c r="O25" s="1">
        <f>VLOOKUP(O5,Likert!$A$2:$B$6,2,FALSE)</f>
        <v>1</v>
      </c>
      <c r="P25" s="1">
        <f>VLOOKUP(P5,Likert!$A$2:$B$6,2,FALSE)</f>
        <v>2</v>
      </c>
      <c r="Q25" s="1">
        <f>VLOOKUP(Q5,Likert!$A$2:$B$6,2,FALSE)</f>
        <v>1</v>
      </c>
      <c r="R25" s="1">
        <f>VLOOKUP(R5,Likert!$A$2:$B$6,2,FALSE)</f>
        <v>0</v>
      </c>
      <c r="S25" s="1">
        <f>VLOOKUP(S5,Likert!$A$2:$B$6,2,FALSE)</f>
        <v>1</v>
      </c>
      <c r="T25" s="1">
        <f>VLOOKUP(T5,Likert!$A$2:$B$6,2,FALSE)</f>
        <v>0</v>
      </c>
      <c r="U25" s="1">
        <f>VLOOKUP(U5,Likert!$A$2:$B$6,2,FALSE)</f>
        <v>2</v>
      </c>
      <c r="V25" s="1">
        <f>VLOOKUP(V5,Likert!$A$2:$B$6,2,FALSE)</f>
        <v>0</v>
      </c>
      <c r="W25" s="1">
        <f>VLOOKUP(W5,Likert!$A$2:$B$6,2,FALSE)</f>
        <v>2</v>
      </c>
      <c r="X25" s="1">
        <f>VLOOKUP(X5,Likert!$A$2:$B$6,2,FALSE)</f>
        <v>1</v>
      </c>
      <c r="Y25" s="1">
        <f>VLOOKUP(Y5,Likert!$A$2:$B$6,2,FALSE)</f>
        <v>0</v>
      </c>
      <c r="Z25" s="1">
        <f>VLOOKUP(Z5,Likert!$A$2:$B$6,2,FALSE)</f>
        <v>2</v>
      </c>
      <c r="AA25" s="1">
        <f>VLOOKUP(AA5,Likert!$A$2:$B$6,2,FALSE)</f>
        <v>1</v>
      </c>
      <c r="AB25" s="1">
        <f>VLOOKUP(AB5,Likert!$A$2:$B$6,2,FALSE)</f>
        <v>2</v>
      </c>
      <c r="AC25" s="1">
        <f>VLOOKUP(AC5,Likert!$A$2:$B$6,2,FALSE)</f>
        <v>0</v>
      </c>
      <c r="AD25" s="1">
        <f>VLOOKUP(AD5,Likert!$A$2:$B$6,2,FALSE)</f>
        <v>1</v>
      </c>
      <c r="AE25" s="1">
        <f>VLOOKUP(AE5,Likert!$A$2:$B$6,2,FALSE)</f>
        <v>2</v>
      </c>
      <c r="AF25" s="1">
        <f>VLOOKUP(AF5,Likert!$A$2:$B$6,2,FALSE)</f>
        <v>0</v>
      </c>
      <c r="AG25" s="1">
        <f>VLOOKUP(AG5,Likert!$A$2:$B$6,2,FALSE)</f>
        <v>1</v>
      </c>
      <c r="AH25" s="1">
        <f>VLOOKUP(AH5,Likert!$A$2:$B$6,2,FALSE)</f>
        <v>1</v>
      </c>
      <c r="AI25" s="1">
        <f>VLOOKUP(AI5,Likert!$A$2:$B$6,2,FALSE)</f>
        <v>2</v>
      </c>
      <c r="AJ25" s="1">
        <f>VLOOKUP(AJ5,Likert!$A$2:$B$6,2,FALSE)</f>
        <v>0</v>
      </c>
      <c r="AK25" s="1">
        <f>VLOOKUP(AK5,Likert!$A$2:$B$6,2,FALSE)</f>
        <v>0</v>
      </c>
      <c r="AL25" s="1">
        <f>VLOOKUP(AL5,Likert!$A$2:$B$6,2,FALSE)</f>
        <v>2</v>
      </c>
      <c r="AM25" s="1">
        <f>VLOOKUP(AM5,Likert!$A$2:$B$6,2,FALSE)</f>
        <v>1</v>
      </c>
      <c r="AN25" s="1">
        <f>VLOOKUP(AN5,Likert!$A$2:$B$6,2,FALSE)</f>
        <v>1</v>
      </c>
      <c r="AO25" s="1">
        <f>VLOOKUP(AO5,Likert!$A$2:$B$6,2,FALSE)</f>
        <v>0</v>
      </c>
      <c r="AP25" s="1">
        <f>VLOOKUP(AP5,Likert!$A$2:$B$6,2,FALSE)</f>
        <v>2</v>
      </c>
      <c r="AQ25" s="1">
        <f>VLOOKUP(AQ5,Likert!$A$2:$B$6,2,FALSE)</f>
        <v>2</v>
      </c>
      <c r="AR25" s="1">
        <f>VLOOKUP(AR5,Likert!$A$2:$B$6,2,FALSE)</f>
        <v>0</v>
      </c>
      <c r="AS25" s="1">
        <f>VLOOKUP(AS5,Likert!$A$2:$B$6,2,FALSE)</f>
        <v>1</v>
      </c>
    </row>
    <row r="26" spans="1:63" ht="15.75" customHeight="1">
      <c r="A26" s="1">
        <f>VLOOKUP(A6,Likert!$A$2:$B$6,2,FALSE)</f>
        <v>2</v>
      </c>
      <c r="B26" s="1">
        <f>VLOOKUP(B6,Likert!$A$2:$B$6,2,FALSE)</f>
        <v>0</v>
      </c>
      <c r="C26" s="1">
        <f>VLOOKUP(C6,Likert!$A$2:$B$6,2,FALSE)</f>
        <v>1</v>
      </c>
      <c r="D26" s="1">
        <f>VLOOKUP(D6,Likert!$A$2:$B$6,2,FALSE)</f>
        <v>1</v>
      </c>
      <c r="E26" s="1">
        <f>VLOOKUP(E6,Likert!$A$2:$B$6,2,FALSE)</f>
        <v>0</v>
      </c>
      <c r="F26" s="1">
        <f>VLOOKUP(F6,Likert!$A$2:$B$6,2,FALSE)</f>
        <v>2</v>
      </c>
      <c r="G26" s="1">
        <f>VLOOKUP(G6,Likert!$A$2:$B$6,2,FALSE)</f>
        <v>0</v>
      </c>
      <c r="H26" s="1">
        <f>VLOOKUP(H6,Likert!$A$2:$B$6,2,FALSE)</f>
        <v>2</v>
      </c>
      <c r="I26" s="1">
        <f>VLOOKUP(I6,Likert!$A$2:$B$6,2,FALSE)</f>
        <v>1</v>
      </c>
      <c r="J26" s="1">
        <f>VLOOKUP(J6,Likert!$A$2:$B$6,2,FALSE)</f>
        <v>2</v>
      </c>
      <c r="K26" s="1">
        <f>VLOOKUP(K6,Likert!$A$2:$B$6,2,FALSE)</f>
        <v>0</v>
      </c>
      <c r="L26" s="1">
        <f>VLOOKUP(L6,Likert!$A$2:$B$6,2,FALSE)</f>
        <v>1</v>
      </c>
      <c r="M26" s="1">
        <f>VLOOKUP(M6,Likert!$A$2:$B$6,2,FALSE)</f>
        <v>1</v>
      </c>
      <c r="N26" s="1">
        <f>VLOOKUP(N6,Likert!$A$2:$B$6,2,FALSE)</f>
        <v>0</v>
      </c>
      <c r="O26" s="1">
        <f>VLOOKUP(O6,Likert!$A$2:$B$6,2,FALSE)</f>
        <v>2</v>
      </c>
      <c r="P26" s="1">
        <f>VLOOKUP(P6,Likert!$A$2:$B$6,2,FALSE)</f>
        <v>1</v>
      </c>
      <c r="Q26" s="1">
        <f>VLOOKUP(Q6,Likert!$A$2:$B$6,2,FALSE)</f>
        <v>2</v>
      </c>
      <c r="R26" s="1">
        <f>VLOOKUP(R6,Likert!$A$2:$B$6,2,FALSE)</f>
        <v>0</v>
      </c>
      <c r="S26" s="1">
        <f>VLOOKUP(S6,Likert!$A$2:$B$6,2,FALSE)</f>
        <v>1</v>
      </c>
      <c r="T26" s="1">
        <f>VLOOKUP(T6,Likert!$A$2:$B$6,2,FALSE)</f>
        <v>0</v>
      </c>
      <c r="U26" s="1">
        <f>VLOOKUP(U6,Likert!$A$2:$B$6,2,FALSE)</f>
        <v>2</v>
      </c>
      <c r="V26" s="1">
        <f>VLOOKUP(V6,Likert!$A$2:$B$6,2,FALSE)</f>
        <v>0</v>
      </c>
      <c r="W26" s="1">
        <f>VLOOKUP(W6,Likert!$A$2:$B$6,2,FALSE)</f>
        <v>2</v>
      </c>
      <c r="X26" s="1">
        <f>VLOOKUP(X6,Likert!$A$2:$B$6,2,FALSE)</f>
        <v>1</v>
      </c>
      <c r="Y26" s="1">
        <f>VLOOKUP(Y6,Likert!$A$2:$B$6,2,FALSE)</f>
        <v>0</v>
      </c>
      <c r="Z26" s="1">
        <f>VLOOKUP(Z6,Likert!$A$2:$B$6,2,FALSE)</f>
        <v>2</v>
      </c>
      <c r="AA26" s="1">
        <f>VLOOKUP(AA6,Likert!$A$2:$B$6,2,FALSE)</f>
        <v>1</v>
      </c>
      <c r="AB26" s="1">
        <f>VLOOKUP(AB6,Likert!$A$2:$B$6,2,FALSE)</f>
        <v>1</v>
      </c>
      <c r="AC26" s="1">
        <f>VLOOKUP(AC6,Likert!$A$2:$B$6,2,FALSE)</f>
        <v>0</v>
      </c>
      <c r="AD26" s="1">
        <f>VLOOKUP(AD6,Likert!$A$2:$B$6,2,FALSE)</f>
        <v>2</v>
      </c>
      <c r="AE26" s="1">
        <f>VLOOKUP(AE6,Likert!$A$2:$B$6,2,FALSE)</f>
        <v>2</v>
      </c>
      <c r="AF26" s="1">
        <f>VLOOKUP(AF6,Likert!$A$2:$B$6,2,FALSE)</f>
        <v>0</v>
      </c>
      <c r="AG26" s="1">
        <f>VLOOKUP(AG6,Likert!$A$2:$B$6,2,FALSE)</f>
        <v>1</v>
      </c>
      <c r="AH26" s="1">
        <f>VLOOKUP(AH6,Likert!$A$2:$B$6,2,FALSE)</f>
        <v>1</v>
      </c>
      <c r="AI26" s="1">
        <f>VLOOKUP(AI6,Likert!$A$2:$B$6,2,FALSE)</f>
        <v>2</v>
      </c>
      <c r="AJ26" s="1">
        <f>VLOOKUP(AJ6,Likert!$A$2:$B$6,2,FALSE)</f>
        <v>0</v>
      </c>
      <c r="AK26" s="1">
        <f>VLOOKUP(AK6,Likert!$A$2:$B$6,2,FALSE)</f>
        <v>1</v>
      </c>
      <c r="AL26" s="1">
        <f>VLOOKUP(AL6,Likert!$A$2:$B$6,2,FALSE)</f>
        <v>2</v>
      </c>
      <c r="AM26" s="1">
        <f>VLOOKUP(AM6,Likert!$A$2:$B$6,2,FALSE)</f>
        <v>0</v>
      </c>
      <c r="AN26" s="1">
        <f>VLOOKUP(AN6,Likert!$A$2:$B$6,2,FALSE)</f>
        <v>2</v>
      </c>
      <c r="AO26" s="1">
        <f>VLOOKUP(AO6,Likert!$A$2:$B$6,2,FALSE)</f>
        <v>0</v>
      </c>
      <c r="AP26" s="1">
        <f>VLOOKUP(AP6,Likert!$A$2:$B$6,2,FALSE)</f>
        <v>1</v>
      </c>
      <c r="AQ26" s="1">
        <f>VLOOKUP(AQ6,Likert!$A$2:$B$6,2,FALSE)</f>
        <v>2</v>
      </c>
      <c r="AR26" s="1">
        <f>VLOOKUP(AR6,Likert!$A$2:$B$6,2,FALSE)</f>
        <v>1</v>
      </c>
      <c r="AS26" s="1">
        <f>VLOOKUP(AS6,Likert!$A$2:$B$6,2,FALSE)</f>
        <v>0</v>
      </c>
    </row>
    <row r="27" spans="1:63" ht="15.75" customHeight="1">
      <c r="A27" s="1">
        <f>VLOOKUP(A7,Likert!$A$2:$B$6,2,FALSE)</f>
        <v>1</v>
      </c>
      <c r="B27" s="1">
        <f>VLOOKUP(B7,Likert!$A$2:$B$6,2,FALSE)</f>
        <v>0</v>
      </c>
      <c r="C27" s="1">
        <f>VLOOKUP(C7,Likert!$A$2:$B$6,2,FALSE)</f>
        <v>2</v>
      </c>
      <c r="D27" s="1">
        <f>VLOOKUP(D7,Likert!$A$2:$B$6,2,FALSE)</f>
        <v>2</v>
      </c>
      <c r="E27" s="1">
        <f>VLOOKUP(E7,Likert!$A$2:$B$6,2,FALSE)</f>
        <v>1</v>
      </c>
      <c r="F27" s="1">
        <f>VLOOKUP(F7,Likert!$A$2:$B$6,2,FALSE)</f>
        <v>0</v>
      </c>
      <c r="G27" s="1">
        <f>VLOOKUP(G7,Likert!$A$2:$B$6,2,FALSE)</f>
        <v>0</v>
      </c>
      <c r="H27" s="1">
        <f>VLOOKUP(H7,Likert!$A$2:$B$6,2,FALSE)</f>
        <v>2</v>
      </c>
      <c r="I27" s="1">
        <f>VLOOKUP(I7,Likert!$A$2:$B$6,2,FALSE)</f>
        <v>1</v>
      </c>
      <c r="J27" s="1">
        <f>VLOOKUP(J7,Likert!$A$2:$B$6,2,FALSE)</f>
        <v>2</v>
      </c>
      <c r="K27" s="1">
        <f>VLOOKUP(K7,Likert!$A$2:$B$6,2,FALSE)</f>
        <v>1</v>
      </c>
      <c r="L27" s="1">
        <f>VLOOKUP(L7,Likert!$A$2:$B$6,2,FALSE)</f>
        <v>0</v>
      </c>
      <c r="M27" s="1">
        <f>VLOOKUP(M7,Likert!$A$2:$B$6,2,FALSE)</f>
        <v>1</v>
      </c>
      <c r="N27" s="1">
        <f>VLOOKUP(N7,Likert!$A$2:$B$6,2,FALSE)</f>
        <v>0</v>
      </c>
      <c r="O27" s="1">
        <f>VLOOKUP(O7,Likert!$A$2:$B$6,2,FALSE)</f>
        <v>2</v>
      </c>
      <c r="P27" s="1">
        <f>VLOOKUP(P7,Likert!$A$2:$B$6,2,FALSE)</f>
        <v>2</v>
      </c>
      <c r="Q27" s="1">
        <f>VLOOKUP(Q7,Likert!$A$2:$B$6,2,FALSE)</f>
        <v>1</v>
      </c>
      <c r="R27" s="1">
        <f>VLOOKUP(R7,Likert!$A$2:$B$6,2,FALSE)</f>
        <v>0</v>
      </c>
      <c r="S27" s="1">
        <f>VLOOKUP(S7,Likert!$A$2:$B$6,2,FALSE)</f>
        <v>1</v>
      </c>
      <c r="T27" s="1">
        <f>VLOOKUP(T7,Likert!$A$2:$B$6,2,FALSE)</f>
        <v>0</v>
      </c>
      <c r="U27" s="1">
        <f>VLOOKUP(U7,Likert!$A$2:$B$6,2,FALSE)</f>
        <v>2</v>
      </c>
      <c r="V27" s="1">
        <f>VLOOKUP(V7,Likert!$A$2:$B$6,2,FALSE)</f>
        <v>0</v>
      </c>
      <c r="W27" s="1">
        <f>VLOOKUP(W7,Likert!$A$2:$B$6,2,FALSE)</f>
        <v>2</v>
      </c>
      <c r="X27" s="1">
        <f>VLOOKUP(X7,Likert!$A$2:$B$6,2,FALSE)</f>
        <v>1</v>
      </c>
      <c r="Y27" s="1">
        <f>VLOOKUP(Y7,Likert!$A$2:$B$6,2,FALSE)</f>
        <v>2</v>
      </c>
      <c r="Z27" s="1">
        <f>VLOOKUP(Z7,Likert!$A$2:$B$6,2,FALSE)</f>
        <v>0</v>
      </c>
      <c r="AA27" s="1">
        <f>VLOOKUP(AA7,Likert!$A$2:$B$6,2,FALSE)</f>
        <v>1</v>
      </c>
      <c r="AB27" s="1">
        <f>VLOOKUP(AB7,Likert!$A$2:$B$6,2,FALSE)</f>
        <v>2</v>
      </c>
      <c r="AC27" s="1">
        <f>VLOOKUP(AC7,Likert!$A$2:$B$6,2,FALSE)</f>
        <v>0</v>
      </c>
      <c r="AD27" s="1">
        <f>VLOOKUP(AD7,Likert!$A$2:$B$6,2,FALSE)</f>
        <v>1</v>
      </c>
      <c r="AE27" s="1">
        <f>VLOOKUP(AE7,Likert!$A$2:$B$6,2,FALSE)</f>
        <v>2</v>
      </c>
      <c r="AF27" s="1">
        <f>VLOOKUP(AF7,Likert!$A$2:$B$6,2,FALSE)</f>
        <v>1</v>
      </c>
      <c r="AG27" s="1">
        <f>VLOOKUP(AG7,Likert!$A$2:$B$6,2,FALSE)</f>
        <v>0</v>
      </c>
      <c r="AH27" s="1">
        <f>VLOOKUP(AH7,Likert!$A$2:$B$6,2,FALSE)</f>
        <v>2</v>
      </c>
      <c r="AI27" s="1">
        <f>VLOOKUP(AI7,Likert!$A$2:$B$6,2,FALSE)</f>
        <v>1</v>
      </c>
      <c r="AJ27" s="1">
        <f>VLOOKUP(AJ7,Likert!$A$2:$B$6,2,FALSE)</f>
        <v>0</v>
      </c>
      <c r="AK27" s="1">
        <f>VLOOKUP(AK7,Likert!$A$2:$B$6,2,FALSE)</f>
        <v>0</v>
      </c>
      <c r="AL27" s="1">
        <f>VLOOKUP(AL7,Likert!$A$2:$B$6,2,FALSE)</f>
        <v>2</v>
      </c>
      <c r="AM27" s="1">
        <f>VLOOKUP(AM7,Likert!$A$2:$B$6,2,FALSE)</f>
        <v>1</v>
      </c>
      <c r="AN27" s="1">
        <f>VLOOKUP(AN7,Likert!$A$2:$B$6,2,FALSE)</f>
        <v>2</v>
      </c>
      <c r="AO27" s="1">
        <f>VLOOKUP(AO7,Likert!$A$2:$B$6,2,FALSE)</f>
        <v>0</v>
      </c>
      <c r="AP27" s="1">
        <f>VLOOKUP(AP7,Likert!$A$2:$B$6,2,FALSE)</f>
        <v>1</v>
      </c>
      <c r="AQ27" s="1">
        <f>VLOOKUP(AQ7,Likert!$A$2:$B$6,2,FALSE)</f>
        <v>2</v>
      </c>
      <c r="AR27" s="1">
        <f>VLOOKUP(AR7,Likert!$A$2:$B$6,2,FALSE)</f>
        <v>0</v>
      </c>
      <c r="AS27" s="1">
        <f>VLOOKUP(AS7,Likert!$A$2:$B$6,2,FALSE)</f>
        <v>1</v>
      </c>
    </row>
    <row r="28" spans="1:63" ht="15.75" customHeight="1">
      <c r="A28" s="1">
        <f>VLOOKUP(A8,Likert!$A$2:$B$6,2,FALSE)</f>
        <v>1</v>
      </c>
      <c r="B28" s="1">
        <f>VLOOKUP(B8,Likert!$A$2:$B$6,2,FALSE)</f>
        <v>2</v>
      </c>
      <c r="C28" s="1">
        <f>VLOOKUP(C8,Likert!$A$2:$B$6,2,FALSE)</f>
        <v>0</v>
      </c>
      <c r="D28" s="1">
        <f>VLOOKUP(D8,Likert!$A$2:$B$6,2,FALSE)</f>
        <v>0</v>
      </c>
      <c r="E28" s="1">
        <f>VLOOKUP(E8,Likert!$A$2:$B$6,2,FALSE)</f>
        <v>2</v>
      </c>
      <c r="F28" s="1">
        <f>VLOOKUP(F8,Likert!$A$2:$B$6,2,FALSE)</f>
        <v>1</v>
      </c>
      <c r="G28" s="1">
        <f>VLOOKUP(G8,Likert!$A$2:$B$6,2,FALSE)</f>
        <v>2</v>
      </c>
      <c r="H28" s="1">
        <f>VLOOKUP(H8,Likert!$A$2:$B$6,2,FALSE)</f>
        <v>0</v>
      </c>
      <c r="I28" s="1">
        <f>VLOOKUP(I8,Likert!$A$2:$B$6,2,FALSE)</f>
        <v>1</v>
      </c>
      <c r="J28" s="1">
        <f>VLOOKUP(J8,Likert!$A$2:$B$6,2,FALSE)</f>
        <v>1</v>
      </c>
      <c r="K28" s="1">
        <f>VLOOKUP(K8,Likert!$A$2:$B$6,2,FALSE)</f>
        <v>0</v>
      </c>
      <c r="L28" s="1">
        <f>VLOOKUP(L8,Likert!$A$2:$B$6,2,FALSE)</f>
        <v>2</v>
      </c>
      <c r="M28" s="1">
        <f>VLOOKUP(M8,Likert!$A$2:$B$6,2,FALSE)</f>
        <v>1</v>
      </c>
      <c r="N28" s="1">
        <f>VLOOKUP(N8,Likert!$A$2:$B$6,2,FALSE)</f>
        <v>0</v>
      </c>
      <c r="O28" s="1">
        <f>VLOOKUP(O8,Likert!$A$2:$B$6,2,FALSE)</f>
        <v>2</v>
      </c>
      <c r="P28" s="1">
        <f>VLOOKUP(P8,Likert!$A$2:$B$6,2,FALSE)</f>
        <v>2</v>
      </c>
      <c r="Q28" s="1">
        <f>VLOOKUP(Q8,Likert!$A$2:$B$6,2,FALSE)</f>
        <v>1</v>
      </c>
      <c r="R28" s="1">
        <f>VLOOKUP(R8,Likert!$A$2:$B$6,2,FALSE)</f>
        <v>0</v>
      </c>
      <c r="S28" s="1">
        <f>VLOOKUP(S8,Likert!$A$2:$B$6,2,FALSE)</f>
        <v>2</v>
      </c>
      <c r="T28" s="1">
        <f>VLOOKUP(T8,Likert!$A$2:$B$6,2,FALSE)</f>
        <v>0</v>
      </c>
      <c r="U28" s="1">
        <f>VLOOKUP(U8,Likert!$A$2:$B$6,2,FALSE)</f>
        <v>1</v>
      </c>
      <c r="V28" s="1">
        <f>VLOOKUP(V8,Likert!$A$2:$B$6,2,FALSE)</f>
        <v>1</v>
      </c>
      <c r="W28" s="1">
        <f>VLOOKUP(W8,Likert!$A$2:$B$6,2,FALSE)</f>
        <v>2</v>
      </c>
      <c r="X28" s="1">
        <f>VLOOKUP(X8,Likert!$A$2:$B$6,2,FALSE)</f>
        <v>0</v>
      </c>
      <c r="Y28" s="1">
        <f>VLOOKUP(Y8,Likert!$A$2:$B$6,2,FALSE)</f>
        <v>1</v>
      </c>
      <c r="Z28" s="1">
        <f>VLOOKUP(Z8,Likert!$A$2:$B$6,2,FALSE)</f>
        <v>2</v>
      </c>
      <c r="AA28" s="1">
        <f>VLOOKUP(AA8,Likert!$A$2:$B$6,2,FALSE)</f>
        <v>0</v>
      </c>
      <c r="AB28" s="1">
        <f>VLOOKUP(AB8,Likert!$A$2:$B$6,2,FALSE)</f>
        <v>2</v>
      </c>
      <c r="AC28" s="1">
        <f>VLOOKUP(AC8,Likert!$A$2:$B$6,2,FALSE)</f>
        <v>0</v>
      </c>
      <c r="AD28" s="1">
        <f>VLOOKUP(AD8,Likert!$A$2:$B$6,2,FALSE)</f>
        <v>1</v>
      </c>
      <c r="AE28" s="1">
        <f>VLOOKUP(AE8,Likert!$A$2:$B$6,2,FALSE)</f>
        <v>2</v>
      </c>
      <c r="AF28" s="1">
        <f>VLOOKUP(AF8,Likert!$A$2:$B$6,2,FALSE)</f>
        <v>0</v>
      </c>
      <c r="AG28" s="1">
        <f>VLOOKUP(AG8,Likert!$A$2:$B$6,2,FALSE)</f>
        <v>1</v>
      </c>
      <c r="AH28" s="1">
        <f>VLOOKUP(AH8,Likert!$A$2:$B$6,2,FALSE)</f>
        <v>0</v>
      </c>
      <c r="AI28" s="1">
        <f>VLOOKUP(AI8,Likert!$A$2:$B$6,2,FALSE)</f>
        <v>2</v>
      </c>
      <c r="AJ28" s="1">
        <f>VLOOKUP(AJ8,Likert!$A$2:$B$6,2,FALSE)</f>
        <v>1</v>
      </c>
      <c r="AK28" s="1">
        <f>VLOOKUP(AK8,Likert!$A$2:$B$6,2,FALSE)</f>
        <v>1</v>
      </c>
      <c r="AL28" s="1">
        <f>VLOOKUP(AL8,Likert!$A$2:$B$6,2,FALSE)</f>
        <v>0</v>
      </c>
      <c r="AM28" s="1">
        <f>VLOOKUP(AM8,Likert!$A$2:$B$6,2,FALSE)</f>
        <v>2</v>
      </c>
      <c r="AN28" s="1">
        <f>VLOOKUP(AN8,Likert!$A$2:$B$6,2,FALSE)</f>
        <v>2</v>
      </c>
      <c r="AO28" s="1">
        <f>VLOOKUP(AO8,Likert!$A$2:$B$6,2,FALSE)</f>
        <v>1</v>
      </c>
      <c r="AP28" s="1">
        <f>VLOOKUP(AP8,Likert!$A$2:$B$6,2,FALSE)</f>
        <v>0</v>
      </c>
      <c r="AQ28" s="1">
        <f>VLOOKUP(AQ8,Likert!$A$2:$B$6,2,FALSE)</f>
        <v>1</v>
      </c>
      <c r="AR28" s="1">
        <f>VLOOKUP(AR8,Likert!$A$2:$B$6,2,FALSE)</f>
        <v>2</v>
      </c>
      <c r="AS28" s="1">
        <f>VLOOKUP(AS8,Likert!$A$2:$B$6,2,FALSE)</f>
        <v>0</v>
      </c>
    </row>
    <row r="29" spans="1:63" ht="15.75" customHeight="1">
      <c r="A29" s="1">
        <f>VLOOKUP(A9,Likert!$A$2:$B$6,2,FALSE)</f>
        <v>2</v>
      </c>
      <c r="B29" s="1">
        <f>VLOOKUP(B9,Likert!$A$2:$B$6,2,FALSE)</f>
        <v>1</v>
      </c>
      <c r="C29" s="1">
        <f>VLOOKUP(C9,Likert!$A$2:$B$6,2,FALSE)</f>
        <v>0</v>
      </c>
      <c r="D29" s="1">
        <f>VLOOKUP(D9,Likert!$A$2:$B$6,2,FALSE)</f>
        <v>2</v>
      </c>
      <c r="E29" s="1">
        <f>VLOOKUP(E9,Likert!$A$2:$B$6,2,FALSE)</f>
        <v>1</v>
      </c>
      <c r="F29" s="1">
        <f>VLOOKUP(F9,Likert!$A$2:$B$6,2,FALSE)</f>
        <v>0</v>
      </c>
      <c r="G29" s="1">
        <f>VLOOKUP(G9,Likert!$A$2:$B$6,2,FALSE)</f>
        <v>1</v>
      </c>
      <c r="H29" s="1">
        <f>VLOOKUP(H9,Likert!$A$2:$B$6,2,FALSE)</f>
        <v>0</v>
      </c>
      <c r="I29" s="1">
        <f>VLOOKUP(I9,Likert!$A$2:$B$6,2,FALSE)</f>
        <v>2</v>
      </c>
      <c r="J29" s="1">
        <f>VLOOKUP(J9,Likert!$A$2:$B$6,2,FALSE)</f>
        <v>0</v>
      </c>
      <c r="K29" s="1">
        <f>VLOOKUP(K9,Likert!$A$2:$B$6,2,FALSE)</f>
        <v>1</v>
      </c>
      <c r="L29" s="1">
        <f>VLOOKUP(L9,Likert!$A$2:$B$6,2,FALSE)</f>
        <v>2</v>
      </c>
      <c r="M29" s="1">
        <f>VLOOKUP(M9,Likert!$A$2:$B$6,2,FALSE)</f>
        <v>2</v>
      </c>
      <c r="N29" s="1">
        <f>VLOOKUP(N9,Likert!$A$2:$B$6,2,FALSE)</f>
        <v>1</v>
      </c>
      <c r="O29" s="1">
        <f>VLOOKUP(O9,Likert!$A$2:$B$6,2,FALSE)</f>
        <v>0</v>
      </c>
      <c r="P29" s="1">
        <f>VLOOKUP(P9,Likert!$A$2:$B$6,2,FALSE)</f>
        <v>2</v>
      </c>
      <c r="Q29" s="1">
        <f>VLOOKUP(Q9,Likert!$A$2:$B$6,2,FALSE)</f>
        <v>1</v>
      </c>
      <c r="R29" s="1">
        <f>VLOOKUP(R9,Likert!$A$2:$B$6,2,FALSE)</f>
        <v>0</v>
      </c>
      <c r="S29" s="1">
        <f>VLOOKUP(S9,Likert!$A$2:$B$6,2,FALSE)</f>
        <v>2</v>
      </c>
      <c r="T29" s="1">
        <f>VLOOKUP(T9,Likert!$A$2:$B$6,2,FALSE)</f>
        <v>1</v>
      </c>
      <c r="U29" s="1">
        <f>VLOOKUP(U9,Likert!$A$2:$B$6,2,FALSE)</f>
        <v>0</v>
      </c>
      <c r="V29" s="1">
        <f>VLOOKUP(V9,Likert!$A$2:$B$6,2,FALSE)</f>
        <v>1</v>
      </c>
      <c r="W29" s="1">
        <f>VLOOKUP(W9,Likert!$A$2:$B$6,2,FALSE)</f>
        <v>2</v>
      </c>
      <c r="X29" s="1">
        <f>VLOOKUP(X9,Likert!$A$2:$B$6,2,FALSE)</f>
        <v>0</v>
      </c>
      <c r="Y29" s="1">
        <f>VLOOKUP(Y9,Likert!$A$2:$B$6,2,FALSE)</f>
        <v>2</v>
      </c>
      <c r="Z29" s="1">
        <f>VLOOKUP(Z9,Likert!$A$2:$B$6,2,FALSE)</f>
        <v>1</v>
      </c>
      <c r="AA29" s="1">
        <f>VLOOKUP(AA9,Likert!$A$2:$B$6,2,FALSE)</f>
        <v>0</v>
      </c>
      <c r="AB29" s="1">
        <f>VLOOKUP(AB9,Likert!$A$2:$B$6,2,FALSE)</f>
        <v>1</v>
      </c>
      <c r="AC29" s="1">
        <f>VLOOKUP(AC9,Likert!$A$2:$B$6,2,FALSE)</f>
        <v>2</v>
      </c>
      <c r="AD29" s="1">
        <f>VLOOKUP(AD9,Likert!$A$2:$B$6,2,FALSE)</f>
        <v>0</v>
      </c>
      <c r="AE29" s="1">
        <f>VLOOKUP(AE9,Likert!$A$2:$B$6,2,FALSE)</f>
        <v>2</v>
      </c>
      <c r="AF29" s="1">
        <f>VLOOKUP(AF9,Likert!$A$2:$B$6,2,FALSE)</f>
        <v>0</v>
      </c>
      <c r="AG29" s="1">
        <f>VLOOKUP(AG9,Likert!$A$2:$B$6,2,FALSE)</f>
        <v>1</v>
      </c>
      <c r="AH29" s="1">
        <f>VLOOKUP(AH9,Likert!$A$2:$B$6,2,FALSE)</f>
        <v>0</v>
      </c>
      <c r="AI29" s="1">
        <f>VLOOKUP(AI9,Likert!$A$2:$B$6,2,FALSE)</f>
        <v>2</v>
      </c>
      <c r="AJ29" s="1">
        <f>VLOOKUP(AJ9,Likert!$A$2:$B$6,2,FALSE)</f>
        <v>1</v>
      </c>
      <c r="AK29" s="1">
        <f>VLOOKUP(AK9,Likert!$A$2:$B$6,2,FALSE)</f>
        <v>1</v>
      </c>
      <c r="AL29" s="1">
        <f>VLOOKUP(AL9,Likert!$A$2:$B$6,2,FALSE)</f>
        <v>2</v>
      </c>
      <c r="AM29" s="1">
        <f>VLOOKUP(AM9,Likert!$A$2:$B$6,2,FALSE)</f>
        <v>0</v>
      </c>
      <c r="AN29" s="1">
        <f>VLOOKUP(AN9,Likert!$A$2:$B$6,2,FALSE)</f>
        <v>2</v>
      </c>
      <c r="AO29" s="1">
        <f>VLOOKUP(AO9,Likert!$A$2:$B$6,2,FALSE)</f>
        <v>0</v>
      </c>
      <c r="AP29" s="1">
        <f>VLOOKUP(AP9,Likert!$A$2:$B$6,2,FALSE)</f>
        <v>1</v>
      </c>
      <c r="AQ29" s="1">
        <f>VLOOKUP(AQ9,Likert!$A$2:$B$6,2,FALSE)</f>
        <v>2</v>
      </c>
      <c r="AR29" s="1">
        <f>VLOOKUP(AR9,Likert!$A$2:$B$6,2,FALSE)</f>
        <v>1</v>
      </c>
      <c r="AS29" s="1">
        <f>VLOOKUP(AS9,Likert!$A$2:$B$6,2,FALSE)</f>
        <v>0</v>
      </c>
    </row>
    <row r="30" spans="1:63" ht="15.75" customHeight="1">
      <c r="A30" s="1">
        <f>VLOOKUP(A10,Likert!$A$2:$B$6,2,FALSE)</f>
        <v>1</v>
      </c>
      <c r="B30" s="1">
        <f>VLOOKUP(B10,Likert!$A$2:$B$6,2,FALSE)</f>
        <v>0</v>
      </c>
      <c r="C30" s="1">
        <f>VLOOKUP(C10,Likert!$A$2:$B$6,2,FALSE)</f>
        <v>2</v>
      </c>
      <c r="D30" s="1">
        <f>VLOOKUP(D10,Likert!$A$2:$B$6,2,FALSE)</f>
        <v>2</v>
      </c>
      <c r="E30" s="1">
        <f>VLOOKUP(E10,Likert!$A$2:$B$6,2,FALSE)</f>
        <v>1</v>
      </c>
      <c r="F30" s="1">
        <f>VLOOKUP(F10,Likert!$A$2:$B$6,2,FALSE)</f>
        <v>0</v>
      </c>
      <c r="G30" s="1">
        <f>VLOOKUP(G10,Likert!$A$2:$B$6,2,FALSE)</f>
        <v>0</v>
      </c>
      <c r="H30" s="1">
        <f>VLOOKUP(H10,Likert!$A$2:$B$6,2,FALSE)</f>
        <v>2</v>
      </c>
      <c r="I30" s="1">
        <f>VLOOKUP(I10,Likert!$A$2:$B$6,2,FALSE)</f>
        <v>1</v>
      </c>
      <c r="J30" s="1">
        <f>VLOOKUP(J10,Likert!$A$2:$B$6,2,FALSE)</f>
        <v>0</v>
      </c>
      <c r="K30" s="1">
        <f>VLOOKUP(K10,Likert!$A$2:$B$6,2,FALSE)</f>
        <v>2</v>
      </c>
      <c r="L30" s="1">
        <f>VLOOKUP(L10,Likert!$A$2:$B$6,2,FALSE)</f>
        <v>1</v>
      </c>
      <c r="M30" s="1">
        <f>VLOOKUP(M10,Likert!$A$2:$B$6,2,FALSE)</f>
        <v>2</v>
      </c>
      <c r="N30" s="1">
        <f>VLOOKUP(N10,Likert!$A$2:$B$6,2,FALSE)</f>
        <v>0</v>
      </c>
      <c r="O30" s="1">
        <f>VLOOKUP(O10,Likert!$A$2:$B$6,2,FALSE)</f>
        <v>1</v>
      </c>
      <c r="P30" s="1">
        <f>VLOOKUP(P10,Likert!$A$2:$B$6,2,FALSE)</f>
        <v>1</v>
      </c>
      <c r="Q30" s="1">
        <f>VLOOKUP(Q10,Likert!$A$2:$B$6,2,FALSE)</f>
        <v>2</v>
      </c>
      <c r="R30" s="1">
        <f>VLOOKUP(R10,Likert!$A$2:$B$6,2,FALSE)</f>
        <v>0</v>
      </c>
      <c r="S30" s="1">
        <f>VLOOKUP(S10,Likert!$A$2:$B$6,2,FALSE)</f>
        <v>2</v>
      </c>
      <c r="T30" s="1">
        <f>VLOOKUP(T10,Likert!$A$2:$B$6,2,FALSE)</f>
        <v>0</v>
      </c>
      <c r="U30" s="1">
        <f>VLOOKUP(U10,Likert!$A$2:$B$6,2,FALSE)</f>
        <v>1</v>
      </c>
      <c r="V30" s="1">
        <f>VLOOKUP(V10,Likert!$A$2:$B$6,2,FALSE)</f>
        <v>1</v>
      </c>
      <c r="W30" s="1">
        <f>VLOOKUP(W10,Likert!$A$2:$B$6,2,FALSE)</f>
        <v>2</v>
      </c>
      <c r="X30" s="1">
        <f>VLOOKUP(X10,Likert!$A$2:$B$6,2,FALSE)</f>
        <v>0</v>
      </c>
      <c r="Y30" s="1">
        <f>VLOOKUP(Y10,Likert!$A$2:$B$6,2,FALSE)</f>
        <v>1</v>
      </c>
      <c r="Z30" s="1">
        <f>VLOOKUP(Z10,Likert!$A$2:$B$6,2,FALSE)</f>
        <v>0</v>
      </c>
      <c r="AA30" s="1">
        <f>VLOOKUP(AA10,Likert!$A$2:$B$6,2,FALSE)</f>
        <v>2</v>
      </c>
      <c r="AB30" s="1">
        <f>VLOOKUP(AB10,Likert!$A$2:$B$6,2,FALSE)</f>
        <v>2</v>
      </c>
      <c r="AC30" s="1">
        <f>VLOOKUP(AC10,Likert!$A$2:$B$6,2,FALSE)</f>
        <v>1</v>
      </c>
      <c r="AD30" s="1">
        <f>VLOOKUP(AD10,Likert!$A$2:$B$6,2,FALSE)</f>
        <v>0</v>
      </c>
      <c r="AE30" s="1">
        <f>VLOOKUP(AE10,Likert!$A$2:$B$6,2,FALSE)</f>
        <v>2</v>
      </c>
      <c r="AF30" s="1">
        <f>VLOOKUP(AF10,Likert!$A$2:$B$6,2,FALSE)</f>
        <v>1</v>
      </c>
      <c r="AG30" s="1">
        <f>VLOOKUP(AG10,Likert!$A$2:$B$6,2,FALSE)</f>
        <v>0</v>
      </c>
      <c r="AH30" s="1">
        <f>VLOOKUP(AH10,Likert!$A$2:$B$6,2,FALSE)</f>
        <v>2</v>
      </c>
      <c r="AI30" s="1">
        <f>VLOOKUP(AI10,Likert!$A$2:$B$6,2,FALSE)</f>
        <v>1</v>
      </c>
      <c r="AJ30" s="1">
        <f>VLOOKUP(AJ10,Likert!$A$2:$B$6,2,FALSE)</f>
        <v>0</v>
      </c>
      <c r="AK30" s="1">
        <f>VLOOKUP(AK10,Likert!$A$2:$B$6,2,FALSE)</f>
        <v>1</v>
      </c>
      <c r="AL30" s="1">
        <f>VLOOKUP(AL10,Likert!$A$2:$B$6,2,FALSE)</f>
        <v>2</v>
      </c>
      <c r="AM30" s="1">
        <f>VLOOKUP(AM10,Likert!$A$2:$B$6,2,FALSE)</f>
        <v>0</v>
      </c>
      <c r="AN30" s="1">
        <f>VLOOKUP(AN10,Likert!$A$2:$B$6,2,FALSE)</f>
        <v>1</v>
      </c>
      <c r="AO30" s="1">
        <f>VLOOKUP(AO10,Likert!$A$2:$B$6,2,FALSE)</f>
        <v>2</v>
      </c>
      <c r="AP30" s="1">
        <f>VLOOKUP(AP10,Likert!$A$2:$B$6,2,FALSE)</f>
        <v>0</v>
      </c>
      <c r="AQ30" s="1">
        <f>VLOOKUP(AQ10,Likert!$A$2:$B$6,2,FALSE)</f>
        <v>2</v>
      </c>
      <c r="AR30" s="1">
        <f>VLOOKUP(AR10,Likert!$A$2:$B$6,2,FALSE)</f>
        <v>0</v>
      </c>
      <c r="AS30" s="1">
        <f>VLOOKUP(AS10,Likert!$A$2:$B$6,2,FALSE)</f>
        <v>1</v>
      </c>
    </row>
    <row r="31" spans="1:63" ht="15.75" customHeight="1">
      <c r="A31" s="1" t="e">
        <f>VLOOKUP(A11,Likert!$A$2:$B$6,2,FALSE)</f>
        <v>#N/A</v>
      </c>
      <c r="B31" s="1" t="e">
        <f>VLOOKUP(B11,Likert!$A$2:$B$6,2,FALSE)</f>
        <v>#N/A</v>
      </c>
      <c r="C31" s="1" t="e">
        <f>VLOOKUP(C11,Likert!$A$2:$B$6,2,FALSE)</f>
        <v>#N/A</v>
      </c>
      <c r="D31" s="1" t="e">
        <f>VLOOKUP(D11,Likert!$A$2:$B$6,2,FALSE)</f>
        <v>#N/A</v>
      </c>
      <c r="E31" s="1" t="e">
        <f>VLOOKUP(E11,Likert!$A$2:$B$6,2,FALSE)</f>
        <v>#N/A</v>
      </c>
      <c r="F31" s="1" t="e">
        <f>VLOOKUP(F11,Likert!$A$2:$B$6,2,FALSE)</f>
        <v>#N/A</v>
      </c>
      <c r="G31" s="1" t="e">
        <f>VLOOKUP(G11,Likert!$A$2:$B$6,2,FALSE)</f>
        <v>#N/A</v>
      </c>
      <c r="H31" s="1" t="e">
        <f>VLOOKUP(H11,Likert!$A$2:$B$6,2,FALSE)</f>
        <v>#N/A</v>
      </c>
      <c r="I31" s="1" t="e">
        <f>VLOOKUP(I11,Likert!$A$2:$B$6,2,FALSE)</f>
        <v>#N/A</v>
      </c>
      <c r="J31" s="1" t="e">
        <f>VLOOKUP(J11,Likert!$A$2:$B$6,2,FALSE)</f>
        <v>#N/A</v>
      </c>
      <c r="K31" s="1" t="e">
        <f>VLOOKUP(K11,Likert!$A$2:$B$6,2,FALSE)</f>
        <v>#N/A</v>
      </c>
      <c r="L31" s="1" t="e">
        <f>VLOOKUP(L11,Likert!$A$2:$B$6,2,FALSE)</f>
        <v>#N/A</v>
      </c>
      <c r="M31" s="1" t="e">
        <f>VLOOKUP(M11,Likert!$A$2:$B$6,2,FALSE)</f>
        <v>#N/A</v>
      </c>
      <c r="N31" s="1" t="e">
        <f>VLOOKUP(N11,Likert!$A$2:$B$6,2,FALSE)</f>
        <v>#N/A</v>
      </c>
      <c r="O31" s="1" t="e">
        <f>VLOOKUP(O11,Likert!$A$2:$B$6,2,FALSE)</f>
        <v>#N/A</v>
      </c>
      <c r="P31" s="1" t="e">
        <f>VLOOKUP(P11,Likert!$A$2:$B$6,2,FALSE)</f>
        <v>#N/A</v>
      </c>
      <c r="Q31" s="1" t="e">
        <f>VLOOKUP(Q11,Likert!$A$2:$B$6,2,FALSE)</f>
        <v>#N/A</v>
      </c>
      <c r="R31" s="1" t="e">
        <f>VLOOKUP(R11,Likert!$A$2:$B$6,2,FALSE)</f>
        <v>#N/A</v>
      </c>
      <c r="S31" s="1" t="e">
        <f>VLOOKUP(S11,Likert!$A$2:$B$6,2,FALSE)</f>
        <v>#N/A</v>
      </c>
      <c r="T31" s="1" t="e">
        <f>VLOOKUP(T11,Likert!$A$2:$B$6,2,FALSE)</f>
        <v>#N/A</v>
      </c>
      <c r="U31" s="1" t="e">
        <f>VLOOKUP(U11,Likert!$A$2:$B$6,2,FALSE)</f>
        <v>#N/A</v>
      </c>
      <c r="V31" s="1" t="e">
        <f>VLOOKUP(V11,Likert!$A$2:$B$6,2,FALSE)</f>
        <v>#N/A</v>
      </c>
      <c r="W31" s="1" t="e">
        <f>VLOOKUP(W11,Likert!$A$2:$B$6,2,FALSE)</f>
        <v>#N/A</v>
      </c>
      <c r="X31" s="1" t="e">
        <f>VLOOKUP(X11,Likert!$A$2:$B$6,2,FALSE)</f>
        <v>#N/A</v>
      </c>
      <c r="Y31" s="1" t="e">
        <f>VLOOKUP(Y11,Likert!$A$2:$B$6,2,FALSE)</f>
        <v>#N/A</v>
      </c>
      <c r="Z31" s="1" t="e">
        <f>VLOOKUP(Z11,Likert!$A$2:$B$6,2,FALSE)</f>
        <v>#N/A</v>
      </c>
      <c r="AA31" s="1" t="e">
        <f>VLOOKUP(AA11,Likert!$A$2:$B$6,2,FALSE)</f>
        <v>#N/A</v>
      </c>
      <c r="AB31" s="1" t="e">
        <f>VLOOKUP(AB11,Likert!$A$2:$B$6,2,FALSE)</f>
        <v>#N/A</v>
      </c>
      <c r="AC31" s="1" t="e">
        <f>VLOOKUP(AC11,Likert!$A$2:$B$6,2,FALSE)</f>
        <v>#N/A</v>
      </c>
      <c r="AD31" s="1" t="e">
        <f>VLOOKUP(AD11,Likert!$A$2:$B$6,2,FALSE)</f>
        <v>#N/A</v>
      </c>
      <c r="AE31" s="1" t="e">
        <f>VLOOKUP(AE11,Likert!$A$2:$B$6,2,FALSE)</f>
        <v>#N/A</v>
      </c>
      <c r="AF31" s="1" t="e">
        <f>VLOOKUP(AF11,Likert!$A$2:$B$6,2,FALSE)</f>
        <v>#N/A</v>
      </c>
      <c r="AG31" s="1" t="e">
        <f>VLOOKUP(AG11,Likert!$A$2:$B$6,2,FALSE)</f>
        <v>#N/A</v>
      </c>
      <c r="AH31" s="1" t="e">
        <f>VLOOKUP(AH11,Likert!$A$2:$B$6,2,FALSE)</f>
        <v>#N/A</v>
      </c>
      <c r="AI31" s="1" t="e">
        <f>VLOOKUP(AI11,Likert!$A$2:$B$6,2,FALSE)</f>
        <v>#N/A</v>
      </c>
      <c r="AJ31" s="1" t="e">
        <f>VLOOKUP(AJ11,Likert!$A$2:$B$6,2,FALSE)</f>
        <v>#N/A</v>
      </c>
      <c r="AK31" s="1" t="e">
        <f>VLOOKUP(AK11,Likert!$A$2:$B$6,2,FALSE)</f>
        <v>#N/A</v>
      </c>
      <c r="AL31" s="1" t="e">
        <f>VLOOKUP(AL11,Likert!$A$2:$B$6,2,FALSE)</f>
        <v>#N/A</v>
      </c>
      <c r="AM31" s="1" t="e">
        <f>VLOOKUP(AM11,Likert!$A$2:$B$6,2,FALSE)</f>
        <v>#N/A</v>
      </c>
      <c r="AN31" s="1" t="e">
        <f>VLOOKUP(AN11,Likert!$A$2:$B$6,2,FALSE)</f>
        <v>#N/A</v>
      </c>
      <c r="AO31" s="1" t="e">
        <f>VLOOKUP(AO11,Likert!$A$2:$B$6,2,FALSE)</f>
        <v>#N/A</v>
      </c>
      <c r="AP31" s="1" t="e">
        <f>VLOOKUP(AP11,Likert!$A$2:$B$6,2,FALSE)</f>
        <v>#N/A</v>
      </c>
      <c r="AQ31" s="1" t="e">
        <f>VLOOKUP(AQ11,Likert!$A$2:$B$6,2,FALSE)</f>
        <v>#N/A</v>
      </c>
      <c r="AR31" s="1" t="e">
        <f>VLOOKUP(AR11,Likert!$A$2:$B$6,2,FALSE)</f>
        <v>#N/A</v>
      </c>
      <c r="AS31" s="1" t="e">
        <f>VLOOKUP(AS11,Likert!$A$2:$B$6,2,FALSE)</f>
        <v>#N/A</v>
      </c>
    </row>
    <row r="32" spans="1:63" ht="15.75" customHeight="1">
      <c r="A32" s="1" t="e">
        <f>VLOOKUP(A12,Likert!$A$2:$B$6,2,FALSE)</f>
        <v>#N/A</v>
      </c>
      <c r="B32" s="1" t="e">
        <f>VLOOKUP(B12,Likert!$A$2:$B$6,2,FALSE)</f>
        <v>#N/A</v>
      </c>
      <c r="C32" s="1" t="e">
        <f>VLOOKUP(C12,Likert!$A$2:$B$6,2,FALSE)</f>
        <v>#N/A</v>
      </c>
      <c r="D32" s="1" t="e">
        <f>VLOOKUP(D12,Likert!$A$2:$B$6,2,FALSE)</f>
        <v>#N/A</v>
      </c>
      <c r="E32" s="1" t="e">
        <f>VLOOKUP(E12,Likert!$A$2:$B$6,2,FALSE)</f>
        <v>#N/A</v>
      </c>
      <c r="F32" s="1" t="e">
        <f>VLOOKUP(F12,Likert!$A$2:$B$6,2,FALSE)</f>
        <v>#N/A</v>
      </c>
      <c r="G32" s="1" t="e">
        <f>VLOOKUP(G12,Likert!$A$2:$B$6,2,FALSE)</f>
        <v>#N/A</v>
      </c>
      <c r="H32" s="1" t="e">
        <f>VLOOKUP(H12,Likert!$A$2:$B$6,2,FALSE)</f>
        <v>#N/A</v>
      </c>
      <c r="I32" s="1" t="e">
        <f>VLOOKUP(I12,Likert!$A$2:$B$6,2,FALSE)</f>
        <v>#N/A</v>
      </c>
      <c r="J32" s="1" t="e">
        <f>VLOOKUP(J12,Likert!$A$2:$B$6,2,FALSE)</f>
        <v>#N/A</v>
      </c>
      <c r="K32" s="1" t="e">
        <f>VLOOKUP(K12,Likert!$A$2:$B$6,2,FALSE)</f>
        <v>#N/A</v>
      </c>
      <c r="L32" s="1" t="e">
        <f>VLOOKUP(L12,Likert!$A$2:$B$6,2,FALSE)</f>
        <v>#N/A</v>
      </c>
      <c r="M32" s="1" t="e">
        <f>VLOOKUP(M12,Likert!$A$2:$B$6,2,FALSE)</f>
        <v>#N/A</v>
      </c>
      <c r="N32" s="1" t="e">
        <f>VLOOKUP(N12,Likert!$A$2:$B$6,2,FALSE)</f>
        <v>#N/A</v>
      </c>
      <c r="O32" s="1" t="e">
        <f>VLOOKUP(O12,Likert!$A$2:$B$6,2,FALSE)</f>
        <v>#N/A</v>
      </c>
      <c r="P32" s="1" t="e">
        <f>VLOOKUP(P12,Likert!$A$2:$B$6,2,FALSE)</f>
        <v>#N/A</v>
      </c>
      <c r="Q32" s="1" t="e">
        <f>VLOOKUP(Q12,Likert!$A$2:$B$6,2,FALSE)</f>
        <v>#N/A</v>
      </c>
      <c r="R32" s="1" t="e">
        <f>VLOOKUP(R12,Likert!$A$2:$B$6,2,FALSE)</f>
        <v>#N/A</v>
      </c>
      <c r="S32" s="1" t="e">
        <f>VLOOKUP(S12,Likert!$A$2:$B$6,2,FALSE)</f>
        <v>#N/A</v>
      </c>
      <c r="T32" s="1" t="e">
        <f>VLOOKUP(T12,Likert!$A$2:$B$6,2,FALSE)</f>
        <v>#N/A</v>
      </c>
      <c r="U32" s="1" t="e">
        <f>VLOOKUP(U12,Likert!$A$2:$B$6,2,FALSE)</f>
        <v>#N/A</v>
      </c>
      <c r="V32" s="1" t="e">
        <f>VLOOKUP(V12,Likert!$A$2:$B$6,2,FALSE)</f>
        <v>#N/A</v>
      </c>
      <c r="W32" s="1" t="e">
        <f>VLOOKUP(W12,Likert!$A$2:$B$6,2,FALSE)</f>
        <v>#N/A</v>
      </c>
      <c r="X32" s="1" t="e">
        <f>VLOOKUP(X12,Likert!$A$2:$B$6,2,FALSE)</f>
        <v>#N/A</v>
      </c>
      <c r="Y32" s="1" t="e">
        <f>VLOOKUP(Y12,Likert!$A$2:$B$6,2,FALSE)</f>
        <v>#N/A</v>
      </c>
      <c r="Z32" s="1" t="e">
        <f>VLOOKUP(Z12,Likert!$A$2:$B$6,2,FALSE)</f>
        <v>#N/A</v>
      </c>
      <c r="AA32" s="1" t="e">
        <f>VLOOKUP(AA12,Likert!$A$2:$B$6,2,FALSE)</f>
        <v>#N/A</v>
      </c>
      <c r="AB32" s="1" t="e">
        <f>VLOOKUP(AB12,Likert!$A$2:$B$6,2,FALSE)</f>
        <v>#N/A</v>
      </c>
      <c r="AC32" s="1" t="e">
        <f>VLOOKUP(AC12,Likert!$A$2:$B$6,2,FALSE)</f>
        <v>#N/A</v>
      </c>
      <c r="AD32" s="1" t="e">
        <f>VLOOKUP(AD12,Likert!$A$2:$B$6,2,FALSE)</f>
        <v>#N/A</v>
      </c>
      <c r="AE32" s="1" t="e">
        <f>VLOOKUP(AE12,Likert!$A$2:$B$6,2,FALSE)</f>
        <v>#N/A</v>
      </c>
      <c r="AF32" s="1" t="e">
        <f>VLOOKUP(AF12,Likert!$A$2:$B$6,2,FALSE)</f>
        <v>#N/A</v>
      </c>
      <c r="AG32" s="1" t="e">
        <f>VLOOKUP(AG12,Likert!$A$2:$B$6,2,FALSE)</f>
        <v>#N/A</v>
      </c>
      <c r="AH32" s="1" t="e">
        <f>VLOOKUP(AH12,Likert!$A$2:$B$6,2,FALSE)</f>
        <v>#N/A</v>
      </c>
      <c r="AI32" s="1" t="e">
        <f>VLOOKUP(AI12,Likert!$A$2:$B$6,2,FALSE)</f>
        <v>#N/A</v>
      </c>
      <c r="AJ32" s="1" t="e">
        <f>VLOOKUP(AJ12,Likert!$A$2:$B$6,2,FALSE)</f>
        <v>#N/A</v>
      </c>
      <c r="AK32" s="1" t="e">
        <f>VLOOKUP(AK12,Likert!$A$2:$B$6,2,FALSE)</f>
        <v>#N/A</v>
      </c>
      <c r="AL32" s="1" t="e">
        <f>VLOOKUP(AL12,Likert!$A$2:$B$6,2,FALSE)</f>
        <v>#N/A</v>
      </c>
      <c r="AM32" s="1" t="e">
        <f>VLOOKUP(AM12,Likert!$A$2:$B$6,2,FALSE)</f>
        <v>#N/A</v>
      </c>
      <c r="AN32" s="1" t="e">
        <f>VLOOKUP(AN12,Likert!$A$2:$B$6,2,FALSE)</f>
        <v>#N/A</v>
      </c>
      <c r="AO32" s="1" t="e">
        <f>VLOOKUP(AO12,Likert!$A$2:$B$6,2,FALSE)</f>
        <v>#N/A</v>
      </c>
      <c r="AP32" s="1" t="e">
        <f>VLOOKUP(AP12,Likert!$A$2:$B$6,2,FALSE)</f>
        <v>#N/A</v>
      </c>
      <c r="AQ32" s="1" t="e">
        <f>VLOOKUP(AQ12,Likert!$A$2:$B$6,2,FALSE)</f>
        <v>#N/A</v>
      </c>
      <c r="AR32" s="1" t="e">
        <f>VLOOKUP(AR12,Likert!$A$2:$B$6,2,FALSE)</f>
        <v>#N/A</v>
      </c>
      <c r="AS32" s="1" t="e">
        <f>VLOOKUP(AS12,Likert!$A$2:$B$6,2,FALSE)</f>
        <v>#N/A</v>
      </c>
    </row>
    <row r="33" spans="1:45" ht="15.75" customHeight="1">
      <c r="A33" s="1" t="e">
        <f>VLOOKUP(A13,Likert!$A$2:$B$6,2,FALSE)</f>
        <v>#N/A</v>
      </c>
      <c r="B33" s="1" t="e">
        <f>VLOOKUP(B13,Likert!$A$2:$B$6,2,FALSE)</f>
        <v>#N/A</v>
      </c>
      <c r="C33" s="1" t="e">
        <f>VLOOKUP(C13,Likert!$A$2:$B$6,2,FALSE)</f>
        <v>#N/A</v>
      </c>
      <c r="D33" s="1" t="e">
        <f>VLOOKUP(D13,Likert!$A$2:$B$6,2,FALSE)</f>
        <v>#N/A</v>
      </c>
      <c r="E33" s="1" t="e">
        <f>VLOOKUP(E13,Likert!$A$2:$B$6,2,FALSE)</f>
        <v>#N/A</v>
      </c>
      <c r="F33" s="1" t="e">
        <f>VLOOKUP(F13,Likert!$A$2:$B$6,2,FALSE)</f>
        <v>#N/A</v>
      </c>
      <c r="G33" s="1" t="e">
        <f>VLOOKUP(G13,Likert!$A$2:$B$6,2,FALSE)</f>
        <v>#N/A</v>
      </c>
      <c r="H33" s="1" t="e">
        <f>VLOOKUP(H13,Likert!$A$2:$B$6,2,FALSE)</f>
        <v>#N/A</v>
      </c>
      <c r="I33" s="1" t="e">
        <f>VLOOKUP(I13,Likert!$A$2:$B$6,2,FALSE)</f>
        <v>#N/A</v>
      </c>
      <c r="J33" s="1" t="e">
        <f>VLOOKUP(J13,Likert!$A$2:$B$6,2,FALSE)</f>
        <v>#N/A</v>
      </c>
      <c r="K33" s="1" t="e">
        <f>VLOOKUP(K13,Likert!$A$2:$B$6,2,FALSE)</f>
        <v>#N/A</v>
      </c>
      <c r="L33" s="1" t="e">
        <f>VLOOKUP(L13,Likert!$A$2:$B$6,2,FALSE)</f>
        <v>#N/A</v>
      </c>
      <c r="M33" s="1" t="e">
        <f>VLOOKUP(M13,Likert!$A$2:$B$6,2,FALSE)</f>
        <v>#N/A</v>
      </c>
      <c r="N33" s="1" t="e">
        <f>VLOOKUP(N13,Likert!$A$2:$B$6,2,FALSE)</f>
        <v>#N/A</v>
      </c>
      <c r="O33" s="1" t="e">
        <f>VLOOKUP(O13,Likert!$A$2:$B$6,2,FALSE)</f>
        <v>#N/A</v>
      </c>
      <c r="P33" s="1" t="e">
        <f>VLOOKUP(P13,Likert!$A$2:$B$6,2,FALSE)</f>
        <v>#N/A</v>
      </c>
      <c r="Q33" s="1" t="e">
        <f>VLOOKUP(Q13,Likert!$A$2:$B$6,2,FALSE)</f>
        <v>#N/A</v>
      </c>
      <c r="R33" s="1" t="e">
        <f>VLOOKUP(R13,Likert!$A$2:$B$6,2,FALSE)</f>
        <v>#N/A</v>
      </c>
      <c r="S33" s="1" t="e">
        <f>VLOOKUP(S13,Likert!$A$2:$B$6,2,FALSE)</f>
        <v>#N/A</v>
      </c>
      <c r="T33" s="1" t="e">
        <f>VLOOKUP(T13,Likert!$A$2:$B$6,2,FALSE)</f>
        <v>#N/A</v>
      </c>
      <c r="U33" s="1" t="e">
        <f>VLOOKUP(U13,Likert!$A$2:$B$6,2,FALSE)</f>
        <v>#N/A</v>
      </c>
      <c r="V33" s="1" t="e">
        <f>VLOOKUP(V13,Likert!$A$2:$B$6,2,FALSE)</f>
        <v>#N/A</v>
      </c>
      <c r="W33" s="1" t="e">
        <f>VLOOKUP(W13,Likert!$A$2:$B$6,2,FALSE)</f>
        <v>#N/A</v>
      </c>
      <c r="X33" s="1" t="e">
        <f>VLOOKUP(X13,Likert!$A$2:$B$6,2,FALSE)</f>
        <v>#N/A</v>
      </c>
      <c r="Y33" s="1" t="e">
        <f>VLOOKUP(Y13,Likert!$A$2:$B$6,2,FALSE)</f>
        <v>#N/A</v>
      </c>
      <c r="Z33" s="1" t="e">
        <f>VLOOKUP(Z13,Likert!$A$2:$B$6,2,FALSE)</f>
        <v>#N/A</v>
      </c>
      <c r="AA33" s="1" t="e">
        <f>VLOOKUP(AA13,Likert!$A$2:$B$6,2,FALSE)</f>
        <v>#N/A</v>
      </c>
      <c r="AB33" s="1" t="e">
        <f>VLOOKUP(AB13,Likert!$A$2:$B$6,2,FALSE)</f>
        <v>#N/A</v>
      </c>
      <c r="AC33" s="1" t="e">
        <f>VLOOKUP(AC13,Likert!$A$2:$B$6,2,FALSE)</f>
        <v>#N/A</v>
      </c>
      <c r="AD33" s="1" t="e">
        <f>VLOOKUP(AD13,Likert!$A$2:$B$6,2,FALSE)</f>
        <v>#N/A</v>
      </c>
      <c r="AE33" s="1" t="e">
        <f>VLOOKUP(AE13,Likert!$A$2:$B$6,2,FALSE)</f>
        <v>#N/A</v>
      </c>
      <c r="AF33" s="1" t="e">
        <f>VLOOKUP(AF13,Likert!$A$2:$B$6,2,FALSE)</f>
        <v>#N/A</v>
      </c>
      <c r="AG33" s="1" t="e">
        <f>VLOOKUP(AG13,Likert!$A$2:$B$6,2,FALSE)</f>
        <v>#N/A</v>
      </c>
      <c r="AH33" s="1" t="e">
        <f>VLOOKUP(AH13,Likert!$A$2:$B$6,2,FALSE)</f>
        <v>#N/A</v>
      </c>
      <c r="AI33" s="1" t="e">
        <f>VLOOKUP(AI13,Likert!$A$2:$B$6,2,FALSE)</f>
        <v>#N/A</v>
      </c>
      <c r="AJ33" s="1" t="e">
        <f>VLOOKUP(AJ13,Likert!$A$2:$B$6,2,FALSE)</f>
        <v>#N/A</v>
      </c>
      <c r="AK33" s="1" t="e">
        <f>VLOOKUP(AK13,Likert!$A$2:$B$6,2,FALSE)</f>
        <v>#N/A</v>
      </c>
      <c r="AL33" s="1" t="e">
        <f>VLOOKUP(AL13,Likert!$A$2:$B$6,2,FALSE)</f>
        <v>#N/A</v>
      </c>
      <c r="AM33" s="1" t="e">
        <f>VLOOKUP(AM13,Likert!$A$2:$B$6,2,FALSE)</f>
        <v>#N/A</v>
      </c>
      <c r="AN33" s="1" t="e">
        <f>VLOOKUP(AN13,Likert!$A$2:$B$6,2,FALSE)</f>
        <v>#N/A</v>
      </c>
      <c r="AO33" s="1" t="e">
        <f>VLOOKUP(AO13,Likert!$A$2:$B$6,2,FALSE)</f>
        <v>#N/A</v>
      </c>
      <c r="AP33" s="1" t="e">
        <f>VLOOKUP(AP13,Likert!$A$2:$B$6,2,FALSE)</f>
        <v>#N/A</v>
      </c>
      <c r="AQ33" s="1" t="e">
        <f>VLOOKUP(AQ13,Likert!$A$2:$B$6,2,FALSE)</f>
        <v>#N/A</v>
      </c>
      <c r="AR33" s="1" t="e">
        <f>VLOOKUP(AR13,Likert!$A$2:$B$6,2,FALSE)</f>
        <v>#N/A</v>
      </c>
      <c r="AS33" s="1" t="e">
        <f>VLOOKUP(AS13,Likert!$A$2:$B$6,2,FALSE)</f>
        <v>#N/A</v>
      </c>
    </row>
    <row r="34" spans="1:45" ht="15.75" customHeight="1">
      <c r="A34" s="1" t="e">
        <f>VLOOKUP(A14,Likert!$A$2:$B$6,2,FALSE)</f>
        <v>#N/A</v>
      </c>
      <c r="B34" s="1" t="e">
        <f>VLOOKUP(B14,Likert!$A$2:$B$6,2,FALSE)</f>
        <v>#N/A</v>
      </c>
      <c r="C34" s="1" t="e">
        <f>VLOOKUP(C14,Likert!$A$2:$B$6,2,FALSE)</f>
        <v>#N/A</v>
      </c>
      <c r="D34" s="1" t="e">
        <f>VLOOKUP(D14,Likert!$A$2:$B$6,2,FALSE)</f>
        <v>#N/A</v>
      </c>
      <c r="E34" s="1" t="e">
        <f>VLOOKUP(E14,Likert!$A$2:$B$6,2,FALSE)</f>
        <v>#N/A</v>
      </c>
      <c r="F34" s="1" t="e">
        <f>VLOOKUP(F14,Likert!$A$2:$B$6,2,FALSE)</f>
        <v>#N/A</v>
      </c>
      <c r="G34" s="1" t="e">
        <f>VLOOKUP(G14,Likert!$A$2:$B$6,2,FALSE)</f>
        <v>#N/A</v>
      </c>
      <c r="H34" s="1" t="e">
        <f>VLOOKUP(H14,Likert!$A$2:$B$6,2,FALSE)</f>
        <v>#N/A</v>
      </c>
      <c r="I34" s="1" t="e">
        <f>VLOOKUP(I14,Likert!$A$2:$B$6,2,FALSE)</f>
        <v>#N/A</v>
      </c>
      <c r="J34" s="1" t="e">
        <f>VLOOKUP(J14,Likert!$A$2:$B$6,2,FALSE)</f>
        <v>#N/A</v>
      </c>
      <c r="K34" s="1" t="e">
        <f>VLOOKUP(K14,Likert!$A$2:$B$6,2,FALSE)</f>
        <v>#N/A</v>
      </c>
      <c r="L34" s="1" t="e">
        <f>VLOOKUP(L14,Likert!$A$2:$B$6,2,FALSE)</f>
        <v>#N/A</v>
      </c>
      <c r="M34" s="1" t="e">
        <f>VLOOKUP(M14,Likert!$A$2:$B$6,2,FALSE)</f>
        <v>#N/A</v>
      </c>
      <c r="N34" s="1" t="e">
        <f>VLOOKUP(N14,Likert!$A$2:$B$6,2,FALSE)</f>
        <v>#N/A</v>
      </c>
      <c r="O34" s="1" t="e">
        <f>VLOOKUP(O14,Likert!$A$2:$B$6,2,FALSE)</f>
        <v>#N/A</v>
      </c>
      <c r="P34" s="1" t="e">
        <f>VLOOKUP(P14,Likert!$A$2:$B$6,2,FALSE)</f>
        <v>#N/A</v>
      </c>
      <c r="Q34" s="1" t="e">
        <f>VLOOKUP(Q14,Likert!$A$2:$B$6,2,FALSE)</f>
        <v>#N/A</v>
      </c>
      <c r="R34" s="1" t="e">
        <f>VLOOKUP(R14,Likert!$A$2:$B$6,2,FALSE)</f>
        <v>#N/A</v>
      </c>
      <c r="S34" s="1" t="e">
        <f>VLOOKUP(S14,Likert!$A$2:$B$6,2,FALSE)</f>
        <v>#N/A</v>
      </c>
      <c r="T34" s="1" t="e">
        <f>VLOOKUP(T14,Likert!$A$2:$B$6,2,FALSE)</f>
        <v>#N/A</v>
      </c>
      <c r="U34" s="1" t="e">
        <f>VLOOKUP(U14,Likert!$A$2:$B$6,2,FALSE)</f>
        <v>#N/A</v>
      </c>
      <c r="V34" s="1" t="e">
        <f>VLOOKUP(V14,Likert!$A$2:$B$6,2,FALSE)</f>
        <v>#N/A</v>
      </c>
      <c r="W34" s="1" t="e">
        <f>VLOOKUP(W14,Likert!$A$2:$B$6,2,FALSE)</f>
        <v>#N/A</v>
      </c>
      <c r="X34" s="1" t="e">
        <f>VLOOKUP(X14,Likert!$A$2:$B$6,2,FALSE)</f>
        <v>#N/A</v>
      </c>
      <c r="Y34" s="1" t="e">
        <f>VLOOKUP(Y14,Likert!$A$2:$B$6,2,FALSE)</f>
        <v>#N/A</v>
      </c>
      <c r="Z34" s="1" t="e">
        <f>VLOOKUP(Z14,Likert!$A$2:$B$6,2,FALSE)</f>
        <v>#N/A</v>
      </c>
      <c r="AA34" s="1" t="e">
        <f>VLOOKUP(AA14,Likert!$A$2:$B$6,2,FALSE)</f>
        <v>#N/A</v>
      </c>
      <c r="AB34" s="1" t="e">
        <f>VLOOKUP(AB14,Likert!$A$2:$B$6,2,FALSE)</f>
        <v>#N/A</v>
      </c>
      <c r="AC34" s="1" t="e">
        <f>VLOOKUP(AC14,Likert!$A$2:$B$6,2,FALSE)</f>
        <v>#N/A</v>
      </c>
      <c r="AD34" s="1" t="e">
        <f>VLOOKUP(AD14,Likert!$A$2:$B$6,2,FALSE)</f>
        <v>#N/A</v>
      </c>
      <c r="AE34" s="1" t="e">
        <f>VLOOKUP(AE14,Likert!$A$2:$B$6,2,FALSE)</f>
        <v>#N/A</v>
      </c>
      <c r="AF34" s="1" t="e">
        <f>VLOOKUP(AF14,Likert!$A$2:$B$6,2,FALSE)</f>
        <v>#N/A</v>
      </c>
      <c r="AG34" s="1" t="e">
        <f>VLOOKUP(AG14,Likert!$A$2:$B$6,2,FALSE)</f>
        <v>#N/A</v>
      </c>
      <c r="AH34" s="1" t="e">
        <f>VLOOKUP(AH14,Likert!$A$2:$B$6,2,FALSE)</f>
        <v>#N/A</v>
      </c>
      <c r="AI34" s="1" t="e">
        <f>VLOOKUP(AI14,Likert!$A$2:$B$6,2,FALSE)</f>
        <v>#N/A</v>
      </c>
      <c r="AJ34" s="1" t="e">
        <f>VLOOKUP(AJ14,Likert!$A$2:$B$6,2,FALSE)</f>
        <v>#N/A</v>
      </c>
      <c r="AK34" s="1" t="e">
        <f>VLOOKUP(AK14,Likert!$A$2:$B$6,2,FALSE)</f>
        <v>#N/A</v>
      </c>
      <c r="AL34" s="1" t="e">
        <f>VLOOKUP(AL14,Likert!$A$2:$B$6,2,FALSE)</f>
        <v>#N/A</v>
      </c>
      <c r="AM34" s="1" t="e">
        <f>VLOOKUP(AM14,Likert!$A$2:$B$6,2,FALSE)</f>
        <v>#N/A</v>
      </c>
      <c r="AN34" s="1" t="e">
        <f>VLOOKUP(AN14,Likert!$A$2:$B$6,2,FALSE)</f>
        <v>#N/A</v>
      </c>
      <c r="AO34" s="1" t="e">
        <f>VLOOKUP(AO14,Likert!$A$2:$B$6,2,FALSE)</f>
        <v>#N/A</v>
      </c>
      <c r="AP34" s="1" t="e">
        <f>VLOOKUP(AP14,Likert!$A$2:$B$6,2,FALSE)</f>
        <v>#N/A</v>
      </c>
      <c r="AQ34" s="1" t="e">
        <f>VLOOKUP(AQ14,Likert!$A$2:$B$6,2,FALSE)</f>
        <v>#N/A</v>
      </c>
      <c r="AR34" s="1" t="e">
        <f>VLOOKUP(AR14,Likert!$A$2:$B$6,2,FALSE)</f>
        <v>#N/A</v>
      </c>
      <c r="AS34" s="1" t="e">
        <f>VLOOKUP(AS14,Likert!$A$2:$B$6,2,FALSE)</f>
        <v>#N/A</v>
      </c>
    </row>
    <row r="35" spans="1:45" ht="15.75" customHeight="1">
      <c r="A35" s="1" t="e">
        <f>VLOOKUP(A15,Likert!$A$2:$B$6,2,FALSE)</f>
        <v>#N/A</v>
      </c>
      <c r="B35" s="1" t="e">
        <f>VLOOKUP(B15,Likert!$A$2:$B$6,2,FALSE)</f>
        <v>#N/A</v>
      </c>
      <c r="C35" s="1" t="e">
        <f>VLOOKUP(C15,Likert!$A$2:$B$6,2,FALSE)</f>
        <v>#N/A</v>
      </c>
      <c r="D35" s="1" t="e">
        <f>VLOOKUP(D15,Likert!$A$2:$B$6,2,FALSE)</f>
        <v>#N/A</v>
      </c>
      <c r="E35" s="1" t="e">
        <f>VLOOKUP(E15,Likert!$A$2:$B$6,2,FALSE)</f>
        <v>#N/A</v>
      </c>
      <c r="F35" s="1" t="e">
        <f>VLOOKUP(F15,Likert!$A$2:$B$6,2,FALSE)</f>
        <v>#N/A</v>
      </c>
      <c r="G35" s="1" t="e">
        <f>VLOOKUP(G15,Likert!$A$2:$B$6,2,FALSE)</f>
        <v>#N/A</v>
      </c>
      <c r="H35" s="1" t="e">
        <f>VLOOKUP(H15,Likert!$A$2:$B$6,2,FALSE)</f>
        <v>#N/A</v>
      </c>
      <c r="I35" s="1" t="e">
        <f>VLOOKUP(I15,Likert!$A$2:$B$6,2,FALSE)</f>
        <v>#N/A</v>
      </c>
      <c r="J35" s="1" t="e">
        <f>VLOOKUP(J15,Likert!$A$2:$B$6,2,FALSE)</f>
        <v>#N/A</v>
      </c>
      <c r="K35" s="1" t="e">
        <f>VLOOKUP(K15,Likert!$A$2:$B$6,2,FALSE)</f>
        <v>#N/A</v>
      </c>
      <c r="L35" s="1" t="e">
        <f>VLOOKUP(L15,Likert!$A$2:$B$6,2,FALSE)</f>
        <v>#N/A</v>
      </c>
      <c r="M35" s="1" t="e">
        <f>VLOOKUP(M15,Likert!$A$2:$B$6,2,FALSE)</f>
        <v>#N/A</v>
      </c>
      <c r="N35" s="1" t="e">
        <f>VLOOKUP(N15,Likert!$A$2:$B$6,2,FALSE)</f>
        <v>#N/A</v>
      </c>
      <c r="O35" s="1" t="e">
        <f>VLOOKUP(O15,Likert!$A$2:$B$6,2,FALSE)</f>
        <v>#N/A</v>
      </c>
      <c r="P35" s="1" t="e">
        <f>VLOOKUP(P15,Likert!$A$2:$B$6,2,FALSE)</f>
        <v>#N/A</v>
      </c>
      <c r="Q35" s="1" t="e">
        <f>VLOOKUP(Q15,Likert!$A$2:$B$6,2,FALSE)</f>
        <v>#N/A</v>
      </c>
      <c r="R35" s="1" t="e">
        <f>VLOOKUP(R15,Likert!$A$2:$B$6,2,FALSE)</f>
        <v>#N/A</v>
      </c>
      <c r="S35" s="1" t="e">
        <f>VLOOKUP(S15,Likert!$A$2:$B$6,2,FALSE)</f>
        <v>#N/A</v>
      </c>
      <c r="T35" s="1" t="e">
        <f>VLOOKUP(T15,Likert!$A$2:$B$6,2,FALSE)</f>
        <v>#N/A</v>
      </c>
      <c r="U35" s="1" t="e">
        <f>VLOOKUP(U15,Likert!$A$2:$B$6,2,FALSE)</f>
        <v>#N/A</v>
      </c>
      <c r="V35" s="1" t="e">
        <f>VLOOKUP(V15,Likert!$A$2:$B$6,2,FALSE)</f>
        <v>#N/A</v>
      </c>
      <c r="W35" s="1" t="e">
        <f>VLOOKUP(W15,Likert!$A$2:$B$6,2,FALSE)</f>
        <v>#N/A</v>
      </c>
      <c r="X35" s="1" t="e">
        <f>VLOOKUP(X15,Likert!$A$2:$B$6,2,FALSE)</f>
        <v>#N/A</v>
      </c>
      <c r="Y35" s="1" t="e">
        <f>VLOOKUP(Y15,Likert!$A$2:$B$6,2,FALSE)</f>
        <v>#N/A</v>
      </c>
      <c r="Z35" s="1" t="e">
        <f>VLOOKUP(Z15,Likert!$A$2:$B$6,2,FALSE)</f>
        <v>#N/A</v>
      </c>
      <c r="AA35" s="1" t="e">
        <f>VLOOKUP(AA15,Likert!$A$2:$B$6,2,FALSE)</f>
        <v>#N/A</v>
      </c>
      <c r="AB35" s="1" t="e">
        <f>VLOOKUP(AB15,Likert!$A$2:$B$6,2,FALSE)</f>
        <v>#N/A</v>
      </c>
      <c r="AC35" s="1" t="e">
        <f>VLOOKUP(AC15,Likert!$A$2:$B$6,2,FALSE)</f>
        <v>#N/A</v>
      </c>
      <c r="AD35" s="1" t="e">
        <f>VLOOKUP(AD15,Likert!$A$2:$B$6,2,FALSE)</f>
        <v>#N/A</v>
      </c>
      <c r="AE35" s="1" t="e">
        <f>VLOOKUP(AE15,Likert!$A$2:$B$6,2,FALSE)</f>
        <v>#N/A</v>
      </c>
      <c r="AF35" s="1" t="e">
        <f>VLOOKUP(AF15,Likert!$A$2:$B$6,2,FALSE)</f>
        <v>#N/A</v>
      </c>
      <c r="AG35" s="1" t="e">
        <f>VLOOKUP(AG15,Likert!$A$2:$B$6,2,FALSE)</f>
        <v>#N/A</v>
      </c>
      <c r="AH35" s="1" t="e">
        <f>VLOOKUP(AH15,Likert!$A$2:$B$6,2,FALSE)</f>
        <v>#N/A</v>
      </c>
      <c r="AI35" s="1" t="e">
        <f>VLOOKUP(AI15,Likert!$A$2:$B$6,2,FALSE)</f>
        <v>#N/A</v>
      </c>
      <c r="AJ35" s="1" t="e">
        <f>VLOOKUP(AJ15,Likert!$A$2:$B$6,2,FALSE)</f>
        <v>#N/A</v>
      </c>
      <c r="AK35" s="1" t="e">
        <f>VLOOKUP(AK15,Likert!$A$2:$B$6,2,FALSE)</f>
        <v>#N/A</v>
      </c>
      <c r="AL35" s="1" t="e">
        <f>VLOOKUP(AL15,Likert!$A$2:$B$6,2,FALSE)</f>
        <v>#N/A</v>
      </c>
      <c r="AM35" s="1" t="e">
        <f>VLOOKUP(AM15,Likert!$A$2:$B$6,2,FALSE)</f>
        <v>#N/A</v>
      </c>
      <c r="AN35" s="1" t="e">
        <f>VLOOKUP(AN15,Likert!$A$2:$B$6,2,FALSE)</f>
        <v>#N/A</v>
      </c>
      <c r="AO35" s="1" t="e">
        <f>VLOOKUP(AO15,Likert!$A$2:$B$6,2,FALSE)</f>
        <v>#N/A</v>
      </c>
      <c r="AP35" s="1" t="e">
        <f>VLOOKUP(AP15,Likert!$A$2:$B$6,2,FALSE)</f>
        <v>#N/A</v>
      </c>
      <c r="AQ35" s="1" t="e">
        <f>VLOOKUP(AQ15,Likert!$A$2:$B$6,2,FALSE)</f>
        <v>#N/A</v>
      </c>
      <c r="AR35" s="1" t="e">
        <f>VLOOKUP(AR15,Likert!$A$2:$B$6,2,FALSE)</f>
        <v>#N/A</v>
      </c>
      <c r="AS35" s="1" t="e">
        <f>VLOOKUP(AS15,Likert!$A$2:$B$6,2,FALSE)</f>
        <v>#N/A</v>
      </c>
    </row>
    <row r="36" spans="1:45" ht="15.75" customHeight="1">
      <c r="A36" s="1" t="e">
        <f>VLOOKUP(A16,Likert!$A$2:$B$6,2,FALSE)</f>
        <v>#N/A</v>
      </c>
      <c r="B36" s="1" t="e">
        <f>VLOOKUP(B16,Likert!$A$2:$B$6,2,FALSE)</f>
        <v>#N/A</v>
      </c>
      <c r="C36" s="1" t="e">
        <f>VLOOKUP(C16,Likert!$A$2:$B$6,2,FALSE)</f>
        <v>#N/A</v>
      </c>
      <c r="D36" s="1" t="e">
        <f>VLOOKUP(D16,Likert!$A$2:$B$6,2,FALSE)</f>
        <v>#N/A</v>
      </c>
      <c r="E36" s="1" t="e">
        <f>VLOOKUP(E16,Likert!$A$2:$B$6,2,FALSE)</f>
        <v>#N/A</v>
      </c>
      <c r="F36" s="1" t="e">
        <f>VLOOKUP(F16,Likert!$A$2:$B$6,2,FALSE)</f>
        <v>#N/A</v>
      </c>
      <c r="G36" s="1" t="e">
        <f>VLOOKUP(G16,Likert!$A$2:$B$6,2,FALSE)</f>
        <v>#N/A</v>
      </c>
      <c r="H36" s="1" t="e">
        <f>VLOOKUP(H16,Likert!$A$2:$B$6,2,FALSE)</f>
        <v>#N/A</v>
      </c>
      <c r="I36" s="1" t="e">
        <f>VLOOKUP(I16,Likert!$A$2:$B$6,2,FALSE)</f>
        <v>#N/A</v>
      </c>
      <c r="J36" s="1" t="e">
        <f>VLOOKUP(J16,Likert!$A$2:$B$6,2,FALSE)</f>
        <v>#N/A</v>
      </c>
      <c r="K36" s="1" t="e">
        <f>VLOOKUP(K16,Likert!$A$2:$B$6,2,FALSE)</f>
        <v>#N/A</v>
      </c>
      <c r="L36" s="1" t="e">
        <f>VLOOKUP(L16,Likert!$A$2:$B$6,2,FALSE)</f>
        <v>#N/A</v>
      </c>
      <c r="M36" s="1" t="e">
        <f>VLOOKUP(M16,Likert!$A$2:$B$6,2,FALSE)</f>
        <v>#N/A</v>
      </c>
      <c r="N36" s="1" t="e">
        <f>VLOOKUP(N16,Likert!$A$2:$B$6,2,FALSE)</f>
        <v>#N/A</v>
      </c>
      <c r="O36" s="1" t="e">
        <f>VLOOKUP(O16,Likert!$A$2:$B$6,2,FALSE)</f>
        <v>#N/A</v>
      </c>
      <c r="P36" s="1" t="e">
        <f>VLOOKUP(P16,Likert!$A$2:$B$6,2,FALSE)</f>
        <v>#N/A</v>
      </c>
      <c r="Q36" s="1" t="e">
        <f>VLOOKUP(Q16,Likert!$A$2:$B$6,2,FALSE)</f>
        <v>#N/A</v>
      </c>
      <c r="R36" s="1" t="e">
        <f>VLOOKUP(R16,Likert!$A$2:$B$6,2,FALSE)</f>
        <v>#N/A</v>
      </c>
      <c r="S36" s="1" t="e">
        <f>VLOOKUP(S16,Likert!$A$2:$B$6,2,FALSE)</f>
        <v>#N/A</v>
      </c>
      <c r="T36" s="1" t="e">
        <f>VLOOKUP(T16,Likert!$A$2:$B$6,2,FALSE)</f>
        <v>#N/A</v>
      </c>
      <c r="U36" s="1" t="e">
        <f>VLOOKUP(U16,Likert!$A$2:$B$6,2,FALSE)</f>
        <v>#N/A</v>
      </c>
      <c r="V36" s="1" t="e">
        <f>VLOOKUP(V16,Likert!$A$2:$B$6,2,FALSE)</f>
        <v>#N/A</v>
      </c>
      <c r="W36" s="1" t="e">
        <f>VLOOKUP(W16,Likert!$A$2:$B$6,2,FALSE)</f>
        <v>#N/A</v>
      </c>
      <c r="X36" s="1" t="e">
        <f>VLOOKUP(X16,Likert!$A$2:$B$6,2,FALSE)</f>
        <v>#N/A</v>
      </c>
      <c r="Y36" s="1" t="e">
        <f>VLOOKUP(Y16,Likert!$A$2:$B$6,2,FALSE)</f>
        <v>#N/A</v>
      </c>
      <c r="Z36" s="1" t="e">
        <f>VLOOKUP(Z16,Likert!$A$2:$B$6,2,FALSE)</f>
        <v>#N/A</v>
      </c>
      <c r="AA36" s="1" t="e">
        <f>VLOOKUP(AA16,Likert!$A$2:$B$6,2,FALSE)</f>
        <v>#N/A</v>
      </c>
      <c r="AB36" s="1" t="e">
        <f>VLOOKUP(AB16,Likert!$A$2:$B$6,2,FALSE)</f>
        <v>#N/A</v>
      </c>
      <c r="AC36" s="1" t="e">
        <f>VLOOKUP(AC16,Likert!$A$2:$B$6,2,FALSE)</f>
        <v>#N/A</v>
      </c>
      <c r="AD36" s="1" t="e">
        <f>VLOOKUP(AD16,Likert!$A$2:$B$6,2,FALSE)</f>
        <v>#N/A</v>
      </c>
      <c r="AE36" s="1" t="e">
        <f>VLOOKUP(AE16,Likert!$A$2:$B$6,2,FALSE)</f>
        <v>#N/A</v>
      </c>
      <c r="AF36" s="1" t="e">
        <f>VLOOKUP(AF16,Likert!$A$2:$B$6,2,FALSE)</f>
        <v>#N/A</v>
      </c>
      <c r="AG36" s="1" t="e">
        <f>VLOOKUP(AG16,Likert!$A$2:$B$6,2,FALSE)</f>
        <v>#N/A</v>
      </c>
      <c r="AH36" s="1" t="e">
        <f>VLOOKUP(AH16,Likert!$A$2:$B$6,2,FALSE)</f>
        <v>#N/A</v>
      </c>
      <c r="AI36" s="1" t="e">
        <f>VLOOKUP(AI16,Likert!$A$2:$B$6,2,FALSE)</f>
        <v>#N/A</v>
      </c>
      <c r="AJ36" s="1" t="e">
        <f>VLOOKUP(AJ16,Likert!$A$2:$B$6,2,FALSE)</f>
        <v>#N/A</v>
      </c>
      <c r="AK36" s="1" t="e">
        <f>VLOOKUP(AK16,Likert!$A$2:$B$6,2,FALSE)</f>
        <v>#N/A</v>
      </c>
      <c r="AL36" s="1" t="e">
        <f>VLOOKUP(AL16,Likert!$A$2:$B$6,2,FALSE)</f>
        <v>#N/A</v>
      </c>
      <c r="AM36" s="1" t="e">
        <f>VLOOKUP(AM16,Likert!$A$2:$B$6,2,FALSE)</f>
        <v>#N/A</v>
      </c>
      <c r="AN36" s="1" t="e">
        <f>VLOOKUP(AN16,Likert!$A$2:$B$6,2,FALSE)</f>
        <v>#N/A</v>
      </c>
      <c r="AO36" s="1" t="e">
        <f>VLOOKUP(AO16,Likert!$A$2:$B$6,2,FALSE)</f>
        <v>#N/A</v>
      </c>
      <c r="AP36" s="1" t="e">
        <f>VLOOKUP(AP16,Likert!$A$2:$B$6,2,FALSE)</f>
        <v>#N/A</v>
      </c>
      <c r="AQ36" s="1" t="e">
        <f>VLOOKUP(AQ16,Likert!$A$2:$B$6,2,FALSE)</f>
        <v>#N/A</v>
      </c>
      <c r="AR36" s="1" t="e">
        <f>VLOOKUP(AR16,Likert!$A$2:$B$6,2,FALSE)</f>
        <v>#N/A</v>
      </c>
      <c r="AS36" s="1" t="e">
        <f>VLOOKUP(AS16,Likert!$A$2:$B$6,2,FALSE)</f>
        <v>#N/A</v>
      </c>
    </row>
    <row r="37" spans="1:45" ht="15.75" customHeight="1">
      <c r="A37" s="1" t="e">
        <f>VLOOKUP(A17,Likert!$A$2:$B$6,2,FALSE)</f>
        <v>#N/A</v>
      </c>
      <c r="B37" s="1" t="e">
        <f>VLOOKUP(B17,Likert!$A$2:$B$6,2,FALSE)</f>
        <v>#N/A</v>
      </c>
      <c r="C37" s="1" t="e">
        <f>VLOOKUP(C17,Likert!$A$2:$B$6,2,FALSE)</f>
        <v>#N/A</v>
      </c>
      <c r="D37" s="1" t="e">
        <f>VLOOKUP(D17,Likert!$A$2:$B$6,2,FALSE)</f>
        <v>#N/A</v>
      </c>
      <c r="E37" s="1" t="e">
        <f>VLOOKUP(E17,Likert!$A$2:$B$6,2,FALSE)</f>
        <v>#N/A</v>
      </c>
      <c r="F37" s="1" t="e">
        <f>VLOOKUP(F17,Likert!$A$2:$B$6,2,FALSE)</f>
        <v>#N/A</v>
      </c>
      <c r="G37" s="1" t="e">
        <f>VLOOKUP(G17,Likert!$A$2:$B$6,2,FALSE)</f>
        <v>#N/A</v>
      </c>
      <c r="H37" s="1" t="e">
        <f>VLOOKUP(H17,Likert!$A$2:$B$6,2,FALSE)</f>
        <v>#N/A</v>
      </c>
      <c r="I37" s="1" t="e">
        <f>VLOOKUP(I17,Likert!$A$2:$B$6,2,FALSE)</f>
        <v>#N/A</v>
      </c>
      <c r="J37" s="1" t="e">
        <f>VLOOKUP(J17,Likert!$A$2:$B$6,2,FALSE)</f>
        <v>#N/A</v>
      </c>
      <c r="K37" s="1" t="e">
        <f>VLOOKUP(K17,Likert!$A$2:$B$6,2,FALSE)</f>
        <v>#N/A</v>
      </c>
      <c r="L37" s="1" t="e">
        <f>VLOOKUP(L17,Likert!$A$2:$B$6,2,FALSE)</f>
        <v>#N/A</v>
      </c>
      <c r="M37" s="1" t="e">
        <f>VLOOKUP(M17,Likert!$A$2:$B$6,2,FALSE)</f>
        <v>#N/A</v>
      </c>
      <c r="N37" s="1" t="e">
        <f>VLOOKUP(N17,Likert!$A$2:$B$6,2,FALSE)</f>
        <v>#N/A</v>
      </c>
      <c r="O37" s="1" t="e">
        <f>VLOOKUP(O17,Likert!$A$2:$B$6,2,FALSE)</f>
        <v>#N/A</v>
      </c>
      <c r="P37" s="1" t="e">
        <f>VLOOKUP(P17,Likert!$A$2:$B$6,2,FALSE)</f>
        <v>#N/A</v>
      </c>
      <c r="Q37" s="1" t="e">
        <f>VLOOKUP(Q17,Likert!$A$2:$B$6,2,FALSE)</f>
        <v>#N/A</v>
      </c>
      <c r="R37" s="1" t="e">
        <f>VLOOKUP(R17,Likert!$A$2:$B$6,2,FALSE)</f>
        <v>#N/A</v>
      </c>
      <c r="S37" s="1" t="e">
        <f>VLOOKUP(S17,Likert!$A$2:$B$6,2,FALSE)</f>
        <v>#N/A</v>
      </c>
      <c r="T37" s="1" t="e">
        <f>VLOOKUP(T17,Likert!$A$2:$B$6,2,FALSE)</f>
        <v>#N/A</v>
      </c>
      <c r="U37" s="1" t="e">
        <f>VLOOKUP(U17,Likert!$A$2:$B$6,2,FALSE)</f>
        <v>#N/A</v>
      </c>
      <c r="V37" s="1" t="e">
        <f>VLOOKUP(V17,Likert!$A$2:$B$6,2,FALSE)</f>
        <v>#N/A</v>
      </c>
      <c r="W37" s="1" t="e">
        <f>VLOOKUP(W17,Likert!$A$2:$B$6,2,FALSE)</f>
        <v>#N/A</v>
      </c>
      <c r="X37" s="1" t="e">
        <f>VLOOKUP(X17,Likert!$A$2:$B$6,2,FALSE)</f>
        <v>#N/A</v>
      </c>
      <c r="Y37" s="1" t="e">
        <f>VLOOKUP(Y17,Likert!$A$2:$B$6,2,FALSE)</f>
        <v>#N/A</v>
      </c>
      <c r="Z37" s="1" t="e">
        <f>VLOOKUP(Z17,Likert!$A$2:$B$6,2,FALSE)</f>
        <v>#N/A</v>
      </c>
      <c r="AA37" s="1" t="e">
        <f>VLOOKUP(AA17,Likert!$A$2:$B$6,2,FALSE)</f>
        <v>#N/A</v>
      </c>
      <c r="AB37" s="1" t="e">
        <f>VLOOKUP(AB17,Likert!$A$2:$B$6,2,FALSE)</f>
        <v>#N/A</v>
      </c>
      <c r="AC37" s="1" t="e">
        <f>VLOOKUP(AC17,Likert!$A$2:$B$6,2,FALSE)</f>
        <v>#N/A</v>
      </c>
      <c r="AD37" s="1" t="e">
        <f>VLOOKUP(AD17,Likert!$A$2:$B$6,2,FALSE)</f>
        <v>#N/A</v>
      </c>
      <c r="AE37" s="1" t="e">
        <f>VLOOKUP(AE17,Likert!$A$2:$B$6,2,FALSE)</f>
        <v>#N/A</v>
      </c>
      <c r="AF37" s="1" t="e">
        <f>VLOOKUP(AF17,Likert!$A$2:$B$6,2,FALSE)</f>
        <v>#N/A</v>
      </c>
      <c r="AG37" s="1" t="e">
        <f>VLOOKUP(AG17,Likert!$A$2:$B$6,2,FALSE)</f>
        <v>#N/A</v>
      </c>
      <c r="AH37" s="1" t="e">
        <f>VLOOKUP(AH17,Likert!$A$2:$B$6,2,FALSE)</f>
        <v>#N/A</v>
      </c>
      <c r="AI37" s="1" t="e">
        <f>VLOOKUP(AI17,Likert!$A$2:$B$6,2,FALSE)</f>
        <v>#N/A</v>
      </c>
      <c r="AJ37" s="1" t="e">
        <f>VLOOKUP(AJ17,Likert!$A$2:$B$6,2,FALSE)</f>
        <v>#N/A</v>
      </c>
      <c r="AK37" s="1" t="e">
        <f>VLOOKUP(AK17,Likert!$A$2:$B$6,2,FALSE)</f>
        <v>#N/A</v>
      </c>
      <c r="AL37" s="1" t="e">
        <f>VLOOKUP(AL17,Likert!$A$2:$B$6,2,FALSE)</f>
        <v>#N/A</v>
      </c>
      <c r="AM37" s="1" t="e">
        <f>VLOOKUP(AM17,Likert!$A$2:$B$6,2,FALSE)</f>
        <v>#N/A</v>
      </c>
      <c r="AN37" s="1" t="e">
        <f>VLOOKUP(AN17,Likert!$A$2:$B$6,2,FALSE)</f>
        <v>#N/A</v>
      </c>
      <c r="AO37" s="1" t="e">
        <f>VLOOKUP(AO17,Likert!$A$2:$B$6,2,FALSE)</f>
        <v>#N/A</v>
      </c>
      <c r="AP37" s="1" t="e">
        <f>VLOOKUP(AP17,Likert!$A$2:$B$6,2,FALSE)</f>
        <v>#N/A</v>
      </c>
      <c r="AQ37" s="1" t="e">
        <f>VLOOKUP(AQ17,Likert!$A$2:$B$6,2,FALSE)</f>
        <v>#N/A</v>
      </c>
      <c r="AR37" s="1" t="e">
        <f>VLOOKUP(AR17,Likert!$A$2:$B$6,2,FALSE)</f>
        <v>#N/A</v>
      </c>
      <c r="AS37" s="1" t="e">
        <f>VLOOKUP(AS17,Likert!$A$2:$B$6,2,FALSE)</f>
        <v>#N/A</v>
      </c>
    </row>
    <row r="38" spans="1:45" ht="15.75" customHeight="1">
      <c r="A38" s="1" t="e">
        <f>VLOOKUP(A18,Likert!$A$2:$B$6,2,FALSE)</f>
        <v>#N/A</v>
      </c>
      <c r="B38" s="1" t="e">
        <f>VLOOKUP(B18,Likert!$A$2:$B$6,2,FALSE)</f>
        <v>#N/A</v>
      </c>
      <c r="C38" s="1" t="e">
        <f>VLOOKUP(C18,Likert!$A$2:$B$6,2,FALSE)</f>
        <v>#N/A</v>
      </c>
      <c r="D38" s="1" t="e">
        <f>VLOOKUP(D18,Likert!$A$2:$B$6,2,FALSE)</f>
        <v>#N/A</v>
      </c>
      <c r="E38" s="1" t="e">
        <f>VLOOKUP(E18,Likert!$A$2:$B$6,2,FALSE)</f>
        <v>#N/A</v>
      </c>
      <c r="F38" s="1" t="e">
        <f>VLOOKUP(F18,Likert!$A$2:$B$6,2,FALSE)</f>
        <v>#N/A</v>
      </c>
      <c r="G38" s="1" t="e">
        <f>VLOOKUP(G18,Likert!$A$2:$B$6,2,FALSE)</f>
        <v>#N/A</v>
      </c>
      <c r="H38" s="1" t="e">
        <f>VLOOKUP(H18,Likert!$A$2:$B$6,2,FALSE)</f>
        <v>#N/A</v>
      </c>
      <c r="I38" s="1" t="e">
        <f>VLOOKUP(I18,Likert!$A$2:$B$6,2,FALSE)</f>
        <v>#N/A</v>
      </c>
      <c r="J38" s="1" t="e">
        <f>VLOOKUP(J18,Likert!$A$2:$B$6,2,FALSE)</f>
        <v>#N/A</v>
      </c>
      <c r="K38" s="1" t="e">
        <f>VLOOKUP(K18,Likert!$A$2:$B$6,2,FALSE)</f>
        <v>#N/A</v>
      </c>
      <c r="L38" s="1" t="e">
        <f>VLOOKUP(L18,Likert!$A$2:$B$6,2,FALSE)</f>
        <v>#N/A</v>
      </c>
      <c r="M38" s="1" t="e">
        <f>VLOOKUP(M18,Likert!$A$2:$B$6,2,FALSE)</f>
        <v>#N/A</v>
      </c>
      <c r="N38" s="1" t="e">
        <f>VLOOKUP(N18,Likert!$A$2:$B$6,2,FALSE)</f>
        <v>#N/A</v>
      </c>
      <c r="O38" s="1" t="e">
        <f>VLOOKUP(O18,Likert!$A$2:$B$6,2,FALSE)</f>
        <v>#N/A</v>
      </c>
      <c r="P38" s="1" t="e">
        <f>VLOOKUP(P18,Likert!$A$2:$B$6,2,FALSE)</f>
        <v>#N/A</v>
      </c>
      <c r="Q38" s="1" t="e">
        <f>VLOOKUP(Q18,Likert!$A$2:$B$6,2,FALSE)</f>
        <v>#N/A</v>
      </c>
      <c r="R38" s="1" t="e">
        <f>VLOOKUP(R18,Likert!$A$2:$B$6,2,FALSE)</f>
        <v>#N/A</v>
      </c>
      <c r="S38" s="1" t="e">
        <f>VLOOKUP(S18,Likert!$A$2:$B$6,2,FALSE)</f>
        <v>#N/A</v>
      </c>
      <c r="T38" s="1" t="e">
        <f>VLOOKUP(T18,Likert!$A$2:$B$6,2,FALSE)</f>
        <v>#N/A</v>
      </c>
      <c r="U38" s="1" t="e">
        <f>VLOOKUP(U18,Likert!$A$2:$B$6,2,FALSE)</f>
        <v>#N/A</v>
      </c>
      <c r="V38" s="1" t="e">
        <f>VLOOKUP(V18,Likert!$A$2:$B$6,2,FALSE)</f>
        <v>#N/A</v>
      </c>
      <c r="W38" s="1" t="e">
        <f>VLOOKUP(W18,Likert!$A$2:$B$6,2,FALSE)</f>
        <v>#N/A</v>
      </c>
      <c r="X38" s="1" t="e">
        <f>VLOOKUP(X18,Likert!$A$2:$B$6,2,FALSE)</f>
        <v>#N/A</v>
      </c>
      <c r="Y38" s="1" t="e">
        <f>VLOOKUP(Y18,Likert!$A$2:$B$6,2,FALSE)</f>
        <v>#N/A</v>
      </c>
      <c r="Z38" s="1" t="e">
        <f>VLOOKUP(Z18,Likert!$A$2:$B$6,2,FALSE)</f>
        <v>#N/A</v>
      </c>
      <c r="AA38" s="1" t="e">
        <f>VLOOKUP(AA18,Likert!$A$2:$B$6,2,FALSE)</f>
        <v>#N/A</v>
      </c>
      <c r="AB38" s="1" t="e">
        <f>VLOOKUP(AB18,Likert!$A$2:$B$6,2,FALSE)</f>
        <v>#N/A</v>
      </c>
      <c r="AC38" s="1" t="e">
        <f>VLOOKUP(AC18,Likert!$A$2:$B$6,2,FALSE)</f>
        <v>#N/A</v>
      </c>
      <c r="AD38" s="1" t="e">
        <f>VLOOKUP(AD18,Likert!$A$2:$B$6,2,FALSE)</f>
        <v>#N/A</v>
      </c>
      <c r="AE38" s="1" t="e">
        <f>VLOOKUP(AE18,Likert!$A$2:$B$6,2,FALSE)</f>
        <v>#N/A</v>
      </c>
      <c r="AF38" s="1" t="e">
        <f>VLOOKUP(AF18,Likert!$A$2:$B$6,2,FALSE)</f>
        <v>#N/A</v>
      </c>
      <c r="AG38" s="1" t="e">
        <f>VLOOKUP(AG18,Likert!$A$2:$B$6,2,FALSE)</f>
        <v>#N/A</v>
      </c>
      <c r="AH38" s="1" t="e">
        <f>VLOOKUP(AH18,Likert!$A$2:$B$6,2,FALSE)</f>
        <v>#N/A</v>
      </c>
      <c r="AI38" s="1" t="e">
        <f>VLOOKUP(AI18,Likert!$A$2:$B$6,2,FALSE)</f>
        <v>#N/A</v>
      </c>
      <c r="AJ38" s="1" t="e">
        <f>VLOOKUP(AJ18,Likert!$A$2:$B$6,2,FALSE)</f>
        <v>#N/A</v>
      </c>
      <c r="AK38" s="1" t="e">
        <f>VLOOKUP(AK18,Likert!$A$2:$B$6,2,FALSE)</f>
        <v>#N/A</v>
      </c>
      <c r="AL38" s="1" t="e">
        <f>VLOOKUP(AL18,Likert!$A$2:$B$6,2,FALSE)</f>
        <v>#N/A</v>
      </c>
      <c r="AM38" s="1" t="e">
        <f>VLOOKUP(AM18,Likert!$A$2:$B$6,2,FALSE)</f>
        <v>#N/A</v>
      </c>
      <c r="AN38" s="1" t="e">
        <f>VLOOKUP(AN18,Likert!$A$2:$B$6,2,FALSE)</f>
        <v>#N/A</v>
      </c>
      <c r="AO38" s="1" t="e">
        <f>VLOOKUP(AO18,Likert!$A$2:$B$6,2,FALSE)</f>
        <v>#N/A</v>
      </c>
      <c r="AP38" s="1" t="e">
        <f>VLOOKUP(AP18,Likert!$A$2:$B$6,2,FALSE)</f>
        <v>#N/A</v>
      </c>
      <c r="AQ38" s="1" t="e">
        <f>VLOOKUP(AQ18,Likert!$A$2:$B$6,2,FALSE)</f>
        <v>#N/A</v>
      </c>
      <c r="AR38" s="1" t="e">
        <f>VLOOKUP(AR18,Likert!$A$2:$B$6,2,FALSE)</f>
        <v>#N/A</v>
      </c>
      <c r="AS38" s="1" t="e">
        <f>VLOOKUP(AS18,Likert!$A$2:$B$6,2,FALSE)</f>
        <v>#N/A</v>
      </c>
    </row>
    <row r="39" spans="1:45" ht="15.75" customHeight="1">
      <c r="A39" s="1" t="e">
        <f>VLOOKUP(A19,Likert!$A$2:$B$6,2,FALSE)</f>
        <v>#N/A</v>
      </c>
      <c r="B39" s="1" t="e">
        <f>VLOOKUP(B19,Likert!$A$2:$B$6,2,FALSE)</f>
        <v>#N/A</v>
      </c>
      <c r="C39" s="1" t="e">
        <f>VLOOKUP(C19,Likert!$A$2:$B$6,2,FALSE)</f>
        <v>#N/A</v>
      </c>
      <c r="D39" s="1" t="e">
        <f>VLOOKUP(D19,Likert!$A$2:$B$6,2,FALSE)</f>
        <v>#N/A</v>
      </c>
      <c r="E39" s="1" t="e">
        <f>VLOOKUP(E19,Likert!$A$2:$B$6,2,FALSE)</f>
        <v>#N/A</v>
      </c>
      <c r="F39" s="1" t="e">
        <f>VLOOKUP(F19,Likert!$A$2:$B$6,2,FALSE)</f>
        <v>#N/A</v>
      </c>
      <c r="G39" s="1" t="e">
        <f>VLOOKUP(G19,Likert!$A$2:$B$6,2,FALSE)</f>
        <v>#N/A</v>
      </c>
      <c r="H39" s="1" t="e">
        <f>VLOOKUP(H19,Likert!$A$2:$B$6,2,FALSE)</f>
        <v>#N/A</v>
      </c>
      <c r="I39" s="1" t="e">
        <f>VLOOKUP(I19,Likert!$A$2:$B$6,2,FALSE)</f>
        <v>#N/A</v>
      </c>
      <c r="J39" s="1" t="e">
        <f>VLOOKUP(J19,Likert!$A$2:$B$6,2,FALSE)</f>
        <v>#N/A</v>
      </c>
      <c r="K39" s="1" t="e">
        <f>VLOOKUP(K19,Likert!$A$2:$B$6,2,FALSE)</f>
        <v>#N/A</v>
      </c>
      <c r="L39" s="1" t="e">
        <f>VLOOKUP(L19,Likert!$A$2:$B$6,2,FALSE)</f>
        <v>#N/A</v>
      </c>
      <c r="M39" s="1" t="e">
        <f>VLOOKUP(M19,Likert!$A$2:$B$6,2,FALSE)</f>
        <v>#N/A</v>
      </c>
      <c r="N39" s="1" t="e">
        <f>VLOOKUP(N19,Likert!$A$2:$B$6,2,FALSE)</f>
        <v>#N/A</v>
      </c>
      <c r="O39" s="1" t="e">
        <f>VLOOKUP(O19,Likert!$A$2:$B$6,2,FALSE)</f>
        <v>#N/A</v>
      </c>
      <c r="P39" s="1" t="e">
        <f>VLOOKUP(P19,Likert!$A$2:$B$6,2,FALSE)</f>
        <v>#N/A</v>
      </c>
      <c r="Q39" s="1" t="e">
        <f>VLOOKUP(Q19,Likert!$A$2:$B$6,2,FALSE)</f>
        <v>#N/A</v>
      </c>
      <c r="R39" s="1" t="e">
        <f>VLOOKUP(R19,Likert!$A$2:$B$6,2,FALSE)</f>
        <v>#N/A</v>
      </c>
      <c r="S39" s="1" t="e">
        <f>VLOOKUP(S19,Likert!$A$2:$B$6,2,FALSE)</f>
        <v>#N/A</v>
      </c>
      <c r="T39" s="1" t="e">
        <f>VLOOKUP(T19,Likert!$A$2:$B$6,2,FALSE)</f>
        <v>#N/A</v>
      </c>
      <c r="U39" s="1" t="e">
        <f>VLOOKUP(U19,Likert!$A$2:$B$6,2,FALSE)</f>
        <v>#N/A</v>
      </c>
      <c r="V39" s="1" t="e">
        <f>VLOOKUP(V19,Likert!$A$2:$B$6,2,FALSE)</f>
        <v>#N/A</v>
      </c>
      <c r="W39" s="1" t="e">
        <f>VLOOKUP(W19,Likert!$A$2:$B$6,2,FALSE)</f>
        <v>#N/A</v>
      </c>
      <c r="X39" s="1" t="e">
        <f>VLOOKUP(X19,Likert!$A$2:$B$6,2,FALSE)</f>
        <v>#N/A</v>
      </c>
      <c r="Y39" s="1" t="e">
        <f>VLOOKUP(Y19,Likert!$A$2:$B$6,2,FALSE)</f>
        <v>#N/A</v>
      </c>
      <c r="Z39" s="1" t="e">
        <f>VLOOKUP(Z19,Likert!$A$2:$B$6,2,FALSE)</f>
        <v>#N/A</v>
      </c>
      <c r="AA39" s="1" t="e">
        <f>VLOOKUP(AA19,Likert!$A$2:$B$6,2,FALSE)</f>
        <v>#N/A</v>
      </c>
      <c r="AB39" s="1" t="e">
        <f>VLOOKUP(AB19,Likert!$A$2:$B$6,2,FALSE)</f>
        <v>#N/A</v>
      </c>
      <c r="AC39" s="1" t="e">
        <f>VLOOKUP(AC19,Likert!$A$2:$B$6,2,FALSE)</f>
        <v>#N/A</v>
      </c>
      <c r="AD39" s="1" t="e">
        <f>VLOOKUP(AD19,Likert!$A$2:$B$6,2,FALSE)</f>
        <v>#N/A</v>
      </c>
      <c r="AE39" s="1" t="e">
        <f>VLOOKUP(AE19,Likert!$A$2:$B$6,2,FALSE)</f>
        <v>#N/A</v>
      </c>
      <c r="AF39" s="1" t="e">
        <f>VLOOKUP(AF19,Likert!$A$2:$B$6,2,FALSE)</f>
        <v>#N/A</v>
      </c>
      <c r="AG39" s="1" t="e">
        <f>VLOOKUP(AG19,Likert!$A$2:$B$6,2,FALSE)</f>
        <v>#N/A</v>
      </c>
      <c r="AH39" s="1" t="e">
        <f>VLOOKUP(AH19,Likert!$A$2:$B$6,2,FALSE)</f>
        <v>#N/A</v>
      </c>
      <c r="AI39" s="1" t="e">
        <f>VLOOKUP(AI19,Likert!$A$2:$B$6,2,FALSE)</f>
        <v>#N/A</v>
      </c>
      <c r="AJ39" s="1" t="e">
        <f>VLOOKUP(AJ19,Likert!$A$2:$B$6,2,FALSE)</f>
        <v>#N/A</v>
      </c>
      <c r="AK39" s="1" t="e">
        <f>VLOOKUP(AK19,Likert!$A$2:$B$6,2,FALSE)</f>
        <v>#N/A</v>
      </c>
      <c r="AL39" s="1" t="e">
        <f>VLOOKUP(AL19,Likert!$A$2:$B$6,2,FALSE)</f>
        <v>#N/A</v>
      </c>
      <c r="AM39" s="1" t="e">
        <f>VLOOKUP(AM19,Likert!$A$2:$B$6,2,FALSE)</f>
        <v>#N/A</v>
      </c>
      <c r="AN39" s="1" t="e">
        <f>VLOOKUP(AN19,Likert!$A$2:$B$6,2,FALSE)</f>
        <v>#N/A</v>
      </c>
      <c r="AO39" s="1" t="e">
        <f>VLOOKUP(AO19,Likert!$A$2:$B$6,2,FALSE)</f>
        <v>#N/A</v>
      </c>
      <c r="AP39" s="1" t="e">
        <f>VLOOKUP(AP19,Likert!$A$2:$B$6,2,FALSE)</f>
        <v>#N/A</v>
      </c>
      <c r="AQ39" s="1" t="e">
        <f>VLOOKUP(AQ19,Likert!$A$2:$B$6,2,FALSE)</f>
        <v>#N/A</v>
      </c>
      <c r="AR39" s="1" t="e">
        <f>VLOOKUP(AR19,Likert!$A$2:$B$6,2,FALSE)</f>
        <v>#N/A</v>
      </c>
      <c r="AS39" s="1" t="e">
        <f>VLOOKUP(AS19,Likert!$A$2:$B$6,2,FALSE)</f>
        <v>#N/A</v>
      </c>
    </row>
    <row r="40" spans="1:45" ht="15.75" customHeight="1">
      <c r="A40" s="1" t="e">
        <f>VLOOKUP(A20,Likert!$A$2:$B$6,2,FALSE)</f>
        <v>#N/A</v>
      </c>
      <c r="B40" s="1" t="e">
        <f>VLOOKUP(B20,Likert!$A$2:$B$6,2,FALSE)</f>
        <v>#N/A</v>
      </c>
      <c r="C40" s="1" t="e">
        <f>VLOOKUP(C20,Likert!$A$2:$B$6,2,FALSE)</f>
        <v>#N/A</v>
      </c>
      <c r="D40" s="1" t="e">
        <f>VLOOKUP(D20,Likert!$A$2:$B$6,2,FALSE)</f>
        <v>#N/A</v>
      </c>
      <c r="E40" s="1" t="e">
        <f>VLOOKUP(E20,Likert!$A$2:$B$6,2,FALSE)</f>
        <v>#N/A</v>
      </c>
      <c r="F40" s="1" t="e">
        <f>VLOOKUP(F20,Likert!$A$2:$B$6,2,FALSE)</f>
        <v>#N/A</v>
      </c>
      <c r="G40" s="1" t="e">
        <f>VLOOKUP(G20,Likert!$A$2:$B$6,2,FALSE)</f>
        <v>#N/A</v>
      </c>
      <c r="H40" s="1" t="e">
        <f>VLOOKUP(H20,Likert!$A$2:$B$6,2,FALSE)</f>
        <v>#N/A</v>
      </c>
      <c r="I40" s="1" t="e">
        <f>VLOOKUP(I20,Likert!$A$2:$B$6,2,FALSE)</f>
        <v>#N/A</v>
      </c>
      <c r="J40" s="1" t="e">
        <f>VLOOKUP(J20,Likert!$A$2:$B$6,2,FALSE)</f>
        <v>#N/A</v>
      </c>
      <c r="K40" s="1" t="e">
        <f>VLOOKUP(K20,Likert!$A$2:$B$6,2,FALSE)</f>
        <v>#N/A</v>
      </c>
      <c r="L40" s="1" t="e">
        <f>VLOOKUP(L20,Likert!$A$2:$B$6,2,FALSE)</f>
        <v>#N/A</v>
      </c>
      <c r="M40" s="1" t="e">
        <f>VLOOKUP(M20,Likert!$A$2:$B$6,2,FALSE)</f>
        <v>#N/A</v>
      </c>
      <c r="N40" s="1" t="e">
        <f>VLOOKUP(N20,Likert!$A$2:$B$6,2,FALSE)</f>
        <v>#N/A</v>
      </c>
      <c r="O40" s="1" t="e">
        <f>VLOOKUP(O20,Likert!$A$2:$B$6,2,FALSE)</f>
        <v>#N/A</v>
      </c>
      <c r="P40" s="1" t="e">
        <f>VLOOKUP(P20,Likert!$A$2:$B$6,2,FALSE)</f>
        <v>#N/A</v>
      </c>
      <c r="Q40" s="1" t="e">
        <f>VLOOKUP(Q20,Likert!$A$2:$B$6,2,FALSE)</f>
        <v>#N/A</v>
      </c>
      <c r="R40" s="1" t="e">
        <f>VLOOKUP(R20,Likert!$A$2:$B$6,2,FALSE)</f>
        <v>#N/A</v>
      </c>
      <c r="S40" s="1" t="e">
        <f>VLOOKUP(S20,Likert!$A$2:$B$6,2,FALSE)</f>
        <v>#N/A</v>
      </c>
      <c r="T40" s="1" t="e">
        <f>VLOOKUP(T20,Likert!$A$2:$B$6,2,FALSE)</f>
        <v>#N/A</v>
      </c>
      <c r="U40" s="1" t="e">
        <f>VLOOKUP(U20,Likert!$A$2:$B$6,2,FALSE)</f>
        <v>#N/A</v>
      </c>
      <c r="V40" s="1" t="e">
        <f>VLOOKUP(V20,Likert!$A$2:$B$6,2,FALSE)</f>
        <v>#N/A</v>
      </c>
      <c r="W40" s="1" t="e">
        <f>VLOOKUP(W20,Likert!$A$2:$B$6,2,FALSE)</f>
        <v>#N/A</v>
      </c>
      <c r="X40" s="1" t="e">
        <f>VLOOKUP(X20,Likert!$A$2:$B$6,2,FALSE)</f>
        <v>#N/A</v>
      </c>
      <c r="Y40" s="1" t="e">
        <f>VLOOKUP(Y20,Likert!$A$2:$B$6,2,FALSE)</f>
        <v>#N/A</v>
      </c>
      <c r="Z40" s="1" t="e">
        <f>VLOOKUP(Z20,Likert!$A$2:$B$6,2,FALSE)</f>
        <v>#N/A</v>
      </c>
      <c r="AA40" s="1" t="e">
        <f>VLOOKUP(AA20,Likert!$A$2:$B$6,2,FALSE)</f>
        <v>#N/A</v>
      </c>
      <c r="AB40" s="1" t="e">
        <f>VLOOKUP(AB20,Likert!$A$2:$B$6,2,FALSE)</f>
        <v>#N/A</v>
      </c>
      <c r="AC40" s="1" t="e">
        <f>VLOOKUP(AC20,Likert!$A$2:$B$6,2,FALSE)</f>
        <v>#N/A</v>
      </c>
      <c r="AD40" s="1" t="e">
        <f>VLOOKUP(AD20,Likert!$A$2:$B$6,2,FALSE)</f>
        <v>#N/A</v>
      </c>
      <c r="AE40" s="1" t="e">
        <f>VLOOKUP(AE20,Likert!$A$2:$B$6,2,FALSE)</f>
        <v>#N/A</v>
      </c>
      <c r="AF40" s="1" t="e">
        <f>VLOOKUP(AF20,Likert!$A$2:$B$6,2,FALSE)</f>
        <v>#N/A</v>
      </c>
      <c r="AG40" s="1" t="e">
        <f>VLOOKUP(AG20,Likert!$A$2:$B$6,2,FALSE)</f>
        <v>#N/A</v>
      </c>
      <c r="AH40" s="1" t="e">
        <f>VLOOKUP(AH20,Likert!$A$2:$B$6,2,FALSE)</f>
        <v>#N/A</v>
      </c>
      <c r="AI40" s="1" t="e">
        <f>VLOOKUP(AI20,Likert!$A$2:$B$6,2,FALSE)</f>
        <v>#N/A</v>
      </c>
      <c r="AJ40" s="1" t="e">
        <f>VLOOKUP(AJ20,Likert!$A$2:$B$6,2,FALSE)</f>
        <v>#N/A</v>
      </c>
      <c r="AK40" s="1" t="e">
        <f>VLOOKUP(AK20,Likert!$A$2:$B$6,2,FALSE)</f>
        <v>#N/A</v>
      </c>
      <c r="AL40" s="1" t="e">
        <f>VLOOKUP(AL20,Likert!$A$2:$B$6,2,FALSE)</f>
        <v>#N/A</v>
      </c>
      <c r="AM40" s="1" t="e">
        <f>VLOOKUP(AM20,Likert!$A$2:$B$6,2,FALSE)</f>
        <v>#N/A</v>
      </c>
      <c r="AN40" s="1" t="e">
        <f>VLOOKUP(AN20,Likert!$A$2:$B$6,2,FALSE)</f>
        <v>#N/A</v>
      </c>
      <c r="AO40" s="1" t="e">
        <f>VLOOKUP(AO20,Likert!$A$2:$B$6,2,FALSE)</f>
        <v>#N/A</v>
      </c>
      <c r="AP40" s="1" t="e">
        <f>VLOOKUP(AP20,Likert!$A$2:$B$6,2,FALSE)</f>
        <v>#N/A</v>
      </c>
      <c r="AQ40" s="1" t="e">
        <f>VLOOKUP(AQ20,Likert!$A$2:$B$6,2,FALSE)</f>
        <v>#N/A</v>
      </c>
      <c r="AR40" s="1" t="e">
        <f>VLOOKUP(AR20,Likert!$A$2:$B$6,2,FALSE)</f>
        <v>#N/A</v>
      </c>
      <c r="AS40" s="1" t="e">
        <f>VLOOKUP(AS20,Likert!$A$2:$B$6,2,FALSE)</f>
        <v>#N/A</v>
      </c>
    </row>
    <row r="41" spans="1:45" ht="15.75" customHeight="1">
      <c r="A41" s="1" t="e">
        <f>VLOOKUP(A21,Likert!$A$2:$B$6,2,FALSE)</f>
        <v>#N/A</v>
      </c>
      <c r="B41" s="1" t="e">
        <f>VLOOKUP(B21,Likert!$A$2:$B$6,2,FALSE)</f>
        <v>#N/A</v>
      </c>
      <c r="C41" s="1" t="e">
        <f>VLOOKUP(C21,Likert!$A$2:$B$6,2,FALSE)</f>
        <v>#N/A</v>
      </c>
      <c r="D41" s="1" t="e">
        <f>VLOOKUP(D21,Likert!$A$2:$B$6,2,FALSE)</f>
        <v>#N/A</v>
      </c>
      <c r="E41" s="1" t="e">
        <f>VLOOKUP(E21,Likert!$A$2:$B$6,2,FALSE)</f>
        <v>#N/A</v>
      </c>
      <c r="F41" s="1" t="e">
        <f>VLOOKUP(F21,Likert!$A$2:$B$6,2,FALSE)</f>
        <v>#N/A</v>
      </c>
      <c r="G41" s="1" t="e">
        <f>VLOOKUP(G21,Likert!$A$2:$B$6,2,FALSE)</f>
        <v>#N/A</v>
      </c>
      <c r="H41" s="1" t="e">
        <f>VLOOKUP(H21,Likert!$A$2:$B$6,2,FALSE)</f>
        <v>#N/A</v>
      </c>
      <c r="I41" s="1" t="e">
        <f>VLOOKUP(I21,Likert!$A$2:$B$6,2,FALSE)</f>
        <v>#N/A</v>
      </c>
      <c r="J41" s="1" t="e">
        <f>VLOOKUP(J21,Likert!$A$2:$B$6,2,FALSE)</f>
        <v>#N/A</v>
      </c>
      <c r="K41" s="1" t="e">
        <f>VLOOKUP(K21,Likert!$A$2:$B$6,2,FALSE)</f>
        <v>#N/A</v>
      </c>
      <c r="L41" s="1" t="e">
        <f>VLOOKUP(L21,Likert!$A$2:$B$6,2,FALSE)</f>
        <v>#N/A</v>
      </c>
      <c r="M41" s="1" t="e">
        <f>VLOOKUP(M21,Likert!$A$2:$B$6,2,FALSE)</f>
        <v>#N/A</v>
      </c>
      <c r="N41" s="1" t="e">
        <f>VLOOKUP(N21,Likert!$A$2:$B$6,2,FALSE)</f>
        <v>#N/A</v>
      </c>
      <c r="O41" s="1" t="e">
        <f>VLOOKUP(O21,Likert!$A$2:$B$6,2,FALSE)</f>
        <v>#N/A</v>
      </c>
      <c r="P41" s="1" t="e">
        <f>VLOOKUP(P21,Likert!$A$2:$B$6,2,FALSE)</f>
        <v>#N/A</v>
      </c>
      <c r="Q41" s="1" t="e">
        <f>VLOOKUP(Q21,Likert!$A$2:$B$6,2,FALSE)</f>
        <v>#N/A</v>
      </c>
      <c r="R41" s="1" t="e">
        <f>VLOOKUP(R21,Likert!$A$2:$B$6,2,FALSE)</f>
        <v>#N/A</v>
      </c>
      <c r="S41" s="1" t="e">
        <f>VLOOKUP(S21,Likert!$A$2:$B$6,2,FALSE)</f>
        <v>#N/A</v>
      </c>
      <c r="T41" s="1" t="e">
        <f>VLOOKUP(T21,Likert!$A$2:$B$6,2,FALSE)</f>
        <v>#N/A</v>
      </c>
      <c r="U41" s="1" t="e">
        <f>VLOOKUP(U21,Likert!$A$2:$B$6,2,FALSE)</f>
        <v>#N/A</v>
      </c>
      <c r="V41" s="1" t="e">
        <f>VLOOKUP(V21,Likert!$A$2:$B$6,2,FALSE)</f>
        <v>#N/A</v>
      </c>
      <c r="W41" s="1" t="e">
        <f>VLOOKUP(W21,Likert!$A$2:$B$6,2,FALSE)</f>
        <v>#N/A</v>
      </c>
      <c r="X41" s="1" t="e">
        <f>VLOOKUP(X21,Likert!$A$2:$B$6,2,FALSE)</f>
        <v>#N/A</v>
      </c>
      <c r="Y41" s="1" t="e">
        <f>VLOOKUP(Y21,Likert!$A$2:$B$6,2,FALSE)</f>
        <v>#N/A</v>
      </c>
      <c r="Z41" s="1" t="e">
        <f>VLOOKUP(Z21,Likert!$A$2:$B$6,2,FALSE)</f>
        <v>#N/A</v>
      </c>
      <c r="AA41" s="1" t="e">
        <f>VLOOKUP(AA21,Likert!$A$2:$B$6,2,FALSE)</f>
        <v>#N/A</v>
      </c>
      <c r="AB41" s="1" t="e">
        <f>VLOOKUP(AB21,Likert!$A$2:$B$6,2,FALSE)</f>
        <v>#N/A</v>
      </c>
      <c r="AC41" s="1" t="e">
        <f>VLOOKUP(AC21,Likert!$A$2:$B$6,2,FALSE)</f>
        <v>#N/A</v>
      </c>
      <c r="AD41" s="1" t="e">
        <f>VLOOKUP(AD21,Likert!$A$2:$B$6,2,FALSE)</f>
        <v>#N/A</v>
      </c>
      <c r="AE41" s="1" t="e">
        <f>VLOOKUP(AE21,Likert!$A$2:$B$6,2,FALSE)</f>
        <v>#N/A</v>
      </c>
      <c r="AF41" s="1" t="e">
        <f>VLOOKUP(AF21,Likert!$A$2:$B$6,2,FALSE)</f>
        <v>#N/A</v>
      </c>
      <c r="AG41" s="1" t="e">
        <f>VLOOKUP(AG21,Likert!$A$2:$B$6,2,FALSE)</f>
        <v>#N/A</v>
      </c>
      <c r="AH41" s="1" t="e">
        <f>VLOOKUP(AH21,Likert!$A$2:$B$6,2,FALSE)</f>
        <v>#N/A</v>
      </c>
      <c r="AI41" s="1" t="e">
        <f>VLOOKUP(AI21,Likert!$A$2:$B$6,2,FALSE)</f>
        <v>#N/A</v>
      </c>
      <c r="AJ41" s="1" t="e">
        <f>VLOOKUP(AJ21,Likert!$A$2:$B$6,2,FALSE)</f>
        <v>#N/A</v>
      </c>
      <c r="AK41" s="1" t="e">
        <f>VLOOKUP(AK21,Likert!$A$2:$B$6,2,FALSE)</f>
        <v>#N/A</v>
      </c>
      <c r="AL41" s="1" t="e">
        <f>VLOOKUP(AL21,Likert!$A$2:$B$6,2,FALSE)</f>
        <v>#N/A</v>
      </c>
      <c r="AM41" s="1" t="e">
        <f>VLOOKUP(AM21,Likert!$A$2:$B$6,2,FALSE)</f>
        <v>#N/A</v>
      </c>
      <c r="AN41" s="1" t="e">
        <f>VLOOKUP(AN21,Likert!$A$2:$B$6,2,FALSE)</f>
        <v>#N/A</v>
      </c>
      <c r="AO41" s="1" t="e">
        <f>VLOOKUP(AO21,Likert!$A$2:$B$6,2,FALSE)</f>
        <v>#N/A</v>
      </c>
      <c r="AP41" s="1" t="e">
        <f>VLOOKUP(AP21,Likert!$A$2:$B$6,2,FALSE)</f>
        <v>#N/A</v>
      </c>
      <c r="AQ41" s="1" t="e">
        <f>VLOOKUP(AQ21,Likert!$A$2:$B$6,2,FALSE)</f>
        <v>#N/A</v>
      </c>
      <c r="AR41" s="1" t="e">
        <f>VLOOKUP(AR21,Likert!$A$2:$B$6,2,FALSE)</f>
        <v>#N/A</v>
      </c>
      <c r="AS41" s="1" t="e">
        <f>VLOOKUP(AS21,Likert!$A$2:$B$6,2,FALSE)</f>
        <v>#N/A</v>
      </c>
    </row>
    <row r="42" spans="1:45" ht="15.75" customHeight="1">
      <c r="A42" s="1" t="e">
        <f>VLOOKUP(A22,Likert!$A$2:$B$6,2,FALSE)</f>
        <v>#N/A</v>
      </c>
      <c r="B42" s="1" t="e">
        <f>VLOOKUP(B22,Likert!$A$2:$B$6,2,FALSE)</f>
        <v>#N/A</v>
      </c>
      <c r="C42" s="1" t="e">
        <f>VLOOKUP(C22,Likert!$A$2:$B$6,2,FALSE)</f>
        <v>#N/A</v>
      </c>
      <c r="D42" s="1" t="e">
        <f>VLOOKUP(D22,Likert!$A$2:$B$6,2,FALSE)</f>
        <v>#N/A</v>
      </c>
      <c r="E42" s="1" t="e">
        <f>VLOOKUP(E22,Likert!$A$2:$B$6,2,FALSE)</f>
        <v>#N/A</v>
      </c>
      <c r="F42" s="1" t="e">
        <f>VLOOKUP(F22,Likert!$A$2:$B$6,2,FALSE)</f>
        <v>#N/A</v>
      </c>
      <c r="G42" s="1" t="e">
        <f>VLOOKUP(G22,Likert!$A$2:$B$6,2,FALSE)</f>
        <v>#N/A</v>
      </c>
      <c r="H42" s="1" t="e">
        <f>VLOOKUP(H22,Likert!$A$2:$B$6,2,FALSE)</f>
        <v>#N/A</v>
      </c>
      <c r="I42" s="1" t="e">
        <f>VLOOKUP(I22,Likert!$A$2:$B$6,2,FALSE)</f>
        <v>#N/A</v>
      </c>
      <c r="J42" s="1" t="e">
        <f>VLOOKUP(J22,Likert!$A$2:$B$6,2,FALSE)</f>
        <v>#N/A</v>
      </c>
      <c r="K42" s="1" t="e">
        <f>VLOOKUP(K22,Likert!$A$2:$B$6,2,FALSE)</f>
        <v>#N/A</v>
      </c>
      <c r="L42" s="1" t="e">
        <f>VLOOKUP(L22,Likert!$A$2:$B$6,2,FALSE)</f>
        <v>#N/A</v>
      </c>
      <c r="M42" s="1" t="e">
        <f>VLOOKUP(M22,Likert!$A$2:$B$6,2,FALSE)</f>
        <v>#N/A</v>
      </c>
      <c r="N42" s="1" t="e">
        <f>VLOOKUP(N22,Likert!$A$2:$B$6,2,FALSE)</f>
        <v>#N/A</v>
      </c>
      <c r="O42" s="1" t="e">
        <f>VLOOKUP(O22,Likert!$A$2:$B$6,2,FALSE)</f>
        <v>#N/A</v>
      </c>
      <c r="P42" s="1" t="e">
        <f>VLOOKUP(P22,Likert!$A$2:$B$6,2,FALSE)</f>
        <v>#N/A</v>
      </c>
      <c r="Q42" s="1" t="e">
        <f>VLOOKUP(Q22,Likert!$A$2:$B$6,2,FALSE)</f>
        <v>#N/A</v>
      </c>
      <c r="R42" s="1" t="e">
        <f>VLOOKUP(R22,Likert!$A$2:$B$6,2,FALSE)</f>
        <v>#N/A</v>
      </c>
      <c r="S42" s="1" t="e">
        <f>VLOOKUP(S22,Likert!$A$2:$B$6,2,FALSE)</f>
        <v>#N/A</v>
      </c>
      <c r="T42" s="1" t="e">
        <f>VLOOKUP(T22,Likert!$A$2:$B$6,2,FALSE)</f>
        <v>#N/A</v>
      </c>
      <c r="U42" s="1" t="e">
        <f>VLOOKUP(U22,Likert!$A$2:$B$6,2,FALSE)</f>
        <v>#N/A</v>
      </c>
      <c r="V42" s="1" t="e">
        <f>VLOOKUP(V22,Likert!$A$2:$B$6,2,FALSE)</f>
        <v>#N/A</v>
      </c>
      <c r="W42" s="1" t="e">
        <f>VLOOKUP(W22,Likert!$A$2:$B$6,2,FALSE)</f>
        <v>#N/A</v>
      </c>
      <c r="X42" s="1" t="e">
        <f>VLOOKUP(X22,Likert!$A$2:$B$6,2,FALSE)</f>
        <v>#N/A</v>
      </c>
      <c r="Y42" s="1" t="e">
        <f>VLOOKUP(Y22,Likert!$A$2:$B$6,2,FALSE)</f>
        <v>#N/A</v>
      </c>
      <c r="Z42" s="1" t="e">
        <f>VLOOKUP(Z22,Likert!$A$2:$B$6,2,FALSE)</f>
        <v>#N/A</v>
      </c>
      <c r="AA42" s="1" t="e">
        <f>VLOOKUP(AA22,Likert!$A$2:$B$6,2,FALSE)</f>
        <v>#N/A</v>
      </c>
      <c r="AB42" s="1" t="e">
        <f>VLOOKUP(AB22,Likert!$A$2:$B$6,2,FALSE)</f>
        <v>#N/A</v>
      </c>
      <c r="AC42" s="1" t="e">
        <f>VLOOKUP(AC22,Likert!$A$2:$B$6,2,FALSE)</f>
        <v>#N/A</v>
      </c>
      <c r="AD42" s="1" t="e">
        <f>VLOOKUP(AD22,Likert!$A$2:$B$6,2,FALSE)</f>
        <v>#N/A</v>
      </c>
      <c r="AE42" s="1" t="e">
        <f>VLOOKUP(AE22,Likert!$A$2:$B$6,2,FALSE)</f>
        <v>#N/A</v>
      </c>
      <c r="AF42" s="1" t="e">
        <f>VLOOKUP(AF22,Likert!$A$2:$B$6,2,FALSE)</f>
        <v>#N/A</v>
      </c>
      <c r="AG42" s="1" t="e">
        <f>VLOOKUP(AG22,Likert!$A$2:$B$6,2,FALSE)</f>
        <v>#N/A</v>
      </c>
      <c r="AH42" s="1" t="e">
        <f>VLOOKUP(AH22,Likert!$A$2:$B$6,2,FALSE)</f>
        <v>#N/A</v>
      </c>
      <c r="AI42" s="1" t="e">
        <f>VLOOKUP(AI22,Likert!$A$2:$B$6,2,FALSE)</f>
        <v>#N/A</v>
      </c>
      <c r="AJ42" s="1" t="e">
        <f>VLOOKUP(AJ22,Likert!$A$2:$B$6,2,FALSE)</f>
        <v>#N/A</v>
      </c>
      <c r="AK42" s="1" t="e">
        <f>VLOOKUP(AK22,Likert!$A$2:$B$6,2,FALSE)</f>
        <v>#N/A</v>
      </c>
      <c r="AL42" s="1" t="e">
        <f>VLOOKUP(AL22,Likert!$A$2:$B$6,2,FALSE)</f>
        <v>#N/A</v>
      </c>
      <c r="AM42" s="1" t="e">
        <f>VLOOKUP(AM22,Likert!$A$2:$B$6,2,FALSE)</f>
        <v>#N/A</v>
      </c>
      <c r="AN42" s="1" t="e">
        <f>VLOOKUP(AN22,Likert!$A$2:$B$6,2,FALSE)</f>
        <v>#N/A</v>
      </c>
      <c r="AO42" s="1" t="e">
        <f>VLOOKUP(AO22,Likert!$A$2:$B$6,2,FALSE)</f>
        <v>#N/A</v>
      </c>
      <c r="AP42" s="1" t="e">
        <f>VLOOKUP(AP22,Likert!$A$2:$B$6,2,FALSE)</f>
        <v>#N/A</v>
      </c>
      <c r="AQ42" s="1" t="e">
        <f>VLOOKUP(AQ22,Likert!$A$2:$B$6,2,FALSE)</f>
        <v>#N/A</v>
      </c>
      <c r="AR42" s="1" t="e">
        <f>VLOOKUP(AR22,Likert!$A$2:$B$6,2,FALSE)</f>
        <v>#N/A</v>
      </c>
      <c r="AS42" s="1" t="e">
        <f>VLOOKUP(AS22,Likert!$A$2:$B$6,2,FALSE)</f>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U13"/>
  <sheetViews>
    <sheetView workbookViewId="0">
      <pane ySplit="1" topLeftCell="A2" activePane="bottomLeft" state="frozen"/>
      <selection pane="bottomLeft" activeCell="F18" sqref="F18"/>
    </sheetView>
  </sheetViews>
  <sheetFormatPr baseColWidth="10" defaultColWidth="12.6640625" defaultRowHeight="15.75" customHeight="1"/>
  <cols>
    <col min="1" max="52" width="18.83203125" customWidth="1"/>
  </cols>
  <sheetData>
    <row r="1" spans="1:47" ht="15.75" customHeight="1">
      <c r="A1" s="1" t="s">
        <v>104</v>
      </c>
      <c r="B1" s="1" t="s">
        <v>105</v>
      </c>
      <c r="C1" s="1" t="s">
        <v>106</v>
      </c>
      <c r="D1" s="1" t="s">
        <v>107</v>
      </c>
      <c r="E1" s="1" t="s">
        <v>108</v>
      </c>
      <c r="F1" s="1" t="s">
        <v>109</v>
      </c>
      <c r="G1" s="1" t="s">
        <v>110</v>
      </c>
      <c r="H1" s="1" t="s">
        <v>111</v>
      </c>
      <c r="I1" s="1" t="s">
        <v>112</v>
      </c>
      <c r="J1" s="1" t="s">
        <v>113</v>
      </c>
      <c r="K1" s="1" t="s">
        <v>114</v>
      </c>
      <c r="L1" s="1" t="s">
        <v>115</v>
      </c>
      <c r="M1" s="1" t="s">
        <v>116</v>
      </c>
      <c r="N1" s="1" t="s">
        <v>117</v>
      </c>
      <c r="O1" s="1" t="s">
        <v>118</v>
      </c>
      <c r="P1" s="1" t="s">
        <v>119</v>
      </c>
      <c r="Q1" s="1" t="s">
        <v>120</v>
      </c>
      <c r="R1" s="1" t="s">
        <v>121</v>
      </c>
      <c r="S1" s="1" t="s">
        <v>122</v>
      </c>
      <c r="T1" s="1" t="s">
        <v>123</v>
      </c>
      <c r="U1" s="1" t="s">
        <v>124</v>
      </c>
      <c r="V1" s="1" t="s">
        <v>125</v>
      </c>
      <c r="W1" s="1" t="s">
        <v>126</v>
      </c>
      <c r="X1" s="1" t="s">
        <v>127</v>
      </c>
      <c r="Y1" s="1" t="s">
        <v>128</v>
      </c>
      <c r="Z1" s="1" t="s">
        <v>129</v>
      </c>
      <c r="AA1" s="1" t="s">
        <v>130</v>
      </c>
      <c r="AB1" s="1" t="s">
        <v>131</v>
      </c>
      <c r="AC1" s="1" t="s">
        <v>132</v>
      </c>
      <c r="AD1" s="1" t="s">
        <v>133</v>
      </c>
      <c r="AE1" s="1" t="s">
        <v>134</v>
      </c>
      <c r="AF1" s="1" t="s">
        <v>135</v>
      </c>
      <c r="AG1" s="1" t="s">
        <v>136</v>
      </c>
      <c r="AH1" s="1" t="s">
        <v>137</v>
      </c>
      <c r="AI1" s="1" t="s">
        <v>138</v>
      </c>
      <c r="AJ1" s="1" t="s">
        <v>139</v>
      </c>
      <c r="AK1" s="1" t="s">
        <v>140</v>
      </c>
      <c r="AL1" s="1" t="s">
        <v>141</v>
      </c>
      <c r="AM1" s="1" t="s">
        <v>142</v>
      </c>
      <c r="AN1" s="1" t="s">
        <v>143</v>
      </c>
      <c r="AO1" s="1" t="s">
        <v>144</v>
      </c>
      <c r="AP1" s="1" t="s">
        <v>145</v>
      </c>
      <c r="AQ1" s="1" t="s">
        <v>146</v>
      </c>
      <c r="AR1" s="1" t="s">
        <v>147</v>
      </c>
      <c r="AS1" s="1" t="s">
        <v>148</v>
      </c>
      <c r="AT1" s="1" t="s">
        <v>149</v>
      </c>
    </row>
    <row r="2" spans="1:47" ht="15.75" customHeight="1">
      <c r="A2" s="11"/>
      <c r="B2" s="1" t="str">
        <f ca="1">IFERROR(__xludf.DUMMYFUNCTION("REGEXEXTRACT(D1,""\[(.*?)\]"")"),"Portrait of Napoleon Bonaparte standing in an interior, wearing a dark military uniform with white trousers and several medals, his right hand tucked into his jacket.")</f>
        <v>Portrait of Napoleon Bonaparte standing in an interior, wearing a dark military uniform with white trousers and several medals, his right hand tucked into his jacket.</v>
      </c>
      <c r="C2" s="1" t="str">
        <f ca="1">IFERROR(__xludf.DUMMYFUNCTION("REGEXEXTRACT(E1,""\[(.*?)\]"")"),"Painting of Napoleon Bonaparte in His Study at the Tuileries.")</f>
        <v>Painting of Napoleon Bonaparte in His Study at the Tuileries.</v>
      </c>
      <c r="D2" s="1" t="str">
        <f ca="1">IFERROR(__xludf.DUMMYFUNCTION("REGEXEXTRACT(F1,""\[(.*?)\]"")"),"A full-length portrait of a man standing beside a desk with a clock on the wall behind him. He is dressed in a formal, military-style uniform with white trousers, a dark tailcoat adorned with medals, and a red sash. His right hand rests on the desk while "&amp;"his left hand is tucked behind his back. Decorative elements include a sword, a hat with a feather on the desk, and a carved lion's head on the desk leg.")</f>
        <v>A full-length portrait of a man standing beside a desk with a clock on the wall behind him. He is dressed in a formal, military-style uniform with white trousers, a dark tailcoat adorned with medals, and a red sash. His right hand rests on the desk while his left hand is tucked behind his back. Decorative elements include a sword, a hat with a feather on the desk, and a carved lion's head on the desk leg.</v>
      </c>
      <c r="E2" s="1" t="str">
        <f ca="1">IFERROR(__xludf.DUMMYFUNCTION("REGEXEXTRACT(G1,""\[(.*?)\]"")"),"Chipmunk emerging from a hole in the ground surrounded by dried grass and leaves.")</f>
        <v>Chipmunk emerging from a hole in the ground surrounded by dried grass and leaves.</v>
      </c>
      <c r="F2" s="1" t="str">
        <f ca="1">IFERROR(__xludf.DUMMYFUNCTION("REGEXEXTRACT(H1,""\[(.*?)\]"")"),"Eastern chipmunk peeking out of burrow.")</f>
        <v>Eastern chipmunk peeking out of burrow.</v>
      </c>
      <c r="G2" s="1" t="str">
        <f ca="1">IFERROR(__xludf.DUMMYFUNCTION("REGEXEXTRACT(I1,""\[(.*?)\]"")"),"A chipmunk emerges from a hole in the ground, with its front paws resting on the soil and its attentive eyes looking forward.")</f>
        <v>A chipmunk emerges from a hole in the ground, with its front paws resting on the soil and its attentive eyes looking forward.</v>
      </c>
      <c r="H2" s="1" t="str">
        <f ca="1">IFERROR(__xludf.DUMMYFUNCTION("REGEXEXTRACT(J1,""\[(.*?)\]"")"),"Photo of people at Cohere hackathon.")</f>
        <v>Photo of people at Cohere hackathon.</v>
      </c>
      <c r="I2" s="1" t="str">
        <f ca="1">IFERROR(__xludf.DUMMYFUNCTION("REGEXEXTRACT(K1,""\[(.*?)\]"")"),"Group of people gathered in a casual office or workshop setting with focus on a seated man and woman engaging in conversation at a table with snacks and drinks, while other individuals stand and interact in the background.")</f>
        <v>Group of people gathered in a casual office or workshop setting with focus on a seated man and woman engaging in conversation at a table with snacks and drinks, while other individuals stand and interact in the background.</v>
      </c>
      <c r="J2" s="1" t="str">
        <f ca="1">IFERROR(__xludf.DUMMYFUNCTION("REGEXEXTRACT(L1,""\[(.*?)\]"")"),"A diverse group of people engaged in conversation at a casual indoor gathering with a cluttered table in the foreground, showing remnants of a meal and personal items.")</f>
        <v>A diverse group of people engaged in conversation at a casual indoor gathering with a cluttered table in the foreground, showing remnants of a meal and personal items.</v>
      </c>
      <c r="K2" s="1" t="str">
        <f ca="1">IFERROR(__xludf.DUMMYFUNCTION("REGEXEXTRACT(M1,""\[(.*?)\]"")"),"A man explains a complex chart on a poster to two attentive listeners at an academic or professional conference. The room has modern lighting and is indicative of a collaborative workspace.")</f>
        <v>A man explains a complex chart on a poster to two attentive listeners at an academic or professional conference. The room has modern lighting and is indicative of a collaborative workspace.</v>
      </c>
      <c r="L2" s="1" t="str">
        <f ca="1">IFERROR(__xludf.DUMMYFUNCTION("REGEXEXTRACT(N1,""\[(.*?)\]"")"),"A group of three men engaged in a discussion in front of a presentation poster. The man on the left is gesturing towards the poster and explaining something to the other two men who are listening intently.")</f>
        <v>A group of three men engaged in a discussion in front of a presentation poster. The man on the left is gesturing towards the poster and explaining something to the other two men who are listening intently.</v>
      </c>
      <c r="M2" s="1" t="str">
        <f ca="1">IFERROR(__xludf.DUMMYFUNCTION("REGEXEXTRACT(O1,""\[(.*?)\]"")"),"Photo of Liam Hebert with David Cheriton and CS Professor Dan Berry.")</f>
        <v>Photo of Liam Hebert with David Cheriton and CS Professor Dan Berry.</v>
      </c>
      <c r="N2" s="1" t="str">
        <f ca="1">IFERROR(__xludf.DUMMYFUNCTION("REGEXEXTRACT(P1,""\[(.*?)\]"")"),"Split view of a rocky cliff above water and a scuba diver exploring a coral reef underwater.")</f>
        <v>Split view of a rocky cliff above water and a scuba diver exploring a coral reef underwater.</v>
      </c>
      <c r="O2" s="1" t="str">
        <f ca="1">IFERROR(__xludf.DUMMYFUNCTION("REGEXEXTRACT(Q1,""\[(.*?)\]"")"),"A person swimming in the ocean next to a rock.")</f>
        <v>A person swimming in the ocean next to a rock.</v>
      </c>
      <c r="P2" s="1" t="str">
        <f ca="1">IFERROR(__xludf.DUMMYFUNCTION("REGEXEXTRACT(R1,""\[(.*?)\]"")"),"A split view image showing a rocky cliff above water and a vibrant coral reef underwater with a diver swimming among the coral.")</f>
        <v>A split view image showing a rocky cliff above water and a vibrant coral reef underwater with a diver swimming among the coral.</v>
      </c>
      <c r="Q2" s="1" t="str">
        <f ca="1">IFERROR(__xludf.DUMMYFUNCTION("REGEXEXTRACT(S1,""\[(.*?)\]"")"),"Gourmet seafood dish with grilled octopus and vegetables on a rustic ceramic plate, accompanied by a pint of beer with traditional coasters on a wooden table.")</f>
        <v>Gourmet seafood dish with grilled octopus and vegetables on a rustic ceramic plate, accompanied by a pint of beer with traditional coasters on a wooden table.</v>
      </c>
      <c r="R2" s="1" t="str">
        <f ca="1">IFERROR(__xludf.DUMMYFUNCTION("REGEXEXTRACT(T1,""\[(.*?)\]"")"),"A gourmet dish of grilled octopus served over a green sauce, garnished with sliced red onions and herbs, presented on a white rimmed plate next to a glass of beer with a decorative coaster.")</f>
        <v>A gourmet dish of grilled octopus served over a green sauce, garnished with sliced red onions and herbs, presented on a white rimmed plate next to a glass of beer with a decorative coaster.</v>
      </c>
      <c r="S2" s="1" t="str">
        <f ca="1">IFERROR(__xludf.DUMMYFUNCTION("REGEXEXTRACT(U1,""\[(.*?)\]"")"),"A plate of food on a wooden table.")</f>
        <v>A plate of food on a wooden table.</v>
      </c>
      <c r="T2" s="1" t="str">
        <f ca="1">IFERROR(__xludf.DUMMYFUNCTION("REGEXEXTRACT(V1,""\[(.*?)\]"")"),"A roller coaster car with excited riders descending a steep track under a wooden bridge in a mountainous terrain.")</f>
        <v>A roller coaster car with excited riders descending a steep track under a wooden bridge in a mountainous terrain.</v>
      </c>
      <c r="U2" s="1" t="str">
        <f ca="1">IFERROR(__xludf.DUMMYFUNCTION("REGEXEXTRACT(W1,""\[(.*?)\]"")"),"A roller coaster with a wooden bridge over it.")</f>
        <v>A roller coaster with a wooden bridge over it.</v>
      </c>
      <c r="V2" s="1" t="str">
        <f ca="1">IFERROR(__xludf.DUMMYFUNCTION("REGEXEXTRACT(X1,""\[(.*?)\]"")"),"A roller coaster car filled with people, their arms raised in excitement, descends rapidly on the track which curves under a rustic wooden bridge set against a backdrop of rock formations and greenery.")</f>
        <v>A roller coaster car filled with people, their arms raised in excitement, descends rapidly on the track which curves under a rustic wooden bridge set against a backdrop of rock formations and greenery.</v>
      </c>
      <c r="W2" s="1" t="str">
        <f ca="1">IFERROR(__xludf.DUMMYFUNCTION("REGEXEXTRACT(Y1,""\[(.*?)\]"")"),"Person speaking at a podium in a dimly lit room with ceiling lights visible.")</f>
        <v>Person speaking at a podium in a dimly lit room with ceiling lights visible.</v>
      </c>
      <c r="X2" s="1" t="str">
        <f ca="1">IFERROR(__xludf.DUMMYFUNCTION("REGEXEXTRACT(Z1,""\[(.*?)\]"")"),"A wide shot of Donald Trump speaking at a rally this month in Richmond, Va.")</f>
        <v>A wide shot of Donald Trump speaking at a rally this month in Richmond, Va.</v>
      </c>
      <c r="Y2" s="1" t="str">
        <f ca="1">IFERROR(__xludf.DUMMYFUNCTION("REGEXEXTRACT(AA1,""\[(.*?)\]"")"),"A person stands at a podium gesturing with their right hand, largely silhouetted against a dark background with bright overhead lights.")</f>
        <v>A person stands at a podium gesturing with their right hand, largely silhouetted against a dark background with bright overhead lights.</v>
      </c>
      <c r="Z2" s="1" t="str">
        <f ca="1">IFERROR(__xludf.DUMMYFUNCTION("REGEXEXTRACT(AB1,""\[(.*?)\]"")"),"Three police officers wearing camouflage, heavy vests and carrying rifles on the street.")</f>
        <v>Three police officers wearing camouflage, heavy vests and carrying rifles on the street.</v>
      </c>
      <c r="AA2" s="1" t="str">
        <f ca="1">IFERROR(__xludf.DUMMYFUNCTION("REGEXEXTRACT(AC1,""\[(.*?)\]"")"),"Three armed military personnel in camouflage standing near a military vehicle on an urban street with civilians in the background.")</f>
        <v>Three armed military personnel in camouflage standing near a military vehicle on an urban street with civilians in the background.</v>
      </c>
      <c r="AB2" s="1" t="str">
        <f ca="1">IFERROR(__xludf.DUMMYFUNCTION("REGEXEXTRACT(AD1,""\[(.*?)\]"")"),"Three armed military personnel in camouflage uniforms stand in the middle of a street, with their backs to the camera, next to a camouflaged military vehicle. Civilians can be seen in the background going about their day.")</f>
        <v>Three armed military personnel in camouflage uniforms stand in the middle of a street, with their backs to the camera, next to a camouflaged military vehicle. Civilians can be seen in the background going about their day.</v>
      </c>
      <c r="AC2" s="1" t="str">
        <f ca="1">IFERROR(__xludf.DUMMYFUNCTION("REGEXEXTRACT(AE1,""\[(.*?)\]"")"),"Signage for ""The Chronicle Herald"" at street level with the building's glass façade reflecting a clear sky and clouds in the background, address number 2717 visible on the sign.")</f>
        <v>Signage for "The Chronicle Herald" at street level with the building's glass façade reflecting a clear sky and clouds in the background, address number 2717 visible on the sign.</v>
      </c>
      <c r="AD2" s="1" t="str">
        <f ca="1">IFERROR(__xludf.DUMMYFUNCTION("REGEXEXTRACT(AF1,""\[(.*?)\]"")"),"The Chronicle Herald sign out in front of newspaper's main buidling.")</f>
        <v>The Chronicle Herald sign out in front of newspaper's main buidling.</v>
      </c>
      <c r="AE2" s="1" t="str">
        <f ca="1">IFERROR(__xludf.DUMMYFUNCTION("REGEXEXTRACT(AG1,""\[(.*?)\]"")"),"A sign with ""The Chronicle Herald"" printed in red letters, in front of a glass building reflecting clouds in the sky, with the building's street number, 2717, visible.")</f>
        <v>A sign with "The Chronicle Herald" printed in red letters, in front of a glass building reflecting clouds in the sky, with the building's street number, 2717, visible.</v>
      </c>
      <c r="AF2" s="1" t="str">
        <f ca="1">IFERROR(__xludf.DUMMYFUNCTION("REGEXEXTRACT(AH1,""\[(.*?)\]"")"),"An Air Canada Rouge plane flies through the sky.")</f>
        <v>An Air Canada Rouge plane flies through the sky.</v>
      </c>
      <c r="AG2" s="1" t="str">
        <f ca="1">IFERROR(__xludf.DUMMYFUNCTION("REGEXEXTRACT(AI1,""\[(.*?)\]"")"),"A commercial airplane with red and white livery, marked ""rouge"" on the side, is captured in mid-flight against a clear blue sky.")</f>
        <v>A commercial airplane with red and white livery, marked "rouge" on the side, is captured in mid-flight against a clear blue sky.</v>
      </c>
      <c r="AH2" s="1" t="str">
        <f ca="1">IFERROR(__xludf.DUMMYFUNCTION("REGEXEXTRACT(AJ1,""\[(.*?)\]"")"),"A commercial airplane with red and white livery in mid-flight against a clear blue sky.")</f>
        <v>A commercial airplane with red and white livery in mid-flight against a clear blue sky.</v>
      </c>
      <c r="AI2" s="1" t="str">
        <f ca="1">IFERROR(__xludf.DUMMYFUNCTION("REGEXEXTRACT(AK1,""\[(.*?)\]"")"),"Four professionals in a modern office setting engaging in a discussion. One man in a wheelchair smiles as he talks to a colleague holding documents, another holds a blue mug, and a standing woman with a phone and tumbler listens in.")</f>
        <v>Four professionals in a modern office setting engaging in a discussion. One man in a wheelchair smiles as he talks to a colleague holding documents, another holds a blue mug, and a standing woman with a phone and tumbler listens in.</v>
      </c>
      <c r="AJ2" s="1" t="str">
        <f ca="1">IFERROR(__xludf.DUMMYFUNCTION("REGEXEXTRACT(AL1,""\[(.*?)\]"")"),"Four professionals in a casual office setting, one of whom is in a wheelchair, engaged in what appears to be a friendly conversation with papers and coffee mugs in hand.")</f>
        <v>Four professionals in a casual office setting, one of whom is in a wheelchair, engaged in what appears to be a friendly conversation with papers and coffee mugs in hand.</v>
      </c>
      <c r="AK2" s="1" t="str">
        <f ca="1">IFERROR(__xludf.DUMMYFUNCTION("REGEXEXTRACT(AM1,""\[(.*?)\]"")"),"Team in office drinking coffee.")</f>
        <v>Team in office drinking coffee.</v>
      </c>
      <c r="AL2" s="1" t="str">
        <f ca="1">IFERROR(__xludf.DUMMYFUNCTION("REGEXEXTRACT(AN1,""\[(.*?)\]"")"),"An infographic titled ""Ministry of Health Oversees Testing"" illustrating the testing process managed by the Ontario Ministry of Health, divided into activities such as testing guidance, specimen collection, transportation, lab processing, and reporting "&amp;"results, with arrows indicating the flow of information, coordination, and support. Public Health Units are shown to lead case and contact management, including case investigation and contact tracing, with Ontario Health coordinates mentioned as a part of"&amp;" the process.")</f>
        <v>An infographic titled "Ministry of Health Oversees Testing" illustrating the testing process managed by the Ontario Ministry of Health, divided into activities such as testing guidance, specimen collection, transportation, lab processing, and reporting results, with arrows indicating the flow of information, coordination, and support. Public Health Units are shown to lead case and contact management, including case investigation and contact tracing, with Ontario Health coordinates mentioned as a part of the process.</v>
      </c>
      <c r="AM2" s="1" t="str">
        <f ca="1">IFERROR(__xludf.DUMMYFUNCTION("REGEXEXTRACT(AO1,""\[(.*?)\]"")"),"COVID-19 testing continuum diagram. A link to the full description follows the image.")</f>
        <v>COVID-19 testing continuum diagram. A link to the full description follows the image.</v>
      </c>
      <c r="AN2" s="1" t="str">
        <f ca="1">IFERROR(__xludf.DUMMYFUNCTION("REGEXEXTRACT(AP1,""\[(.*?)\]"")"),"Flowchart showing the Ministry of Health's oversight of testing beginning with ""Testing Guidance"" by the Chief Medical Officer of Health, followed by ""Specimen Collection"" through various medical entities, ""Transportation"" handled by couriers and or"&amp;"ganizations, ""Lab Processing"" in different laboratory networks, ""Reporting Results"" individually and in aggregate, and ending with ""Case Management and Contact Tracing"" led by public health units, integrated with information from Public Health Ontar"&amp;"io and entities involved in testing and case investigation. The flow is top-down with feeder lines indicating collaboration between components of the process.")</f>
        <v>Flowchart showing the Ministry of Health's oversight of testing beginning with "Testing Guidance" by the Chief Medical Officer of Health, followed by "Specimen Collection" through various medical entities, "Transportation" handled by couriers and organizations, "Lab Processing" in different laboratory networks, "Reporting Results" individually and in aggregate, and ending with "Case Management and Contact Tracing" led by public health units, integrated with information from Public Health Ontario and entities involved in testing and case investigation. The flow is top-down with feeder lines indicating collaboration between components of the process.</v>
      </c>
      <c r="AO2" s="1" t="str">
        <f ca="1">IFERROR(__xludf.DUMMYFUNCTION("REGEXEXTRACT(AQ1,""\[(.*?)\]"")"),"School bus parked outside the Chicopee chalet.")</f>
        <v>School bus parked outside the Chicopee chalet.</v>
      </c>
      <c r="AP2" s="1" t="str">
        <f ca="1">IFERROR(__xludf.DUMMYFUNCTION("REGEXEXTRACT(AR1,""\[(.*?)\]"")"),"A yellow school bus parked in front of a rustic building with a snow-covered roof under a clear blue sky, with the Norwegian flag flying on a flagpole to the side.")</f>
        <v>A yellow school bus parked in front of a rustic building with a snow-covered roof under a clear blue sky, with the Norwegian flag flying on a flagpole to the side.</v>
      </c>
      <c r="AQ2" s="1" t="str">
        <f ca="1">IFERROR(__xludf.DUMMYFUNCTION("REGEXEXTRACT(AS1,""\[(.*?)\]"")"),"A yellow school bus parked in front of a rustic building with a snow-covered roof under a clear blue sky, with a red flag waving atop a flagpole to the side. Signs in the foreground indicate a bus loading zone.")</f>
        <v>A yellow school bus parked in front of a rustic building with a snow-covered roof under a clear blue sky, with a red flag waving atop a flagpole to the side. Signs in the foreground indicate a bus loading zone.</v>
      </c>
      <c r="AR2" s="1" t="str">
        <f ca="1">IFERROR(__xludf.DUMMYFUNCTION("REGEXEXTRACT(AT1,""\[(.*?)\]"")"),"Three workers are unloading new tires from the back of a delivery truck, with stacks of tires on the ground and a hand truck nearby.")</f>
        <v>Three workers are unloading new tires from the back of a delivery truck, with stacks of tires on the ground and a hand truck nearby.</v>
      </c>
      <c r="AS2" s="1" t="str">
        <f ca="1">IFERROR(__xludf.DUMMYFUNCTION("REGEXEXTRACT(AU1,""\[(.*?)\]"")"),"Fairmont Tire and Rubber.")</f>
        <v>Fairmont Tire and Rubber.</v>
      </c>
      <c r="AT2" s="1" t="str">
        <f ca="1">IFERROR(__xludf.DUMMYFUNCTION("REGEXEXTRACT(AV1,""\[(.*?)\]"")"),"Workers are unloading tires from the back of a delivery truck, with one worker inside the truck passing tires down to two others on the liftgate. There are piles of tires on the ground around them, and a red hand trolley stands to the left, ready for use.")</f>
        <v>Workers are unloading tires from the back of a delivery truck, with one worker inside the truck passing tires down to two others on the liftgate. There are piles of tires on the ground around them, and a red hand trolley stands to the left, ready for use.</v>
      </c>
      <c r="AU2" s="1" t="str">
        <f ca="1">IFERROR(__xludf.DUMMYFUNCTION("REGEXEXTRACT(AW1,""\[(.*?)\]"")"),"#N/A")</f>
        <v>#N/A</v>
      </c>
    </row>
    <row r="3" spans="1:47" ht="15.75" customHeight="1">
      <c r="A3" s="11"/>
      <c r="B3" s="1" t="str">
        <f ca="1">VLOOKUP(B2,'Original Answers'!$B$24:$C$68,2,FALSE)</f>
        <v>gpt-4-vision-preview</v>
      </c>
      <c r="C3" s="1" t="str">
        <f ca="1">VLOOKUP(C2,'Original Answers'!$B$24:$C$68,2,FALSE)</f>
        <v>Actual</v>
      </c>
      <c r="D3" s="1" t="str">
        <f>'Original Answers'!C54</f>
        <v>ChatGPT 4</v>
      </c>
      <c r="E3" s="1" t="str">
        <f ca="1">VLOOKUP(E2,'Original Answers'!$B$24:$C$68,2,FALSE)</f>
        <v>gpt-4-vision-preview</v>
      </c>
      <c r="F3" s="1" t="str">
        <f ca="1">VLOOKUP(F2,'Original Answers'!$B$24:$C$68,2,FALSE)</f>
        <v>Actual</v>
      </c>
      <c r="G3" s="1" t="str">
        <f ca="1">VLOOKUP(G2,'Original Answers'!$B$24:$C$68,2,FALSE)</f>
        <v>ChatGPT 4</v>
      </c>
      <c r="H3" s="1" t="str">
        <f ca="1">VLOOKUP(H2,'Original Answers'!$B$24:$C$68,2,FALSE)</f>
        <v>Actual</v>
      </c>
      <c r="I3" s="1" t="str">
        <f ca="1">VLOOKUP(I2,'Original Answers'!$B$24:$C$68,2,FALSE)</f>
        <v>gpt-4-vision-preview</v>
      </c>
      <c r="J3" s="1" t="str">
        <f ca="1">VLOOKUP(J2,'Original Answers'!$B$24:$C$68,2,FALSE)</f>
        <v>ChatGPT 4</v>
      </c>
      <c r="K3" s="1" t="str">
        <f ca="1">VLOOKUP(K2,'Original Answers'!$B$24:$C$68,2,FALSE)</f>
        <v>ChatGPT 4</v>
      </c>
      <c r="L3" s="1" t="str">
        <f ca="1">VLOOKUP(L2,'Original Answers'!$B$24:$C$68,2,FALSE)</f>
        <v>gpt-4-vision-preview</v>
      </c>
      <c r="M3" s="1" t="str">
        <f ca="1">VLOOKUP(M2,'Original Answers'!$B$24:$C$68,2,FALSE)</f>
        <v>Actual</v>
      </c>
      <c r="N3" s="1" t="str">
        <f ca="1">VLOOKUP(N2,'Original Answers'!$B$24:$C$68,2,FALSE)</f>
        <v>gpt-4-vision-preview</v>
      </c>
      <c r="O3" s="1" t="str">
        <f ca="1">VLOOKUP(O2,'Original Answers'!$B$24:$C$68,2,FALSE)</f>
        <v>Actual</v>
      </c>
      <c r="P3" s="1" t="str">
        <f ca="1">VLOOKUP(P2,'Original Answers'!$B$24:$C$68,2,FALSE)</f>
        <v>ChatGPT 4</v>
      </c>
      <c r="Q3" s="1" t="str">
        <f ca="1">VLOOKUP(Q2,'Original Answers'!$B$24:$C$68,2,FALSE)</f>
        <v>gpt-4-vision-preview</v>
      </c>
      <c r="R3" s="1" t="str">
        <f ca="1">VLOOKUP(R2,'Original Answers'!$B$24:$C$68,2,FALSE)</f>
        <v>ChatGPT 4</v>
      </c>
      <c r="S3" s="1" t="str">
        <f ca="1">VLOOKUP(S2,'Original Answers'!$B$24:$C$68,2,FALSE)</f>
        <v>Actual</v>
      </c>
      <c r="T3" s="1" t="str">
        <f ca="1">VLOOKUP(T2,'Original Answers'!$B$24:$C$68,2,FALSE)</f>
        <v>gpt-4-vision-preview</v>
      </c>
      <c r="U3" s="1" t="str">
        <f ca="1">VLOOKUP(U2,'Original Answers'!$B$24:$C$68,2,FALSE)</f>
        <v>Actual</v>
      </c>
      <c r="V3" s="1" t="str">
        <f ca="1">VLOOKUP(V2,'Original Answers'!$B$24:$C$68,2,FALSE)</f>
        <v>ChatGPT 4</v>
      </c>
      <c r="W3" s="1" t="str">
        <f ca="1">VLOOKUP(W2,'Original Answers'!$B$24:$C$68,2,FALSE)</f>
        <v>gpt-4-vision-preview</v>
      </c>
      <c r="X3" s="1" t="str">
        <f ca="1">VLOOKUP(X2,'Original Answers'!$B$24:$C$68,2,FALSE)</f>
        <v>Actual</v>
      </c>
      <c r="Y3" s="1" t="str">
        <f ca="1">VLOOKUP(Y2,'Original Answers'!$B$24:$C$68,2,FALSE)</f>
        <v>ChatGPT 4</v>
      </c>
      <c r="Z3" s="1" t="str">
        <f ca="1">VLOOKUP(Z2,'Original Answers'!$B$24:$C$68,2,FALSE)</f>
        <v>Actual</v>
      </c>
      <c r="AA3" s="1" t="str">
        <f ca="1">VLOOKUP(AA2,'Original Answers'!$B$24:$C$68,2,FALSE)</f>
        <v>gpt-4-vision-preview</v>
      </c>
      <c r="AB3" s="1" t="str">
        <f ca="1">VLOOKUP(AB2,'Original Answers'!$B$24:$C$68,2,FALSE)</f>
        <v>ChatGPT 4</v>
      </c>
      <c r="AC3" s="1" t="str">
        <f ca="1">VLOOKUP(AC2,'Original Answers'!$B$24:$C$68,2,FALSE)</f>
        <v>gpt-4-vision-preview</v>
      </c>
      <c r="AD3" s="1" t="e">
        <f ca="1">VLOOKUP(AD2,'Original Answers'!$B$24:$C$68,2,FALSE)</f>
        <v>#N/A</v>
      </c>
      <c r="AE3" s="1" t="str">
        <f ca="1">VLOOKUP(AE2,'Original Answers'!$B$24:$C$68,2,FALSE)</f>
        <v>ChatGPT 4</v>
      </c>
      <c r="AF3" s="1" t="str">
        <f ca="1">VLOOKUP(AF2,'Original Answers'!$B$24:$C$68,2,FALSE)</f>
        <v>Actual</v>
      </c>
      <c r="AG3" s="1" t="str">
        <f ca="1">VLOOKUP(AG2,'Original Answers'!$B$24:$C$68,2,FALSE)</f>
        <v>ChatGPT 4</v>
      </c>
      <c r="AH3" s="1" t="str">
        <f ca="1">VLOOKUP(AH2,'Original Answers'!$B$24:$C$68,2,FALSE)</f>
        <v>gpt-4-vision-preview</v>
      </c>
      <c r="AI3" s="1" t="str">
        <f ca="1">VLOOKUP(AI2,'Original Answers'!$B$24:$C$68,2,FALSE)</f>
        <v>ChatGPT 4</v>
      </c>
      <c r="AJ3" s="1" t="str">
        <f ca="1">VLOOKUP(AJ2,'Original Answers'!$B$24:$C$68,2,FALSE)</f>
        <v>gpt-4-vision-preview</v>
      </c>
      <c r="AK3" s="1" t="str">
        <f ca="1">VLOOKUP(AK2,'Original Answers'!$B$24:$C$68,2,FALSE)</f>
        <v>Actual</v>
      </c>
      <c r="AL3" s="1" t="e">
        <f ca="1">VLOOKUP(AL2,'Original Answers'!$B$24:$C$68,2,FALSE)</f>
        <v>#VALUE!</v>
      </c>
      <c r="AM3" s="1" t="str">
        <f ca="1">VLOOKUP(AM2,'Original Answers'!$B$24:$C$68,2,FALSE)</f>
        <v>Actual</v>
      </c>
      <c r="AN3" s="1" t="e">
        <f ca="1">VLOOKUP(AN2,'Original Answers'!$B$24:$C$68,2,FALSE)</f>
        <v>#VALUE!</v>
      </c>
      <c r="AO3" s="1" t="str">
        <f ca="1">VLOOKUP(AO2,'Original Answers'!$B$24:$C$68,2,FALSE)</f>
        <v>Actual</v>
      </c>
      <c r="AP3" s="1" t="str">
        <f ca="1">VLOOKUP(AP2,'Original Answers'!$B$24:$C$68,2,FALSE)</f>
        <v>ChatGPT 4</v>
      </c>
      <c r="AQ3" s="1" t="str">
        <f ca="1">VLOOKUP(AQ2,'Original Answers'!$B$24:$C$68,2,FALSE)</f>
        <v>gpt-4-vision-preview</v>
      </c>
      <c r="AR3" s="1" t="str">
        <f ca="1">VLOOKUP(AR2,'Original Answers'!$B$24:$C$68,2,FALSE)</f>
        <v>gpt-4-vision-preview</v>
      </c>
      <c r="AS3" s="1" t="str">
        <f ca="1">VLOOKUP(AS2,'Original Answers'!$B$24:$C$68,2,FALSE)</f>
        <v>Actual</v>
      </c>
      <c r="AT3" s="1" t="str">
        <f ca="1">VLOOKUP(AT2,'Original Answers'!$B$24:$C$68,2,FALSE)</f>
        <v>ChatGPT 4</v>
      </c>
    </row>
    <row r="4" spans="1:47" ht="15.75" customHeight="1">
      <c r="A4" s="11">
        <v>45363.621138761577</v>
      </c>
      <c r="B4" s="1" t="s">
        <v>150</v>
      </c>
      <c r="C4" s="1" t="s">
        <v>151</v>
      </c>
      <c r="D4" s="1" t="s">
        <v>152</v>
      </c>
      <c r="E4" s="1" t="s">
        <v>150</v>
      </c>
      <c r="F4" s="1" t="s">
        <v>152</v>
      </c>
      <c r="G4" s="1" t="s">
        <v>150</v>
      </c>
      <c r="H4" s="1" t="s">
        <v>151</v>
      </c>
      <c r="I4" s="1" t="s">
        <v>150</v>
      </c>
      <c r="J4" s="1" t="s">
        <v>152</v>
      </c>
      <c r="K4" s="1" t="s">
        <v>152</v>
      </c>
      <c r="L4" s="1" t="s">
        <v>150</v>
      </c>
      <c r="M4" s="1" t="s">
        <v>153</v>
      </c>
      <c r="N4" s="1" t="s">
        <v>150</v>
      </c>
      <c r="O4" s="1" t="s">
        <v>152</v>
      </c>
      <c r="P4" s="1" t="s">
        <v>150</v>
      </c>
      <c r="Q4" s="1" t="s">
        <v>150</v>
      </c>
      <c r="R4" s="1" t="s">
        <v>150</v>
      </c>
      <c r="S4" s="1" t="s">
        <v>151</v>
      </c>
      <c r="T4" s="1" t="s">
        <v>152</v>
      </c>
      <c r="U4" s="1" t="s">
        <v>151</v>
      </c>
      <c r="V4" s="1" t="s">
        <v>150</v>
      </c>
      <c r="W4" s="1" t="s">
        <v>151</v>
      </c>
      <c r="X4" s="1" t="s">
        <v>152</v>
      </c>
      <c r="Y4" s="1" t="s">
        <v>151</v>
      </c>
      <c r="Z4" s="1" t="s">
        <v>152</v>
      </c>
      <c r="AA4" s="1" t="s">
        <v>152</v>
      </c>
      <c r="AB4" s="1" t="s">
        <v>150</v>
      </c>
      <c r="AC4" s="1" t="s">
        <v>150</v>
      </c>
      <c r="AD4" s="1" t="s">
        <v>152</v>
      </c>
      <c r="AE4" s="1" t="s">
        <v>150</v>
      </c>
      <c r="AF4" s="1" t="s">
        <v>150</v>
      </c>
      <c r="AG4" s="1" t="s">
        <v>150</v>
      </c>
      <c r="AH4" s="1" t="s">
        <v>150</v>
      </c>
      <c r="AI4" s="1" t="s">
        <v>150</v>
      </c>
      <c r="AJ4" s="1" t="s">
        <v>150</v>
      </c>
      <c r="AK4" s="1" t="s">
        <v>153</v>
      </c>
      <c r="AL4" s="1" t="s">
        <v>150</v>
      </c>
      <c r="AM4" s="1" t="s">
        <v>153</v>
      </c>
      <c r="AN4" s="1" t="s">
        <v>150</v>
      </c>
      <c r="AO4" s="1" t="s">
        <v>150</v>
      </c>
      <c r="AP4" s="1" t="s">
        <v>153</v>
      </c>
      <c r="AQ4" s="1" t="s">
        <v>152</v>
      </c>
      <c r="AR4" s="1" t="s">
        <v>152</v>
      </c>
      <c r="AS4" s="1" t="s">
        <v>154</v>
      </c>
      <c r="AT4" s="1" t="s">
        <v>150</v>
      </c>
    </row>
    <row r="5" spans="1:47" ht="15.75" customHeight="1">
      <c r="A5" s="11">
        <v>45363.688921736109</v>
      </c>
      <c r="B5" s="1" t="s">
        <v>152</v>
      </c>
      <c r="C5" s="1" t="s">
        <v>153</v>
      </c>
      <c r="D5" s="1" t="s">
        <v>153</v>
      </c>
      <c r="E5" s="1" t="s">
        <v>152</v>
      </c>
      <c r="F5" s="1" t="s">
        <v>151</v>
      </c>
      <c r="G5" s="1" t="s">
        <v>152</v>
      </c>
      <c r="H5" s="1" t="s">
        <v>151</v>
      </c>
      <c r="I5" s="1" t="s">
        <v>151</v>
      </c>
      <c r="J5" s="1" t="s">
        <v>152</v>
      </c>
      <c r="K5" s="1" t="s">
        <v>152</v>
      </c>
      <c r="L5" s="1" t="s">
        <v>153</v>
      </c>
      <c r="M5" s="1" t="s">
        <v>151</v>
      </c>
      <c r="N5" s="1" t="s">
        <v>152</v>
      </c>
      <c r="O5" s="1" t="s">
        <v>154</v>
      </c>
      <c r="P5" s="1" t="s">
        <v>152</v>
      </c>
      <c r="Q5" s="1" t="s">
        <v>152</v>
      </c>
      <c r="R5" s="1" t="s">
        <v>151</v>
      </c>
      <c r="S5" s="1" t="s">
        <v>154</v>
      </c>
      <c r="T5" s="1" t="s">
        <v>152</v>
      </c>
      <c r="U5" s="1" t="s">
        <v>153</v>
      </c>
      <c r="V5" s="1" t="s">
        <v>151</v>
      </c>
      <c r="W5" s="1" t="s">
        <v>151</v>
      </c>
      <c r="X5" s="1" t="s">
        <v>151</v>
      </c>
      <c r="Y5" s="1" t="s">
        <v>151</v>
      </c>
      <c r="Z5" s="1" t="s">
        <v>153</v>
      </c>
      <c r="AA5" s="1" t="s">
        <v>152</v>
      </c>
      <c r="AB5" s="1" t="s">
        <v>153</v>
      </c>
      <c r="AC5" s="1" t="s">
        <v>151</v>
      </c>
      <c r="AD5" s="1" t="s">
        <v>152</v>
      </c>
      <c r="AE5" s="1" t="s">
        <v>151</v>
      </c>
      <c r="AF5" s="1" t="s">
        <v>152</v>
      </c>
      <c r="AG5" s="1" t="s">
        <v>152</v>
      </c>
      <c r="AH5" s="1" t="s">
        <v>151</v>
      </c>
      <c r="AI5" s="1" t="s">
        <v>151</v>
      </c>
      <c r="AJ5" s="1" t="s">
        <v>152</v>
      </c>
      <c r="AK5" s="1" t="s">
        <v>153</v>
      </c>
      <c r="AL5" s="1" t="s">
        <v>153</v>
      </c>
      <c r="AM5" s="1" t="s">
        <v>153</v>
      </c>
      <c r="AN5" s="1" t="s">
        <v>153</v>
      </c>
      <c r="AO5" s="1" t="s">
        <v>151</v>
      </c>
      <c r="AP5" s="1" t="s">
        <v>154</v>
      </c>
      <c r="AQ5" s="1" t="s">
        <v>152</v>
      </c>
      <c r="AR5" s="1" t="s">
        <v>152</v>
      </c>
      <c r="AS5" s="1" t="s">
        <v>154</v>
      </c>
      <c r="AT5" s="1" t="s">
        <v>151</v>
      </c>
    </row>
    <row r="6" spans="1:47" ht="15.75" customHeight="1">
      <c r="A6" s="11">
        <v>45363.950416377316</v>
      </c>
      <c r="B6" s="1" t="s">
        <v>150</v>
      </c>
      <c r="C6" s="1" t="s">
        <v>152</v>
      </c>
      <c r="D6" s="1" t="s">
        <v>154</v>
      </c>
      <c r="E6" s="1" t="s">
        <v>150</v>
      </c>
      <c r="F6" s="1" t="s">
        <v>150</v>
      </c>
      <c r="G6" s="1" t="s">
        <v>152</v>
      </c>
      <c r="H6" s="1" t="s">
        <v>150</v>
      </c>
      <c r="I6" s="1" t="s">
        <v>154</v>
      </c>
      <c r="J6" s="1" t="s">
        <v>151</v>
      </c>
      <c r="K6" s="1" t="s">
        <v>150</v>
      </c>
      <c r="L6" s="1" t="s">
        <v>150</v>
      </c>
      <c r="M6" s="1" t="s">
        <v>152</v>
      </c>
      <c r="N6" s="1" t="s">
        <v>150</v>
      </c>
      <c r="O6" s="1" t="s">
        <v>150</v>
      </c>
      <c r="P6" s="1" t="s">
        <v>150</v>
      </c>
      <c r="Q6" s="1" t="s">
        <v>150</v>
      </c>
      <c r="R6" s="1" t="s">
        <v>150</v>
      </c>
      <c r="S6" s="1" t="s">
        <v>154</v>
      </c>
      <c r="T6" s="1" t="s">
        <v>152</v>
      </c>
      <c r="U6" s="1" t="s">
        <v>152</v>
      </c>
      <c r="V6" s="1" t="s">
        <v>153</v>
      </c>
      <c r="W6" s="1" t="s">
        <v>153</v>
      </c>
      <c r="X6" s="1" t="s">
        <v>150</v>
      </c>
      <c r="Y6" s="1" t="s">
        <v>153</v>
      </c>
      <c r="Z6" s="1" t="s">
        <v>150</v>
      </c>
      <c r="AA6" s="1" t="s">
        <v>150</v>
      </c>
      <c r="AB6" s="1" t="s">
        <v>154</v>
      </c>
      <c r="AC6" s="1" t="s">
        <v>154</v>
      </c>
      <c r="AD6" s="1" t="s">
        <v>150</v>
      </c>
      <c r="AE6" s="1" t="s">
        <v>154</v>
      </c>
      <c r="AF6" s="1" t="s">
        <v>150</v>
      </c>
      <c r="AG6" s="1" t="s">
        <v>152</v>
      </c>
      <c r="AH6" s="1" t="s">
        <v>150</v>
      </c>
      <c r="AI6" s="1" t="s">
        <v>153</v>
      </c>
      <c r="AJ6" s="1" t="s">
        <v>152</v>
      </c>
      <c r="AK6" s="1" t="s">
        <v>150</v>
      </c>
      <c r="AL6" s="1" t="s">
        <v>150</v>
      </c>
      <c r="AM6" s="1" t="s">
        <v>151</v>
      </c>
      <c r="AN6" s="1" t="s">
        <v>150</v>
      </c>
      <c r="AO6" s="1" t="s">
        <v>150</v>
      </c>
      <c r="AP6" s="1" t="s">
        <v>151</v>
      </c>
      <c r="AQ6" s="1" t="s">
        <v>151</v>
      </c>
      <c r="AR6" s="1" t="s">
        <v>150</v>
      </c>
      <c r="AS6" s="1" t="s">
        <v>154</v>
      </c>
      <c r="AT6" s="1" t="s">
        <v>153</v>
      </c>
    </row>
    <row r="7" spans="1:47" ht="15.75" customHeight="1">
      <c r="A7" s="11">
        <v>45370.73463097222</v>
      </c>
      <c r="B7" s="1">
        <v>2</v>
      </c>
      <c r="C7" s="1" t="s">
        <v>102</v>
      </c>
      <c r="D7" s="1" t="s">
        <v>103</v>
      </c>
      <c r="E7" s="1" t="s">
        <v>102</v>
      </c>
      <c r="F7" s="1">
        <v>2</v>
      </c>
      <c r="G7" s="1" t="s">
        <v>103</v>
      </c>
      <c r="H7" s="1" t="s">
        <v>102</v>
      </c>
      <c r="I7" s="1" t="s">
        <v>103</v>
      </c>
      <c r="J7" s="1">
        <v>2</v>
      </c>
      <c r="K7" s="1" t="s">
        <v>103</v>
      </c>
      <c r="L7" s="1">
        <v>2</v>
      </c>
      <c r="M7" s="1" t="s">
        <v>102</v>
      </c>
      <c r="N7" s="1" t="s">
        <v>102</v>
      </c>
      <c r="O7" s="1">
        <v>2</v>
      </c>
      <c r="P7" s="1" t="s">
        <v>103</v>
      </c>
      <c r="Q7" s="1">
        <v>2</v>
      </c>
      <c r="R7" s="1" t="s">
        <v>103</v>
      </c>
      <c r="S7" s="1" t="s">
        <v>102</v>
      </c>
      <c r="T7" s="1">
        <v>2</v>
      </c>
      <c r="U7" s="1" t="s">
        <v>102</v>
      </c>
      <c r="V7" s="1" t="s">
        <v>103</v>
      </c>
      <c r="W7" s="1">
        <v>2</v>
      </c>
      <c r="X7" s="1" t="s">
        <v>102</v>
      </c>
      <c r="Y7" s="1" t="s">
        <v>103</v>
      </c>
      <c r="Z7" s="1" t="s">
        <v>102</v>
      </c>
      <c r="AA7" s="1">
        <v>2</v>
      </c>
      <c r="AB7" s="1" t="s">
        <v>103</v>
      </c>
      <c r="AC7" s="1" t="s">
        <v>103</v>
      </c>
      <c r="AD7" s="1" t="s">
        <v>102</v>
      </c>
      <c r="AE7" s="1">
        <v>2</v>
      </c>
      <c r="AF7" s="1" t="s">
        <v>102</v>
      </c>
      <c r="AG7" s="1" t="s">
        <v>103</v>
      </c>
      <c r="AH7" s="1">
        <v>2</v>
      </c>
      <c r="AI7" s="1" t="s">
        <v>103</v>
      </c>
      <c r="AJ7" s="1">
        <v>2</v>
      </c>
      <c r="AK7" s="1" t="s">
        <v>102</v>
      </c>
      <c r="AL7" s="1" t="s">
        <v>103</v>
      </c>
      <c r="AM7" s="1" t="s">
        <v>102</v>
      </c>
      <c r="AN7" s="1">
        <v>2</v>
      </c>
      <c r="AO7" s="1" t="s">
        <v>102</v>
      </c>
      <c r="AP7" s="1">
        <v>2</v>
      </c>
      <c r="AQ7" s="1" t="s">
        <v>103</v>
      </c>
      <c r="AR7" s="1" t="s">
        <v>102</v>
      </c>
      <c r="AS7" s="1">
        <v>2</v>
      </c>
      <c r="AT7" s="1" t="s">
        <v>103</v>
      </c>
    </row>
    <row r="8" spans="1:47" ht="15.75" customHeight="1">
      <c r="A8" s="11">
        <v>45370.769476620371</v>
      </c>
      <c r="B8" s="1" t="s">
        <v>102</v>
      </c>
      <c r="C8" s="1">
        <v>2</v>
      </c>
      <c r="D8" s="1" t="s">
        <v>103</v>
      </c>
      <c r="E8" s="1" t="s">
        <v>102</v>
      </c>
      <c r="F8" s="1">
        <v>2</v>
      </c>
      <c r="G8" s="1" t="s">
        <v>103</v>
      </c>
      <c r="H8" s="1">
        <v>2</v>
      </c>
      <c r="I8" s="1" t="s">
        <v>102</v>
      </c>
      <c r="J8" s="1" t="s">
        <v>103</v>
      </c>
      <c r="K8" s="1" t="s">
        <v>102</v>
      </c>
      <c r="L8" s="1">
        <v>2</v>
      </c>
      <c r="M8" s="1" t="s">
        <v>103</v>
      </c>
      <c r="N8" s="1" t="s">
        <v>102</v>
      </c>
      <c r="O8" s="1" t="s">
        <v>103</v>
      </c>
      <c r="P8" s="1">
        <v>2</v>
      </c>
      <c r="Q8" s="1" t="s">
        <v>102</v>
      </c>
      <c r="R8" s="1">
        <v>2</v>
      </c>
      <c r="S8" s="1" t="s">
        <v>103</v>
      </c>
      <c r="T8" s="1">
        <v>2</v>
      </c>
      <c r="U8" s="1" t="s">
        <v>103</v>
      </c>
      <c r="V8" s="1" t="s">
        <v>102</v>
      </c>
      <c r="W8" s="1" t="s">
        <v>103</v>
      </c>
      <c r="X8" s="1" t="s">
        <v>102</v>
      </c>
      <c r="Y8" s="1">
        <v>2</v>
      </c>
      <c r="Z8" s="1" t="s">
        <v>103</v>
      </c>
      <c r="AA8" s="1" t="s">
        <v>102</v>
      </c>
      <c r="AB8" s="1">
        <v>2</v>
      </c>
      <c r="AC8" s="1" t="s">
        <v>102</v>
      </c>
      <c r="AD8" s="1">
        <v>3</v>
      </c>
      <c r="AE8" s="1">
        <v>2</v>
      </c>
      <c r="AF8" s="1" t="s">
        <v>102</v>
      </c>
      <c r="AG8" s="1" t="s">
        <v>103</v>
      </c>
      <c r="AH8" s="1">
        <v>2</v>
      </c>
      <c r="AI8" s="1">
        <v>2</v>
      </c>
      <c r="AJ8" s="1" t="s">
        <v>102</v>
      </c>
      <c r="AK8" s="1" t="s">
        <v>103</v>
      </c>
      <c r="AL8" s="1" t="s">
        <v>103</v>
      </c>
      <c r="AM8" s="1" t="s">
        <v>102</v>
      </c>
      <c r="AN8" s="1">
        <v>2</v>
      </c>
      <c r="AO8" s="1">
        <v>2</v>
      </c>
      <c r="AP8" s="1" t="s">
        <v>103</v>
      </c>
      <c r="AQ8" s="1" t="s">
        <v>102</v>
      </c>
      <c r="AR8" s="1" t="s">
        <v>102</v>
      </c>
      <c r="AS8" s="1" t="s">
        <v>103</v>
      </c>
      <c r="AT8" s="1">
        <v>2</v>
      </c>
    </row>
    <row r="9" spans="1:47" ht="15.75" customHeight="1">
      <c r="A9" s="11">
        <v>45382.723611516209</v>
      </c>
      <c r="B9" s="1" t="s">
        <v>102</v>
      </c>
      <c r="C9" s="1" t="s">
        <v>103</v>
      </c>
      <c r="D9" s="1">
        <v>2</v>
      </c>
      <c r="E9" s="1">
        <v>2</v>
      </c>
      <c r="F9" s="1" t="s">
        <v>103</v>
      </c>
      <c r="G9" s="1" t="s">
        <v>102</v>
      </c>
      <c r="H9" s="1" t="s">
        <v>103</v>
      </c>
      <c r="I9" s="1" t="s">
        <v>102</v>
      </c>
      <c r="J9" s="1">
        <v>2</v>
      </c>
      <c r="K9" s="1" t="s">
        <v>102</v>
      </c>
      <c r="L9" s="1" t="s">
        <v>103</v>
      </c>
      <c r="M9" s="1">
        <v>2</v>
      </c>
      <c r="N9" s="1">
        <v>2</v>
      </c>
      <c r="O9" s="1" t="s">
        <v>103</v>
      </c>
      <c r="P9" s="1" t="s">
        <v>102</v>
      </c>
      <c r="Q9" s="1">
        <v>2</v>
      </c>
      <c r="R9" s="1" t="s">
        <v>102</v>
      </c>
      <c r="S9" s="1" t="s">
        <v>103</v>
      </c>
      <c r="T9" s="1">
        <v>2</v>
      </c>
      <c r="U9" s="1" t="s">
        <v>103</v>
      </c>
      <c r="V9" s="1" t="s">
        <v>102</v>
      </c>
      <c r="W9" s="1" t="s">
        <v>103</v>
      </c>
      <c r="X9" s="1" t="s">
        <v>102</v>
      </c>
      <c r="Y9" s="1">
        <v>2</v>
      </c>
      <c r="Z9" s="1" t="s">
        <v>103</v>
      </c>
      <c r="AA9" s="1" t="s">
        <v>102</v>
      </c>
      <c r="AB9" s="1">
        <v>2</v>
      </c>
      <c r="AC9" s="1">
        <v>2</v>
      </c>
      <c r="AD9" s="1">
        <v>3</v>
      </c>
      <c r="AE9" s="1" t="s">
        <v>102</v>
      </c>
      <c r="AF9" s="1" t="s">
        <v>102</v>
      </c>
      <c r="AG9" s="1" t="s">
        <v>103</v>
      </c>
      <c r="AH9" s="1">
        <v>2</v>
      </c>
      <c r="AI9" s="1">
        <v>2</v>
      </c>
      <c r="AJ9" s="1" t="s">
        <v>102</v>
      </c>
      <c r="AK9" s="1" t="s">
        <v>103</v>
      </c>
      <c r="AL9" s="1">
        <v>2</v>
      </c>
      <c r="AM9" s="1" t="s">
        <v>102</v>
      </c>
      <c r="AN9" s="1" t="s">
        <v>103</v>
      </c>
      <c r="AO9" s="1" t="s">
        <v>102</v>
      </c>
      <c r="AP9" s="1" t="s">
        <v>103</v>
      </c>
      <c r="AQ9" s="1">
        <v>2</v>
      </c>
      <c r="AR9" s="1" t="s">
        <v>102</v>
      </c>
      <c r="AS9" s="1">
        <v>2</v>
      </c>
      <c r="AT9" s="1" t="s">
        <v>103</v>
      </c>
    </row>
    <row r="10" spans="1:47" ht="15.75" customHeight="1">
      <c r="A10" s="11">
        <v>45382.737857719912</v>
      </c>
      <c r="B10" s="1">
        <v>2</v>
      </c>
      <c r="C10" s="1" t="s">
        <v>103</v>
      </c>
      <c r="D10" s="1" t="s">
        <v>102</v>
      </c>
      <c r="E10" s="1" t="s">
        <v>102</v>
      </c>
      <c r="F10" s="1">
        <v>2</v>
      </c>
      <c r="G10" s="1" t="s">
        <v>103</v>
      </c>
      <c r="H10" s="1" t="s">
        <v>103</v>
      </c>
      <c r="I10" s="1" t="s">
        <v>102</v>
      </c>
      <c r="J10" s="1">
        <v>2</v>
      </c>
      <c r="K10" s="1" t="s">
        <v>102</v>
      </c>
      <c r="L10" s="1">
        <v>2</v>
      </c>
      <c r="M10" s="1" t="s">
        <v>103</v>
      </c>
      <c r="N10" s="1">
        <v>2</v>
      </c>
      <c r="O10" s="1" t="s">
        <v>103</v>
      </c>
      <c r="P10" s="1" t="s">
        <v>102</v>
      </c>
      <c r="Q10" s="1" t="s">
        <v>102</v>
      </c>
      <c r="R10" s="1">
        <v>2</v>
      </c>
      <c r="S10" s="1" t="s">
        <v>103</v>
      </c>
      <c r="T10" s="1">
        <v>2</v>
      </c>
      <c r="U10" s="1" t="s">
        <v>103</v>
      </c>
      <c r="V10" s="1" t="s">
        <v>102</v>
      </c>
      <c r="W10" s="1" t="s">
        <v>103</v>
      </c>
      <c r="X10" s="1" t="s">
        <v>102</v>
      </c>
      <c r="Y10" s="1">
        <v>2</v>
      </c>
      <c r="Z10" s="1" t="s">
        <v>102</v>
      </c>
      <c r="AA10" s="1" t="s">
        <v>103</v>
      </c>
      <c r="AB10" s="1">
        <v>2</v>
      </c>
      <c r="AC10" s="1" t="s">
        <v>102</v>
      </c>
      <c r="AD10" s="1">
        <v>3</v>
      </c>
      <c r="AE10" s="1">
        <v>2</v>
      </c>
      <c r="AF10" s="1" t="s">
        <v>102</v>
      </c>
      <c r="AG10" s="1">
        <v>2</v>
      </c>
      <c r="AH10" s="1" t="s">
        <v>103</v>
      </c>
      <c r="AI10" s="1" t="s">
        <v>102</v>
      </c>
      <c r="AJ10" s="1">
        <v>2</v>
      </c>
      <c r="AK10" s="1" t="s">
        <v>103</v>
      </c>
      <c r="AL10" s="1" t="s">
        <v>103</v>
      </c>
      <c r="AM10" s="1" t="s">
        <v>102</v>
      </c>
      <c r="AN10" s="1">
        <v>2</v>
      </c>
      <c r="AO10" s="1" t="s">
        <v>102</v>
      </c>
      <c r="AP10" s="1" t="s">
        <v>103</v>
      </c>
      <c r="AQ10" s="1">
        <v>2</v>
      </c>
      <c r="AR10" s="1" t="s">
        <v>102</v>
      </c>
      <c r="AS10" s="1" t="s">
        <v>103</v>
      </c>
      <c r="AT10" s="1">
        <v>2</v>
      </c>
    </row>
    <row r="11" spans="1:47" ht="15.75" customHeight="1">
      <c r="A11" s="11">
        <v>45382.875120636571</v>
      </c>
      <c r="B11" s="1">
        <v>2</v>
      </c>
      <c r="C11" s="1" t="s">
        <v>102</v>
      </c>
      <c r="D11" s="1" t="s">
        <v>103</v>
      </c>
      <c r="E11" s="1" t="s">
        <v>103</v>
      </c>
      <c r="F11" s="1" t="s">
        <v>102</v>
      </c>
      <c r="G11" s="1">
        <v>2</v>
      </c>
      <c r="H11" s="1" t="s">
        <v>102</v>
      </c>
      <c r="I11" s="1" t="s">
        <v>103</v>
      </c>
      <c r="J11" s="1">
        <v>2</v>
      </c>
      <c r="K11" s="1">
        <v>2</v>
      </c>
      <c r="L11" s="1" t="s">
        <v>103</v>
      </c>
      <c r="M11" s="1" t="s">
        <v>102</v>
      </c>
      <c r="N11" s="1">
        <v>2</v>
      </c>
      <c r="O11" s="1" t="s">
        <v>103</v>
      </c>
      <c r="P11" s="1" t="s">
        <v>102</v>
      </c>
      <c r="Q11" s="1" t="s">
        <v>102</v>
      </c>
      <c r="R11" s="1">
        <v>2</v>
      </c>
      <c r="S11" s="1" t="s">
        <v>103</v>
      </c>
      <c r="T11" s="1" t="s">
        <v>102</v>
      </c>
      <c r="U11" s="1" t="s">
        <v>103</v>
      </c>
      <c r="V11" s="1">
        <v>2</v>
      </c>
      <c r="W11" s="1">
        <v>2</v>
      </c>
      <c r="X11" s="1" t="s">
        <v>102</v>
      </c>
      <c r="Y11" s="1" t="s">
        <v>103</v>
      </c>
      <c r="Z11" s="1">
        <v>2</v>
      </c>
      <c r="AA11" s="1" t="s">
        <v>102</v>
      </c>
      <c r="AB11" s="1" t="s">
        <v>103</v>
      </c>
      <c r="AC11" s="1" t="s">
        <v>102</v>
      </c>
      <c r="AD11" s="1">
        <v>3</v>
      </c>
      <c r="AE11" s="1">
        <v>2</v>
      </c>
      <c r="AF11" s="1" t="s">
        <v>102</v>
      </c>
      <c r="AG11" s="1" t="s">
        <v>103</v>
      </c>
      <c r="AH11" s="1">
        <v>2</v>
      </c>
      <c r="AI11" s="1" t="s">
        <v>103</v>
      </c>
      <c r="AJ11" s="1" t="s">
        <v>102</v>
      </c>
      <c r="AK11" s="1">
        <v>2</v>
      </c>
      <c r="AL11" s="1">
        <v>2</v>
      </c>
      <c r="AM11" s="1" t="s">
        <v>103</v>
      </c>
      <c r="AN11" s="1" t="s">
        <v>102</v>
      </c>
      <c r="AO11" s="1" t="s">
        <v>102</v>
      </c>
      <c r="AP11" s="1">
        <v>2</v>
      </c>
      <c r="AQ11" s="1" t="s">
        <v>103</v>
      </c>
      <c r="AR11" s="1">
        <v>2</v>
      </c>
      <c r="AS11" s="1" t="s">
        <v>102</v>
      </c>
      <c r="AT11" s="1" t="s">
        <v>103</v>
      </c>
    </row>
    <row r="12" spans="1:47" ht="15.75" customHeight="1">
      <c r="A12" s="11">
        <v>45382.878903263889</v>
      </c>
      <c r="B12" s="1" t="s">
        <v>102</v>
      </c>
      <c r="C12" s="1">
        <v>2</v>
      </c>
      <c r="D12" s="1" t="s">
        <v>103</v>
      </c>
      <c r="E12" s="1" t="s">
        <v>102</v>
      </c>
      <c r="F12" s="1">
        <v>2</v>
      </c>
      <c r="G12" s="1" t="s">
        <v>103</v>
      </c>
      <c r="H12" s="1">
        <v>2</v>
      </c>
      <c r="I12" s="1" t="s">
        <v>103</v>
      </c>
      <c r="J12" s="1" t="s">
        <v>102</v>
      </c>
      <c r="K12" s="1" t="s">
        <v>103</v>
      </c>
      <c r="L12" s="1">
        <v>2</v>
      </c>
      <c r="M12" s="1" t="s">
        <v>102</v>
      </c>
      <c r="N12" s="1" t="s">
        <v>102</v>
      </c>
      <c r="O12" s="1">
        <v>2</v>
      </c>
      <c r="P12" s="1" t="s">
        <v>103</v>
      </c>
      <c r="Q12" s="1" t="s">
        <v>102</v>
      </c>
      <c r="R12" s="1">
        <v>2</v>
      </c>
      <c r="S12" s="1" t="s">
        <v>103</v>
      </c>
      <c r="T12" s="1" t="s">
        <v>102</v>
      </c>
      <c r="U12" s="1">
        <v>2</v>
      </c>
      <c r="V12" s="1" t="s">
        <v>103</v>
      </c>
      <c r="W12" s="1">
        <v>2</v>
      </c>
      <c r="X12" s="1" t="s">
        <v>102</v>
      </c>
      <c r="Y12" s="1" t="s">
        <v>103</v>
      </c>
      <c r="Z12" s="1" t="s">
        <v>102</v>
      </c>
      <c r="AA12" s="1">
        <v>2</v>
      </c>
      <c r="AB12" s="1" t="s">
        <v>103</v>
      </c>
      <c r="AC12" s="1">
        <v>2</v>
      </c>
      <c r="AD12" s="1" t="s">
        <v>102</v>
      </c>
      <c r="AE12" s="1">
        <v>3</v>
      </c>
      <c r="AF12" s="1" t="s">
        <v>102</v>
      </c>
      <c r="AG12" s="1" t="s">
        <v>103</v>
      </c>
      <c r="AH12" s="1">
        <v>2</v>
      </c>
      <c r="AI12" s="1" t="s">
        <v>103</v>
      </c>
      <c r="AJ12" s="1" t="s">
        <v>102</v>
      </c>
      <c r="AK12" s="1">
        <v>2</v>
      </c>
      <c r="AL12" s="1">
        <v>2</v>
      </c>
      <c r="AM12" s="1" t="s">
        <v>102</v>
      </c>
      <c r="AN12" s="1" t="s">
        <v>103</v>
      </c>
      <c r="AO12" s="1" t="s">
        <v>102</v>
      </c>
      <c r="AP12" s="1" t="s">
        <v>103</v>
      </c>
      <c r="AQ12" s="1">
        <v>2</v>
      </c>
      <c r="AR12" s="1" t="s">
        <v>102</v>
      </c>
      <c r="AS12" s="1">
        <v>2</v>
      </c>
      <c r="AT12" s="1" t="s">
        <v>103</v>
      </c>
    </row>
    <row r="13" spans="1:47" ht="15.75" customHeight="1">
      <c r="A13" s="11">
        <v>45384.97455806713</v>
      </c>
      <c r="B13" s="1">
        <v>2</v>
      </c>
      <c r="C13" s="1" t="s">
        <v>103</v>
      </c>
      <c r="D13" s="1" t="s">
        <v>102</v>
      </c>
      <c r="E13" s="1" t="s">
        <v>102</v>
      </c>
      <c r="F13" s="1">
        <v>2</v>
      </c>
      <c r="G13" s="1" t="s">
        <v>103</v>
      </c>
      <c r="H13" s="1" t="s">
        <v>103</v>
      </c>
      <c r="I13" s="1" t="s">
        <v>102</v>
      </c>
      <c r="J13" s="1">
        <v>2</v>
      </c>
      <c r="K13" s="1" t="s">
        <v>103</v>
      </c>
      <c r="L13" s="1" t="s">
        <v>102</v>
      </c>
      <c r="M13" s="1">
        <v>2</v>
      </c>
      <c r="N13" s="1" t="s">
        <v>102</v>
      </c>
      <c r="O13" s="1" t="s">
        <v>103</v>
      </c>
      <c r="P13" s="1">
        <v>2</v>
      </c>
      <c r="Q13" s="1">
        <v>2</v>
      </c>
      <c r="R13" s="1" t="s">
        <v>102</v>
      </c>
      <c r="S13" s="1" t="s">
        <v>103</v>
      </c>
      <c r="T13" s="1" t="s">
        <v>102</v>
      </c>
      <c r="U13" s="1" t="s">
        <v>103</v>
      </c>
      <c r="V13" s="1">
        <v>2</v>
      </c>
      <c r="W13" s="1">
        <v>2</v>
      </c>
      <c r="X13" s="1" t="s">
        <v>102</v>
      </c>
      <c r="Y13" s="1" t="s">
        <v>103</v>
      </c>
      <c r="Z13" s="1">
        <v>2</v>
      </c>
      <c r="AA13" s="1" t="s">
        <v>103</v>
      </c>
      <c r="AB13" s="1" t="s">
        <v>102</v>
      </c>
      <c r="AC13" s="1" t="s">
        <v>102</v>
      </c>
      <c r="AD13" s="1">
        <v>2</v>
      </c>
      <c r="AE13" s="1">
        <v>3</v>
      </c>
      <c r="AF13" s="1" t="s">
        <v>102</v>
      </c>
      <c r="AG13" s="1">
        <v>2</v>
      </c>
      <c r="AH13" s="1" t="s">
        <v>103</v>
      </c>
      <c r="AI13" s="1" t="s">
        <v>102</v>
      </c>
      <c r="AJ13" s="1">
        <v>2</v>
      </c>
      <c r="AK13" s="1" t="s">
        <v>103</v>
      </c>
      <c r="AL13" s="1">
        <v>2</v>
      </c>
      <c r="AM13" s="1" t="s">
        <v>102</v>
      </c>
      <c r="AN13" s="1" t="s">
        <v>103</v>
      </c>
      <c r="AO13" s="1">
        <v>2</v>
      </c>
      <c r="AP13" s="1" t="s">
        <v>102</v>
      </c>
      <c r="AQ13" s="1" t="s">
        <v>103</v>
      </c>
      <c r="AR13" s="1" t="s">
        <v>102</v>
      </c>
      <c r="AS13" s="1" t="s">
        <v>103</v>
      </c>
      <c r="AT13" s="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5"/>
  <sheetViews>
    <sheetView workbookViewId="0"/>
  </sheetViews>
  <sheetFormatPr baseColWidth="10" defaultColWidth="12.6640625" defaultRowHeight="15.75" customHeight="1"/>
  <sheetData>
    <row r="1" spans="1:2" ht="15.75" customHeight="1">
      <c r="A1" s="1" t="s">
        <v>100</v>
      </c>
      <c r="B1" s="1" t="s">
        <v>101</v>
      </c>
    </row>
    <row r="2" spans="1:2" ht="15.75" customHeight="1">
      <c r="A2" s="1" t="s">
        <v>102</v>
      </c>
      <c r="B2" s="1">
        <v>2</v>
      </c>
    </row>
    <row r="3" spans="1:2" ht="15.75" customHeight="1">
      <c r="A3" s="1">
        <v>2</v>
      </c>
      <c r="B3" s="1">
        <v>1</v>
      </c>
    </row>
    <row r="4" spans="1:2" ht="15.75" customHeight="1">
      <c r="A4" s="1" t="s">
        <v>103</v>
      </c>
      <c r="B4" s="1">
        <v>0</v>
      </c>
    </row>
    <row r="5" spans="1:2" ht="15.75" customHeight="1">
      <c r="A5" s="1">
        <v>3</v>
      </c>
      <c r="B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Scores</vt:lpstr>
      <vt:lpstr>Original Answers</vt:lpstr>
      <vt:lpstr>Score Matrix</vt:lpstr>
      <vt:lpstr>Form Responses 1</vt:lpstr>
      <vt:lpstr>Likert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Keshav Chawla</cp:lastModifiedBy>
  <dcterms:modified xsi:type="dcterms:W3CDTF">2024-04-07T07:23:29Z</dcterms:modified>
</cp:coreProperties>
</file>