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F6704CAD-D1B6-40E5-9091-F4F811EC49C0}" xr6:coauthVersionLast="47" xr6:coauthVersionMax="47" xr10:uidLastSave="{00000000-0000-0000-0000-000000000000}"/>
  <bookViews>
    <workbookView xWindow="1152" yWindow="1152" windowWidth="17244" windowHeight="8964" xr2:uid="{00000000-000D-0000-FFFF-FFFF00000000}"/>
  </bookViews>
  <sheets>
    <sheet name="ClusterAnalysisClassWork" sheetId="1" r:id="rId1"/>
  </sheets>
  <externalReferences>
    <externalReference r:id="rId2"/>
  </externalReferences>
  <calcPr calcId="191028"/>
</workbook>
</file>

<file path=xl/calcChain.xml><?xml version="1.0" encoding="utf-8"?>
<calcChain xmlns="http://schemas.openxmlformats.org/spreadsheetml/2006/main">
  <c r="T9" i="1" l="1"/>
  <c r="U9" i="1" s="1"/>
  <c r="P9" i="1"/>
  <c r="Q9" i="1" s="1"/>
  <c r="K11" i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L10" i="1" a="1"/>
  <c r="L12" i="1" l="1"/>
  <c r="L20" i="1"/>
  <c r="L28" i="1"/>
  <c r="L13" i="1"/>
  <c r="L21" i="1"/>
  <c r="L29" i="1"/>
  <c r="L14" i="1"/>
  <c r="L22" i="1"/>
  <c r="L15" i="1"/>
  <c r="L23" i="1"/>
  <c r="L17" i="1"/>
  <c r="L25" i="1"/>
  <c r="L10" i="1"/>
  <c r="L18" i="1"/>
  <c r="L26" i="1"/>
  <c r="L11" i="1"/>
  <c r="L19" i="1"/>
  <c r="L27" i="1"/>
  <c r="L16" i="1"/>
  <c r="L24" i="1"/>
  <c r="O25" i="1"/>
  <c r="O15" i="1" l="1"/>
  <c r="Q11" i="1"/>
  <c r="Q15" i="1"/>
  <c r="P12" i="1"/>
  <c r="Q13" i="1"/>
  <c r="P10" i="1"/>
  <c r="P14" i="1"/>
  <c r="Q10" i="1"/>
  <c r="Q14" i="1"/>
  <c r="P11" i="1"/>
  <c r="P15" i="1"/>
  <c r="Q12" i="1"/>
  <c r="P13" i="1"/>
  <c r="O14" i="1"/>
  <c r="O13" i="1"/>
  <c r="O12" i="1"/>
  <c r="O10" i="1"/>
  <c r="O11" i="1"/>
  <c r="U10" i="1" l="1" a="1"/>
  <c r="U10" i="1" s="1"/>
  <c r="U29" i="1" a="1"/>
  <c r="U29" i="1" s="1"/>
  <c r="U12" i="1" a="1"/>
  <c r="U12" i="1" s="1"/>
  <c r="U16" i="1" a="1"/>
  <c r="U16" i="1" s="1"/>
  <c r="U20" i="1" a="1"/>
  <c r="U20" i="1" s="1"/>
  <c r="U28" i="1" a="1"/>
  <c r="U28" i="1" s="1"/>
  <c r="U24" i="1" a="1"/>
  <c r="U24" i="1" s="1"/>
  <c r="U19" i="1" a="1"/>
  <c r="U19" i="1" s="1"/>
  <c r="U27" i="1" a="1"/>
  <c r="U27" i="1" s="1"/>
  <c r="U21" i="1" a="1"/>
  <c r="U21" i="1" s="1"/>
  <c r="U11" i="1" a="1"/>
  <c r="U11" i="1" s="1"/>
  <c r="U15" i="1" a="1"/>
  <c r="U15" i="1" s="1"/>
  <c r="U23" i="1" a="1"/>
  <c r="U23" i="1" s="1"/>
  <c r="U25" i="1" a="1"/>
  <c r="U25" i="1" s="1"/>
  <c r="U18" i="1" a="1"/>
  <c r="U18" i="1" s="1"/>
  <c r="U22" i="1" a="1"/>
  <c r="U22" i="1" s="1"/>
  <c r="U13" i="1" a="1"/>
  <c r="U13" i="1" s="1"/>
  <c r="U17" i="1" a="1"/>
  <c r="U17" i="1" s="1"/>
  <c r="U14" i="1" a="1"/>
  <c r="U14" i="1" s="1"/>
  <c r="U26" i="1" a="1"/>
  <c r="U26" i="1" s="1"/>
  <c r="T10" i="1" a="1"/>
  <c r="T10" i="1" s="1"/>
  <c r="T11" i="1" a="1"/>
  <c r="T11" i="1" s="1"/>
  <c r="T15" i="1" a="1"/>
  <c r="T15" i="1" s="1"/>
  <c r="T19" i="1" a="1"/>
  <c r="T19" i="1" s="1"/>
  <c r="T23" i="1" a="1"/>
  <c r="T23" i="1" s="1"/>
  <c r="T27" i="1" a="1"/>
  <c r="T27" i="1" s="1"/>
  <c r="T28" i="1" a="1"/>
  <c r="T28" i="1" s="1"/>
  <c r="T14" i="1" a="1"/>
  <c r="T14" i="1" s="1"/>
  <c r="T22" i="1" a="1"/>
  <c r="T22" i="1" s="1"/>
  <c r="T29" i="1" a="1"/>
  <c r="T29" i="1" s="1"/>
  <c r="T12" i="1" a="1"/>
  <c r="T12" i="1" s="1"/>
  <c r="T18" i="1" a="1"/>
  <c r="T18" i="1" s="1"/>
  <c r="T26" i="1" a="1"/>
  <c r="T26" i="1" s="1"/>
  <c r="T13" i="1" a="1"/>
  <c r="T13" i="1" s="1"/>
  <c r="T21" i="1" a="1"/>
  <c r="T21" i="1" s="1"/>
  <c r="T25" i="1" a="1"/>
  <c r="T25" i="1" s="1"/>
  <c r="T17" i="1" a="1"/>
  <c r="T17" i="1" s="1"/>
  <c r="T16" i="1" a="1"/>
  <c r="T16" i="1" s="1"/>
  <c r="T20" i="1" a="1"/>
  <c r="T20" i="1" s="1"/>
  <c r="T24" i="1" a="1"/>
  <c r="T24" i="1" s="1"/>
  <c r="S10" i="1" a="1"/>
  <c r="S10" i="1" s="1"/>
  <c r="S11" i="1" a="1"/>
  <c r="S11" i="1" s="1"/>
  <c r="S14" i="1" a="1"/>
  <c r="S14" i="1" s="1"/>
  <c r="S18" i="1" a="1"/>
  <c r="S18" i="1" s="1"/>
  <c r="S22" i="1" a="1"/>
  <c r="S22" i="1" s="1"/>
  <c r="S26" i="1" a="1"/>
  <c r="S26" i="1" s="1"/>
  <c r="S25" i="1" a="1"/>
  <c r="S25" i="1" s="1"/>
  <c r="S27" i="1" a="1"/>
  <c r="S27" i="1" s="1"/>
  <c r="S13" i="1" a="1"/>
  <c r="S13" i="1" s="1"/>
  <c r="S17" i="1" a="1"/>
  <c r="S17" i="1" s="1"/>
  <c r="S21" i="1" a="1"/>
  <c r="S21" i="1" s="1"/>
  <c r="S29" i="1" a="1"/>
  <c r="S29" i="1" s="1"/>
  <c r="S15" i="1" a="1"/>
  <c r="S15" i="1" s="1"/>
  <c r="S19" i="1" a="1"/>
  <c r="S19" i="1" s="1"/>
  <c r="S16" i="1" a="1"/>
  <c r="S16" i="1" s="1"/>
  <c r="S28" i="1" a="1"/>
  <c r="S28" i="1" s="1"/>
  <c r="S23" i="1" a="1"/>
  <c r="S23" i="1" s="1"/>
  <c r="S12" i="1" a="1"/>
  <c r="S12" i="1" s="1"/>
  <c r="S20" i="1" a="1"/>
  <c r="S20" i="1" s="1"/>
  <c r="S24" i="1" a="1"/>
  <c r="S24" i="1" s="1"/>
  <c r="V21" i="1" l="1"/>
  <c r="V14" i="1"/>
  <c r="V16" i="1"/>
  <c r="V25" i="1"/>
  <c r="V19" i="1"/>
  <c r="V22" i="1"/>
  <c r="V26" i="1"/>
  <c r="V27" i="1"/>
  <c r="V13" i="1"/>
  <c r="V15" i="1"/>
  <c r="V23" i="1"/>
  <c r="V28" i="1"/>
  <c r="V24" i="1"/>
  <c r="V29" i="1"/>
  <c r="V18" i="1"/>
  <c r="V12" i="1"/>
  <c r="V17" i="1"/>
  <c r="V11" i="1"/>
  <c r="V20" i="1"/>
  <c r="V10" i="1"/>
  <c r="O27" i="1" l="1"/>
</calcChain>
</file>

<file path=xl/sharedStrings.xml><?xml version="1.0" encoding="utf-8"?>
<sst xmlns="http://schemas.openxmlformats.org/spreadsheetml/2006/main" count="23" uniqueCount="22">
  <si>
    <t>caseno</t>
  </si>
  <si>
    <t>v1</t>
  </si>
  <si>
    <t>v2</t>
  </si>
  <si>
    <t>v3</t>
  </si>
  <si>
    <t>v4</t>
  </si>
  <si>
    <t>v5</t>
  </si>
  <si>
    <t>v6</t>
  </si>
  <si>
    <t>Cluster</t>
  </si>
  <si>
    <t>Centroid</t>
  </si>
  <si>
    <t># of clusters</t>
  </si>
  <si>
    <t>Minkowski p</t>
  </si>
  <si>
    <t># of runs</t>
  </si>
  <si>
    <t>X 1</t>
  </si>
  <si>
    <t>X 2</t>
  </si>
  <si>
    <t>X 3</t>
  </si>
  <si>
    <t>X 4</t>
  </si>
  <si>
    <t>X 5</t>
  </si>
  <si>
    <t>X 6</t>
  </si>
  <si>
    <t>Dist^p</t>
  </si>
  <si>
    <t># of iter</t>
  </si>
  <si>
    <t>Converge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</si>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</sst>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12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sha\Desktop\NMIMS\SEM6\MA\XRealStats.xlam" TargetMode="External"/><Relationship Id="rId1" Type="http://schemas.openxmlformats.org/officeDocument/2006/relationships/externalLinkPath" Target="/Users/kesha/Desktop/NMIMS/SEM6/MA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LUST_Converge"/>
      <definedName name="ClustAna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Q19" sqref="Q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 x14ac:dyDescent="0.3">
      <c r="A2" s="1">
        <v>4</v>
      </c>
      <c r="B2" s="1">
        <v>4</v>
      </c>
      <c r="C2" s="1">
        <v>6</v>
      </c>
      <c r="D2" s="1">
        <v>4</v>
      </c>
      <c r="E2" s="1">
        <v>5</v>
      </c>
      <c r="F2" s="1">
        <v>3</v>
      </c>
      <c r="G2" s="1">
        <v>6</v>
      </c>
      <c r="H2" s="5">
        <v>1</v>
      </c>
    </row>
    <row r="3" spans="1:22" x14ac:dyDescent="0.3">
      <c r="A3" s="1">
        <v>10</v>
      </c>
      <c r="B3" s="1">
        <v>3</v>
      </c>
      <c r="C3" s="1">
        <v>5</v>
      </c>
      <c r="D3" s="1">
        <v>3</v>
      </c>
      <c r="E3" s="1">
        <v>6</v>
      </c>
      <c r="F3" s="1">
        <v>4</v>
      </c>
      <c r="G3" s="1">
        <v>6</v>
      </c>
      <c r="H3" s="6">
        <v>1</v>
      </c>
    </row>
    <row r="4" spans="1:22" x14ac:dyDescent="0.3">
      <c r="A4" s="1">
        <v>14</v>
      </c>
      <c r="B4" s="1">
        <v>4</v>
      </c>
      <c r="C4" s="1">
        <v>6</v>
      </c>
      <c r="D4" s="1">
        <v>4</v>
      </c>
      <c r="E4" s="1">
        <v>6</v>
      </c>
      <c r="F4" s="1">
        <v>4</v>
      </c>
      <c r="G4" s="1">
        <v>7</v>
      </c>
      <c r="H4" s="6">
        <v>1</v>
      </c>
    </row>
    <row r="5" spans="1:22" x14ac:dyDescent="0.3">
      <c r="A5" s="1">
        <v>16</v>
      </c>
      <c r="B5" s="1">
        <v>3</v>
      </c>
      <c r="C5" s="1">
        <v>5</v>
      </c>
      <c r="D5" s="1">
        <v>4</v>
      </c>
      <c r="E5" s="1">
        <v>6</v>
      </c>
      <c r="F5" s="1">
        <v>4</v>
      </c>
      <c r="G5" s="1">
        <v>7</v>
      </c>
      <c r="H5" s="6">
        <v>1</v>
      </c>
    </row>
    <row r="6" spans="1:22" x14ac:dyDescent="0.3">
      <c r="A6" s="1">
        <v>18</v>
      </c>
      <c r="B6" s="1">
        <v>3</v>
      </c>
      <c r="C6" s="1">
        <v>7</v>
      </c>
      <c r="D6" s="1">
        <v>2</v>
      </c>
      <c r="E6" s="1">
        <v>6</v>
      </c>
      <c r="F6" s="1">
        <v>4</v>
      </c>
      <c r="G6" s="1">
        <v>3</v>
      </c>
      <c r="H6" s="6">
        <v>1</v>
      </c>
    </row>
    <row r="7" spans="1:22" x14ac:dyDescent="0.3">
      <c r="A7" s="1">
        <v>19</v>
      </c>
      <c r="B7" s="1">
        <v>4</v>
      </c>
      <c r="C7" s="1">
        <v>6</v>
      </c>
      <c r="D7" s="1">
        <v>3</v>
      </c>
      <c r="E7" s="1">
        <v>7</v>
      </c>
      <c r="F7" s="1">
        <v>2</v>
      </c>
      <c r="G7" s="1">
        <v>7</v>
      </c>
      <c r="H7" s="6">
        <v>1</v>
      </c>
    </row>
    <row r="8" spans="1:22" x14ac:dyDescent="0.3">
      <c r="A8" s="1">
        <v>1</v>
      </c>
      <c r="B8" s="1">
        <v>6</v>
      </c>
      <c r="C8" s="1">
        <v>4</v>
      </c>
      <c r="D8" s="1">
        <v>7</v>
      </c>
      <c r="E8" s="1">
        <v>3</v>
      </c>
      <c r="F8" s="1">
        <v>2</v>
      </c>
      <c r="G8" s="1">
        <v>3</v>
      </c>
      <c r="H8" s="6">
        <v>2</v>
      </c>
    </row>
    <row r="9" spans="1:22" x14ac:dyDescent="0.3">
      <c r="A9" s="1">
        <v>3</v>
      </c>
      <c r="B9" s="1">
        <v>7</v>
      </c>
      <c r="C9" s="1">
        <v>2</v>
      </c>
      <c r="D9" s="1">
        <v>6</v>
      </c>
      <c r="E9" s="1">
        <v>4</v>
      </c>
      <c r="F9" s="1">
        <v>1</v>
      </c>
      <c r="G9" s="1">
        <v>3</v>
      </c>
      <c r="H9" s="6">
        <v>2</v>
      </c>
      <c r="L9" s="2" t="s">
        <v>7</v>
      </c>
      <c r="N9" t="s">
        <v>8</v>
      </c>
      <c r="O9">
        <v>1</v>
      </c>
      <c r="P9">
        <f>O9+1</f>
        <v>2</v>
      </c>
      <c r="Q9">
        <f>P9+1</f>
        <v>3</v>
      </c>
      <c r="S9">
        <v>1</v>
      </c>
      <c r="T9">
        <f>S9+1</f>
        <v>2</v>
      </c>
      <c r="U9">
        <f>T9+1</f>
        <v>3</v>
      </c>
      <c r="V9" s="4" t="s">
        <v>18</v>
      </c>
    </row>
    <row r="10" spans="1:22" x14ac:dyDescent="0.3">
      <c r="A10" s="1">
        <v>6</v>
      </c>
      <c r="B10" s="1">
        <v>6</v>
      </c>
      <c r="C10" s="1">
        <v>4</v>
      </c>
      <c r="D10" s="1">
        <v>6</v>
      </c>
      <c r="E10" s="1">
        <v>3</v>
      </c>
      <c r="F10" s="1">
        <v>3</v>
      </c>
      <c r="G10" s="1">
        <v>4</v>
      </c>
      <c r="H10" s="6">
        <v>2</v>
      </c>
      <c r="K10">
        <v>1</v>
      </c>
      <c r="L10" s="5">
        <f t="array" aca="1" ref="L10:L29" ca="1">[1]!ClustAnal(B2:G21,O17,O21,O19,,O23)</f>
        <v>1</v>
      </c>
      <c r="N10" t="s">
        <v>12</v>
      </c>
      <c r="O10" s="8">
        <f ca="1">AVERAGEIF($L$10:$L$29,O$9,$B$2:$B$21)</f>
        <v>3.5</v>
      </c>
      <c r="P10" s="20">
        <f ca="1">AVERAGEIF($L$10:$L$29,P$9,$B$2:$B$21)</f>
        <v>5.75</v>
      </c>
      <c r="Q10" s="10">
        <f ca="1">AVERAGEIF($L$10:$L$29,Q$9,$B$2:$B$21)</f>
        <v>1.6666666666666667</v>
      </c>
      <c r="S10" s="8">
        <f t="array" aca="1" ref="S10" ca="1">SUM(ABS(TRANSPOSE($B2:$G2)-O$10:O$15)^$O$19)</f>
        <v>1.9722222222222221</v>
      </c>
      <c r="T10" s="9">
        <f t="array" aca="1" ref="T10" ca="1">SUM(ABS(TRANSPOSE($B2:$G2)-P$10:P$15)^$O$19)</f>
        <v>22</v>
      </c>
      <c r="U10" s="10">
        <f t="array" aca="1" ref="U10" ca="1">SUM(ABS(TRANSPOSE($B2:$G2)-Q$10:Q$15)^$O$19)</f>
        <v>34.75</v>
      </c>
      <c r="V10" s="5">
        <f ca="1">MIN(S10:U10)</f>
        <v>1.9722222222222221</v>
      </c>
    </row>
    <row r="11" spans="1:22" x14ac:dyDescent="0.3">
      <c r="A11" s="1">
        <v>7</v>
      </c>
      <c r="B11" s="1">
        <v>5</v>
      </c>
      <c r="C11" s="1">
        <v>3</v>
      </c>
      <c r="D11" s="1">
        <v>6</v>
      </c>
      <c r="E11" s="1">
        <v>3</v>
      </c>
      <c r="F11" s="1">
        <v>3</v>
      </c>
      <c r="G11" s="1">
        <v>4</v>
      </c>
      <c r="H11" s="6">
        <v>2</v>
      </c>
      <c r="K11">
        <f>K10+1</f>
        <v>2</v>
      </c>
      <c r="L11" s="6">
        <f ca="1"/>
        <v>1</v>
      </c>
      <c r="N11" t="s">
        <v>13</v>
      </c>
      <c r="O11" s="11">
        <f ca="1">AVERAGEIF($L$10:$L$29,O$9,$C$2:$C$21)</f>
        <v>5.833333333333333</v>
      </c>
      <c r="P11">
        <f ca="1">AVERAGEIF($L$10:$L$29,P$9,$C$2:$C$21)</f>
        <v>3.625</v>
      </c>
      <c r="Q11" s="18">
        <f ca="1">AVERAGEIF($L$10:$L$29,Q$9,$C$2:$C$21)</f>
        <v>3</v>
      </c>
      <c r="S11" s="11">
        <f t="array" aca="1" ref="S11" ca="1">SUM(ABS(TRANSPOSE($B3:$G3)-O$10:O$15)^$O$19)</f>
        <v>1.3055555555555551</v>
      </c>
      <c r="T11">
        <f t="array" aca="1" ref="T11" ca="1">SUM(ABS(TRANSPOSE($B3:$G3)-P$10:P$15)^$O$19)</f>
        <v>35.75</v>
      </c>
      <c r="U11" s="12">
        <f t="array" aca="1" ref="U11" ca="1">SUM(ABS(TRANSPOSE($B3:$G3)-Q$10:Q$15)^$O$19)</f>
        <v>22.75</v>
      </c>
      <c r="V11" s="6">
        <f t="shared" ref="V11:V29" ca="1" si="0">MIN(S11:U11)</f>
        <v>1.3055555555555551</v>
      </c>
    </row>
    <row r="12" spans="1:22" x14ac:dyDescent="0.3">
      <c r="A12" s="1">
        <v>8</v>
      </c>
      <c r="B12" s="1">
        <v>7</v>
      </c>
      <c r="C12" s="1">
        <v>3</v>
      </c>
      <c r="D12" s="1">
        <v>7</v>
      </c>
      <c r="E12" s="1">
        <v>4</v>
      </c>
      <c r="F12" s="1">
        <v>1</v>
      </c>
      <c r="G12" s="1">
        <v>4</v>
      </c>
      <c r="H12" s="6">
        <v>2</v>
      </c>
      <c r="K12">
        <f t="shared" ref="K12:K29" si="1">K11+1</f>
        <v>3</v>
      </c>
      <c r="L12" s="6">
        <f ca="1"/>
        <v>1</v>
      </c>
      <c r="N12" t="s">
        <v>14</v>
      </c>
      <c r="O12" s="11">
        <f ca="1">AVERAGEIF($L$10:$L$29,O$9,$D$2:$D$21)</f>
        <v>3.3333333333333335</v>
      </c>
      <c r="P12" s="17">
        <f ca="1">AVERAGEIF($L$10:$L$29,P$9,$D$2:$D$21)</f>
        <v>6</v>
      </c>
      <c r="Q12" s="12">
        <f ca="1">AVERAGEIF($L$10:$L$29,Q$9,$D$2:$D$21)</f>
        <v>1.8333333333333333</v>
      </c>
      <c r="S12" s="11">
        <f t="array" aca="1" ref="S12" ca="1">SUM(ABS(TRANSPOSE($B4:$G4)-O$10:O$15)^$O$19)</f>
        <v>1.9722222222222221</v>
      </c>
      <c r="T12">
        <f t="array" aca="1" ref="T12" ca="1">SUM(ABS(TRANSPOSE($B4:$G4)-P$10:P$15)^$O$19)</f>
        <v>35.25</v>
      </c>
      <c r="U12" s="12">
        <f t="array" aca="1" ref="U12" ca="1">SUM(ABS(TRANSPOSE($B4:$G4)-Q$10:Q$15)^$O$19)</f>
        <v>41.083333333333329</v>
      </c>
      <c r="V12" s="6">
        <f t="shared" ca="1" si="0"/>
        <v>1.9722222222222221</v>
      </c>
    </row>
    <row r="13" spans="1:22" x14ac:dyDescent="0.3">
      <c r="A13" s="1">
        <v>12</v>
      </c>
      <c r="B13" s="1">
        <v>5</v>
      </c>
      <c r="C13" s="1">
        <v>4</v>
      </c>
      <c r="D13" s="1">
        <v>5</v>
      </c>
      <c r="E13" s="1">
        <v>4</v>
      </c>
      <c r="F13" s="1">
        <v>2</v>
      </c>
      <c r="G13" s="1">
        <v>4</v>
      </c>
      <c r="H13" s="6">
        <v>2</v>
      </c>
      <c r="K13" s="4">
        <f t="shared" si="1"/>
        <v>4</v>
      </c>
      <c r="L13" s="6">
        <f ca="1"/>
        <v>1</v>
      </c>
      <c r="N13" t="s">
        <v>15</v>
      </c>
      <c r="O13" s="11">
        <f ca="1">AVERAGEIF($L$10:$L$29,O$9,$E$2:$E$21)</f>
        <v>6</v>
      </c>
      <c r="P13">
        <f ca="1">AVERAGEIF($L$10:$L$29,P$9,$E$2:$E$21)</f>
        <v>3.125</v>
      </c>
      <c r="Q13" s="18">
        <f ca="1">AVERAGEIF($L$10:$L$29,Q$9,$E$2:$E$21)</f>
        <v>3.5</v>
      </c>
      <c r="S13" s="11">
        <f t="array" aca="1" ref="S13" ca="1">SUM(ABS(TRANSPOSE($B5:$G5)-O$10:O$15)^$O$19)</f>
        <v>2.6388888888888884</v>
      </c>
      <c r="T13">
        <f t="array" aca="1" ref="T13" ca="1">SUM(ABS(TRANSPOSE($B5:$G5)-P$10:P$15)^$O$19)</f>
        <v>36</v>
      </c>
      <c r="U13" s="12">
        <f t="array" aca="1" ref="U13" ca="1">SUM(ABS(TRANSPOSE($B5:$G5)-Q$10:Q$15)^$O$19)</f>
        <v>32.416666666666664</v>
      </c>
      <c r="V13" s="6">
        <f t="shared" ca="1" si="0"/>
        <v>2.6388888888888884</v>
      </c>
    </row>
    <row r="14" spans="1:22" x14ac:dyDescent="0.3">
      <c r="A14" s="1">
        <v>15</v>
      </c>
      <c r="B14" s="1">
        <v>6</v>
      </c>
      <c r="C14" s="1">
        <v>5</v>
      </c>
      <c r="D14" s="1">
        <v>4</v>
      </c>
      <c r="E14" s="1">
        <v>2</v>
      </c>
      <c r="F14" s="1">
        <v>1</v>
      </c>
      <c r="G14" s="1">
        <v>4</v>
      </c>
      <c r="H14" s="6">
        <v>2</v>
      </c>
      <c r="K14">
        <f t="shared" si="1"/>
        <v>5</v>
      </c>
      <c r="L14" s="6">
        <f ca="1"/>
        <v>1</v>
      </c>
      <c r="N14" t="s">
        <v>16</v>
      </c>
      <c r="O14" s="16">
        <f ca="1">AVERAGEIF($L$10:$L$29,O$9,$F$2:$F$21)</f>
        <v>3.5</v>
      </c>
      <c r="P14">
        <f ca="1">AVERAGEIF($L$10:$L$29,P$9,$F$2:$F$21)</f>
        <v>1.875</v>
      </c>
      <c r="Q14" s="12">
        <f ca="1">AVERAGEIF($L$10:$L$29,Q$9,$F$2:$F$21)</f>
        <v>5.5</v>
      </c>
      <c r="S14" s="11">
        <f t="array" aca="1" ref="S14" ca="1">SUM(ABS(TRANSPOSE($B6:$G6)-O$10:O$15)^$O$19)</f>
        <v>12.638888888888889</v>
      </c>
      <c r="T14">
        <f t="array" aca="1" ref="T14" ca="1">SUM(ABS(TRANSPOSE($B6:$G6)-P$10:P$15)^$O$19)</f>
        <v>48.5</v>
      </c>
      <c r="U14" s="12">
        <f t="array" aca="1" ref="U14" ca="1">SUM(ABS(TRANSPOSE($B6:$G6)-Q$10:Q$15)^$O$19)</f>
        <v>26.416666666666668</v>
      </c>
      <c r="V14" s="6">
        <f t="shared" ca="1" si="0"/>
        <v>12.638888888888889</v>
      </c>
    </row>
    <row r="15" spans="1:22" x14ac:dyDescent="0.3">
      <c r="A15" s="1">
        <v>17</v>
      </c>
      <c r="B15" s="1">
        <v>4</v>
      </c>
      <c r="C15" s="1">
        <v>4</v>
      </c>
      <c r="D15" s="1">
        <v>7</v>
      </c>
      <c r="E15" s="1">
        <v>2</v>
      </c>
      <c r="F15" s="1">
        <v>2</v>
      </c>
      <c r="G15" s="1">
        <v>5</v>
      </c>
      <c r="H15" s="6">
        <v>2</v>
      </c>
      <c r="K15">
        <f t="shared" si="1"/>
        <v>6</v>
      </c>
      <c r="L15" s="6">
        <f ca="1"/>
        <v>1</v>
      </c>
      <c r="N15" t="s">
        <v>17</v>
      </c>
      <c r="O15" s="13">
        <f ca="1">AVERAGEIF($L$10:$L$29,O$9,$G$2:$G$21)</f>
        <v>6</v>
      </c>
      <c r="P15" s="14">
        <f ca="1">AVERAGEIF($L$10:$L$29,P$9,$G$2:$G$21)</f>
        <v>3.875</v>
      </c>
      <c r="Q15" s="19">
        <f ca="1">AVERAGEIF($L$10:$L$29,Q$9,$G$2:$G$21)</f>
        <v>3.3333333333333335</v>
      </c>
      <c r="S15" s="11">
        <f t="array" aca="1" ref="S15" ca="1">SUM(ABS(TRANSPOSE($B7:$G7)-O$10:O$15)^$O$19)</f>
        <v>4.6388888888888893</v>
      </c>
      <c r="T15">
        <f t="array" aca="1" ref="T15" ca="1">SUM(ABS(TRANSPOSE($B7:$G7)-P$10:P$15)^$O$19)</f>
        <v>42.5</v>
      </c>
      <c r="U15" s="12">
        <f t="array" aca="1" ref="U15" ca="1">SUM(ABS(TRANSPOSE($B7:$G7)-Q$10:Q$15)^$O$19)</f>
        <v>53.75</v>
      </c>
      <c r="V15" s="6">
        <f t="shared" ca="1" si="0"/>
        <v>4.6388888888888893</v>
      </c>
    </row>
    <row r="16" spans="1:22" x14ac:dyDescent="0.3">
      <c r="A16" s="1">
        <v>2</v>
      </c>
      <c r="B16" s="1">
        <v>2</v>
      </c>
      <c r="C16" s="1">
        <v>3</v>
      </c>
      <c r="D16" s="1">
        <v>1</v>
      </c>
      <c r="E16" s="1">
        <v>4</v>
      </c>
      <c r="F16" s="1">
        <v>5</v>
      </c>
      <c r="G16" s="1">
        <v>4</v>
      </c>
      <c r="H16" s="6">
        <v>3</v>
      </c>
      <c r="K16">
        <f t="shared" si="1"/>
        <v>7</v>
      </c>
      <c r="L16" s="6">
        <f ca="1"/>
        <v>2</v>
      </c>
      <c r="S16" s="11">
        <f t="array" aca="1" ref="S16" ca="1">SUM(ABS(TRANSPOSE($B8:$G8)-O$10:O$15)^$O$19)</f>
        <v>43.305555555555557</v>
      </c>
      <c r="T16">
        <f t="array" aca="1" ref="T16" ca="1">SUM(ABS(TRANSPOSE($B8:$G8)-P$10:P$15)^$O$19)</f>
        <v>2</v>
      </c>
      <c r="U16" s="12">
        <f t="array" aca="1" ref="U16" ca="1">SUM(ABS(TRANSPOSE($B8:$G8)-Q$10:Q$15)^$O$19)</f>
        <v>59.083333333333336</v>
      </c>
      <c r="V16" s="6">
        <f t="shared" ca="1" si="0"/>
        <v>2</v>
      </c>
    </row>
    <row r="17" spans="1:22" x14ac:dyDescent="0.3">
      <c r="A17" s="1">
        <v>5</v>
      </c>
      <c r="B17" s="1">
        <v>1</v>
      </c>
      <c r="C17" s="1">
        <v>3</v>
      </c>
      <c r="D17" s="1">
        <v>2</v>
      </c>
      <c r="E17" s="1">
        <v>2</v>
      </c>
      <c r="F17" s="1">
        <v>6</v>
      </c>
      <c r="G17" s="1">
        <v>4</v>
      </c>
      <c r="H17" s="6">
        <v>3</v>
      </c>
      <c r="K17">
        <f t="shared" si="1"/>
        <v>8</v>
      </c>
      <c r="L17" s="6">
        <f ca="1"/>
        <v>2</v>
      </c>
      <c r="N17" t="s">
        <v>9</v>
      </c>
      <c r="O17" s="3">
        <v>3</v>
      </c>
      <c r="S17" s="11">
        <f t="array" aca="1" ref="S17" ca="1">SUM(ABS(TRANSPOSE($B9:$G9)-O$10:O$15)^$O$19)</f>
        <v>53.305555555555557</v>
      </c>
      <c r="T17">
        <f t="array" aca="1" ref="T17" ca="1">SUM(ABS(TRANSPOSE($B9:$G9)-P$10:P$15)^$O$19)</f>
        <v>6.5</v>
      </c>
      <c r="U17" s="12">
        <f t="array" aca="1" ref="U17" ca="1">SUM(ABS(TRANSPOSE($B9:$G9)-Q$10:Q$15)^$O$19)</f>
        <v>67.416666666666671</v>
      </c>
      <c r="V17" s="6">
        <f t="shared" ca="1" si="0"/>
        <v>6.5</v>
      </c>
    </row>
    <row r="18" spans="1:22" x14ac:dyDescent="0.3">
      <c r="A18" s="1">
        <v>9</v>
      </c>
      <c r="B18" s="1">
        <v>2</v>
      </c>
      <c r="C18" s="1">
        <v>4</v>
      </c>
      <c r="D18" s="1">
        <v>3</v>
      </c>
      <c r="E18" s="1">
        <v>3</v>
      </c>
      <c r="F18" s="1">
        <v>6</v>
      </c>
      <c r="G18" s="1">
        <v>3</v>
      </c>
      <c r="H18" s="6">
        <v>3</v>
      </c>
      <c r="K18">
        <f t="shared" si="1"/>
        <v>9</v>
      </c>
      <c r="L18" s="6">
        <f ca="1"/>
        <v>2</v>
      </c>
      <c r="S18" s="11">
        <f t="array" aca="1" ref="S18" ca="1">SUM(ABS(TRANSPOSE($B10:$G10)-O$10:O$15)^$O$19)</f>
        <v>29.972222222222221</v>
      </c>
      <c r="T18">
        <f t="array" aca="1" ref="T18" ca="1">SUM(ABS(TRANSPOSE($B10:$G10)-P$10:P$15)^$O$19)</f>
        <v>1.5</v>
      </c>
      <c r="U18" s="12">
        <f t="array" aca="1" ref="U18" ca="1">SUM(ABS(TRANSPOSE($B10:$G10)-Q$10:Q$15)^$O$19)</f>
        <v>44.083333333333329</v>
      </c>
      <c r="V18" s="6">
        <f t="shared" ca="1" si="0"/>
        <v>1.5</v>
      </c>
    </row>
    <row r="19" spans="1:22" x14ac:dyDescent="0.3">
      <c r="A19" s="1">
        <v>11</v>
      </c>
      <c r="B19" s="1">
        <v>1</v>
      </c>
      <c r="C19" s="1">
        <v>3</v>
      </c>
      <c r="D19" s="1">
        <v>2</v>
      </c>
      <c r="E19" s="1">
        <v>3</v>
      </c>
      <c r="F19" s="1">
        <v>5</v>
      </c>
      <c r="G19" s="1">
        <v>3</v>
      </c>
      <c r="H19" s="6">
        <v>3</v>
      </c>
      <c r="K19">
        <f t="shared" si="1"/>
        <v>10</v>
      </c>
      <c r="L19" s="6">
        <f ca="1"/>
        <v>2</v>
      </c>
      <c r="N19" t="s">
        <v>10</v>
      </c>
      <c r="O19" s="3">
        <v>2</v>
      </c>
      <c r="S19" s="11">
        <f t="array" aca="1" ref="S19" ca="1">SUM(ABS(TRANSPOSE($B11:$G11)-O$10:O$15)^$O$19)</f>
        <v>30.638888888888886</v>
      </c>
      <c r="T19">
        <f t="array" aca="1" ref="T19" ca="1">SUM(ABS(TRANSPOSE($B11:$G11)-P$10:P$15)^$O$19)</f>
        <v>2.25</v>
      </c>
      <c r="U19" s="12">
        <f t="array" aca="1" ref="U19" ca="1">SUM(ABS(TRANSPOSE($B11:$G11)-Q$10:Q$15)^$O$19)</f>
        <v>35.416666666666664</v>
      </c>
      <c r="V19" s="6">
        <f t="shared" ca="1" si="0"/>
        <v>2.25</v>
      </c>
    </row>
    <row r="20" spans="1:22" x14ac:dyDescent="0.3">
      <c r="A20" s="1">
        <v>13</v>
      </c>
      <c r="B20" s="1">
        <v>2</v>
      </c>
      <c r="C20" s="1">
        <v>2</v>
      </c>
      <c r="D20" s="1">
        <v>1</v>
      </c>
      <c r="E20" s="1">
        <v>5</v>
      </c>
      <c r="F20" s="1">
        <v>4</v>
      </c>
      <c r="G20" s="1">
        <v>4</v>
      </c>
      <c r="H20" s="6">
        <v>3</v>
      </c>
      <c r="K20">
        <f t="shared" si="1"/>
        <v>11</v>
      </c>
      <c r="L20" s="6">
        <f ca="1"/>
        <v>2</v>
      </c>
      <c r="S20" s="11">
        <f t="array" aca="1" ref="S20" ca="1">SUM(ABS(TRANSPOSE($B12:$G12)-O$10:O$15)^$O$19)</f>
        <v>47.972222222222221</v>
      </c>
      <c r="T20">
        <f t="array" aca="1" ref="T20" ca="1">SUM(ABS(TRANSPOSE($B12:$G12)-P$10:P$15)^$O$19)</f>
        <v>4.5</v>
      </c>
      <c r="U20" s="12">
        <f t="array" aca="1" ref="U20" ca="1">SUM(ABS(TRANSPOSE($B12:$G12)-Q$10:Q$15)^$O$19)</f>
        <v>76.083333333333329</v>
      </c>
      <c r="V20" s="6">
        <f t="shared" ca="1" si="0"/>
        <v>4.5</v>
      </c>
    </row>
    <row r="21" spans="1:22" x14ac:dyDescent="0.3">
      <c r="A21" s="1">
        <v>20</v>
      </c>
      <c r="B21" s="1">
        <v>2</v>
      </c>
      <c r="C21" s="1">
        <v>3</v>
      </c>
      <c r="D21" s="1">
        <v>2</v>
      </c>
      <c r="E21" s="1">
        <v>4</v>
      </c>
      <c r="F21" s="1">
        <v>7</v>
      </c>
      <c r="G21" s="1">
        <v>2</v>
      </c>
      <c r="H21" s="7">
        <v>3</v>
      </c>
      <c r="K21">
        <f t="shared" si="1"/>
        <v>12</v>
      </c>
      <c r="L21" s="6">
        <f ca="1"/>
        <v>2</v>
      </c>
      <c r="N21" t="s">
        <v>11</v>
      </c>
      <c r="O21" s="3">
        <v>40</v>
      </c>
      <c r="S21" s="11">
        <f t="array" aca="1" ref="S21" ca="1">SUM(ABS(TRANSPOSE($B13:$G13)-O$10:O$15)^$O$19)</f>
        <v>18.638888888888886</v>
      </c>
      <c r="T21">
        <f t="array" aca="1" ref="T21" ca="1">SUM(ABS(TRANSPOSE($B13:$G13)-P$10:P$15)^$O$19)</f>
        <v>2.5</v>
      </c>
      <c r="U21" s="12">
        <f t="array" aca="1" ref="U21" ca="1">SUM(ABS(TRANSPOSE($B13:$G13)-Q$10:Q$15)^$O$19)</f>
        <v>35.083333333333329</v>
      </c>
      <c r="V21" s="6">
        <f t="shared" ca="1" si="0"/>
        <v>2.5</v>
      </c>
    </row>
    <row r="22" spans="1:22" x14ac:dyDescent="0.3">
      <c r="K22">
        <f t="shared" si="1"/>
        <v>13</v>
      </c>
      <c r="L22" s="6">
        <f ca="1"/>
        <v>2</v>
      </c>
      <c r="S22" s="11">
        <f t="array" aca="1" ref="S22" ca="1">SUM(ABS(TRANSPOSE($B14:$G14)-O$10:O$15)^$O$19)</f>
        <v>33.638888888888886</v>
      </c>
      <c r="T22">
        <f t="array" aca="1" ref="T22" ca="1">SUM(ABS(TRANSPOSE($B14:$G14)-P$10:P$15)^$O$19)</f>
        <v>8</v>
      </c>
      <c r="U22" s="12">
        <f t="array" aca="1" ref="U22" ca="1">SUM(ABS(TRANSPOSE($B14:$G14)-Q$10:Q$15)^$O$19)</f>
        <v>50.416666666666664</v>
      </c>
      <c r="V22" s="6">
        <f t="shared" ca="1" si="0"/>
        <v>8</v>
      </c>
    </row>
    <row r="23" spans="1:22" x14ac:dyDescent="0.3">
      <c r="K23">
        <f t="shared" si="1"/>
        <v>14</v>
      </c>
      <c r="L23" s="6">
        <f ca="1"/>
        <v>2</v>
      </c>
      <c r="N23" t="s">
        <v>19</v>
      </c>
      <c r="O23" s="3">
        <v>200</v>
      </c>
      <c r="S23" s="11">
        <f t="array" aca="1" ref="S23" ca="1">SUM(ABS(TRANSPOSE($B15:$G15)-O$10:O$15)^$O$19)</f>
        <v>36.305555555555557</v>
      </c>
      <c r="T23">
        <f t="array" aca="1" ref="T23" ca="1">SUM(ABS(TRANSPOSE($B15:$G15)-P$10:P$15)^$O$19)</f>
        <v>6.75</v>
      </c>
      <c r="U23" s="12">
        <f t="array" aca="1" ref="U23" ca="1">SUM(ABS(TRANSPOSE($B15:$G15)-Q$10:Q$15)^$O$19)</f>
        <v>50.416666666666664</v>
      </c>
      <c r="V23" s="6">
        <f t="shared" ca="1" si="0"/>
        <v>6.75</v>
      </c>
    </row>
    <row r="24" spans="1:22" x14ac:dyDescent="0.3">
      <c r="K24">
        <f t="shared" si="1"/>
        <v>15</v>
      </c>
      <c r="L24" s="6">
        <f ca="1"/>
        <v>3</v>
      </c>
      <c r="S24" s="11">
        <f t="array" aca="1" ref="S24" ca="1">SUM(ABS(TRANSPOSE($B16:$G16)-O$10:O$15)^$O$19)</f>
        <v>25.972222222222221</v>
      </c>
      <c r="T24">
        <f t="array" aca="1" ref="T24" ca="1">SUM(ABS(TRANSPOSE($B16:$G16)-P$10:P$15)^$O$19)</f>
        <v>50</v>
      </c>
      <c r="U24" s="12">
        <f t="array" aca="1" ref="U24" ca="1">SUM(ABS(TRANSPOSE($B16:$G16)-Q$10:Q$15)^$O$19)</f>
        <v>1.7499999999999996</v>
      </c>
      <c r="V24" s="6">
        <f t="shared" ca="1" si="0"/>
        <v>1.7499999999999996</v>
      </c>
    </row>
    <row r="25" spans="1:22" x14ac:dyDescent="0.3">
      <c r="K25">
        <f t="shared" si="1"/>
        <v>16</v>
      </c>
      <c r="L25" s="6">
        <f ca="1"/>
        <v>3</v>
      </c>
      <c r="N25" t="s">
        <v>20</v>
      </c>
      <c r="O25" s="3" t="b">
        <f ca="1">[1]!CLUST_Converge(B2:G21,L10:L29)</f>
        <v>1</v>
      </c>
      <c r="S25" s="11">
        <f t="array" aca="1" ref="S25" ca="1">SUM(ABS(TRANSPOSE($B17:$G17)-O$10:O$15)^$O$19)</f>
        <v>42.305555555555557</v>
      </c>
      <c r="T25">
        <f t="array" aca="1" ref="T25" ca="1">SUM(ABS(TRANSPOSE($B17:$G17)-P$10:P$15)^$O$19)</f>
        <v>57.25</v>
      </c>
      <c r="U25" s="12">
        <f t="array" aca="1" ref="U25" ca="1">SUM(ABS(TRANSPOSE($B17:$G17)-Q$10:Q$15)^$O$19)</f>
        <v>3.4166666666666665</v>
      </c>
      <c r="V25" s="6">
        <f t="shared" ca="1" si="0"/>
        <v>3.4166666666666665</v>
      </c>
    </row>
    <row r="26" spans="1:22" x14ac:dyDescent="0.3">
      <c r="K26">
        <f t="shared" si="1"/>
        <v>17</v>
      </c>
      <c r="L26" s="6">
        <f ca="1"/>
        <v>3</v>
      </c>
      <c r="S26" s="11">
        <f t="array" aca="1" ref="S26" ca="1">SUM(ABS(TRANSPOSE($B18:$G18)-O$10:O$15)^$O$19)</f>
        <v>29.972222222222221</v>
      </c>
      <c r="T26">
        <f t="array" aca="1" ref="T26" ca="1">SUM(ABS(TRANSPOSE($B18:$G18)-P$10:P$15)^$O$19)</f>
        <v>41</v>
      </c>
      <c r="U26" s="12">
        <f t="array" aca="1" ref="U26" ca="1">SUM(ABS(TRANSPOSE($B18:$G18)-Q$10:Q$15)^$O$19)</f>
        <v>3.0833333333333335</v>
      </c>
      <c r="V26" s="6">
        <f t="shared" ca="1" si="0"/>
        <v>3.0833333333333335</v>
      </c>
    </row>
    <row r="27" spans="1:22" x14ac:dyDescent="0.3">
      <c r="K27">
        <f t="shared" si="1"/>
        <v>18</v>
      </c>
      <c r="L27" s="6">
        <f ca="1"/>
        <v>3</v>
      </c>
      <c r="N27" t="s">
        <v>21</v>
      </c>
      <c r="O27" s="3">
        <f ca="1">SUM(V10:V29)</f>
        <v>79.666666666666671</v>
      </c>
      <c r="S27" s="11">
        <f t="array" aca="1" ref="S27" ca="1">SUM(ABS(TRANSPOSE($B19:$G19)-O$10:O$15)^$O$19)</f>
        <v>36.305555555555557</v>
      </c>
      <c r="T27">
        <f t="array" aca="1" ref="T27" ca="1">SUM(ABS(TRANSPOSE($B19:$G19)-P$10:P$15)^$O$19)</f>
        <v>49.5</v>
      </c>
      <c r="U27" s="12">
        <f t="array" aca="1" ref="U27" ca="1">SUM(ABS(TRANSPOSE($B19:$G19)-Q$10:Q$15)^$O$19)</f>
        <v>1.0833333333333335</v>
      </c>
      <c r="V27" s="6">
        <f t="shared" ca="1" si="0"/>
        <v>1.0833333333333335</v>
      </c>
    </row>
    <row r="28" spans="1:22" x14ac:dyDescent="0.3">
      <c r="K28">
        <f t="shared" si="1"/>
        <v>19</v>
      </c>
      <c r="L28" s="6">
        <f ca="1"/>
        <v>3</v>
      </c>
      <c r="S28" s="11">
        <f t="array" aca="1" ref="S28" ca="1">SUM(ABS(TRANSPOSE($B20:$G20)-O$10:O$15)^$O$19)</f>
        <v>27.638888888888889</v>
      </c>
      <c r="T28">
        <f t="array" aca="1" ref="T28" ca="1">SUM(ABS(TRANSPOSE($B20:$G20)-P$10:P$15)^$O$19)</f>
        <v>49.75</v>
      </c>
      <c r="U28" s="12">
        <f t="array" aca="1" ref="U28" ca="1">SUM(ABS(TRANSPOSE($B20:$G20)-Q$10:Q$15)^$O$19)</f>
        <v>6.75</v>
      </c>
      <c r="V28" s="6">
        <f t="shared" ca="1" si="0"/>
        <v>6.75</v>
      </c>
    </row>
    <row r="29" spans="1:22" x14ac:dyDescent="0.3">
      <c r="K29">
        <f t="shared" si="1"/>
        <v>20</v>
      </c>
      <c r="L29" s="7">
        <f ca="1"/>
        <v>3</v>
      </c>
      <c r="S29" s="13">
        <f t="array" aca="1" ref="S29" ca="1">SUM(ABS(TRANSPOSE($B21:$G21)-O$10:O$15)^$O$19)</f>
        <v>44.305555555555557</v>
      </c>
      <c r="T29" s="14">
        <f t="array" aca="1" ref="T29" ca="1">SUM(ABS(TRANSPOSE($B21:$G21)-P$10:P$15)^$O$19)</f>
        <v>61</v>
      </c>
      <c r="U29" s="15">
        <f t="array" aca="1" ref="U29" ca="1">SUM(ABS(TRANSPOSE($B21:$G21)-Q$10:Q$15)^$O$19)</f>
        <v>4.416666666666667</v>
      </c>
      <c r="V29" s="7">
        <f t="shared" ca="1" si="0"/>
        <v>4.416666666666667</v>
      </c>
    </row>
  </sheetData>
  <sortState xmlns:xlrd2="http://schemas.microsoft.com/office/spreadsheetml/2017/richdata2" ref="A2:H21">
    <sortCondition ref="H2:H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A8542-EC8B-4D3A-937D-22427DDB79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974ED4-3CC2-40C0-9025-BB474246B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5FD27-989F-4EB9-905F-C3596610B0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ClusterAnalysisClassWork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keshav</cp:lastModifiedBy>
  <cp:revision/>
  <dcterms:created xsi:type="dcterms:W3CDTF">2011-08-01T14:22:18Z</dcterms:created>
  <dcterms:modified xsi:type="dcterms:W3CDTF">2023-04-27T19:13:54Z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