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wth Stocks in 2024 USA" sheetId="1" r:id="rId4"/>
    <sheet state="visible" name="Value Stock in 2024 USA" sheetId="2" r:id="rId5"/>
    <sheet state="visible" name="Valuation" sheetId="3" r:id="rId6"/>
    <sheet state="hidden" name="__FDSCACHE__" sheetId="4" r:id="rId7"/>
  </sheets>
  <definedNames>
    <definedName name="wacc">#REF!</definedName>
    <definedName name="tgr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&lt;?xml version="1.0" encoding="utf-8"?&gt;&lt;Schema xmlns:xsd="http://www.w3.org/2001/XMLSchema" xmlns:xsi="http://www.w3.org/2001/XMLSchema-instance" Version="2" Timestamp="1658683423"&gt;&lt;FQL&gt;&lt;Q&gt;AMZN^FE_ESTIMATE(DEP_AMORT_EXP,MEAN,ANN_ROLL,2022,NOW,,,'')&lt;/Q&gt;&lt;R&gt;1&lt;/R&gt;&lt;C&gt;1&lt;/C&gt;&lt;D xsi:type="xsd:double"&gt;38716.438&lt;/D&gt;&lt;/FQL&gt;&lt;FQL&gt;&lt;Q&gt;AMZN^FE_ESTIMATE(DEP_AMORT_EXP,MEAN,ANN_ROLL,2023,NOW,,,'')&lt;/Q&gt;&lt;R&gt;1&lt;/R&gt;&lt;C&gt;1&lt;/C&gt;&lt;D xsi:type="xsd:double"&gt;44728.72&lt;/D&gt;&lt;/FQL&gt;&lt;FQL&gt;&lt;Q&gt;AMZN^FE_ESTIMATE(DEP_AMORT_EXP,MEAN,ANN_ROLL,2024,NOW,,,'')&lt;/Q&gt;&lt;R&gt;1&lt;/R&gt;&lt;C&gt;1&lt;/C&gt;&lt;D xsi:type="xsd:double"&gt;52136.97&lt;/D&gt;&lt;/FQL&gt;&lt;FQL&gt;&lt;Q&gt;AMZN^FE_ESTIMATE(DEP_AMORT_EXP,MEAN,ANN_ROLL,2025,NOW,,,'')&lt;/Q&gt;&lt;R&gt;1&lt;/R&gt;&lt;C&gt;1&lt;/C&gt;&lt;D xsi:type="xsd:double"&gt;55507.54&lt;/D&gt;&lt;/FQL&gt;&lt;FQL&gt;&lt;Q&gt;AMZN^FE_ESTIMATE(DEP_AMORT_EXP,MEAN,ANN_ROLL,2026,NOW,,,'')&lt;/Q&gt;&lt;R&gt;1&lt;/R&gt;&lt;C&gt;1&lt;/C&gt;&lt;D xsi:type="xsd:double"&gt;58234.55&lt;/D&gt;&lt;/FQL&gt;&lt;FQL&gt;&lt;Q&gt;AMZN^FE_ESTIMATE(DEP_AMORT_EXP,MEAN,ANN_ROLL,2027,NOW,,,'')&lt;/Q&gt;&lt;R&gt;1&lt;/R&gt;&lt;C&gt;1&lt;/C&gt;&lt;D xsi:type="xsd:double"&gt;64625&lt;/D&gt;&lt;/FQL&gt;&lt;FQL&gt;&lt;Q&gt;AMZN^FE_ESTIMATE(CAPEX,MEAN,ANN_ROLL,2022,NOW,,,'')&lt;/Q&gt;&lt;R&gt;1&lt;/R&gt;&lt;C&gt;1&lt;/C&gt;&lt;D xsi:type="xsd:double"&gt;61050.723&lt;/D&gt;&lt;/FQL&gt;&lt;FQL&gt;&lt;Q&gt;AMZN^FE_ESTIMATE(CAPEX,MEAN,ANN_ROLL,2023,NOW,,,'')&lt;/Q&gt;&lt;R&gt;1&lt;/R&gt;&lt;C&gt;1&lt;/C&gt;&lt;D xsi:type="xsd:double"&gt;62598.887&lt;/D&gt;&lt;/FQL&gt;&lt;FQL&gt;&lt;Q&gt;AMZN^FE_ESTIMATE(CAPEX,MEAN,ANN_ROLL,2024,NOW,,,'')&lt;/Q&gt;&lt;R&gt;1&lt;/R&gt;&lt;C&gt;1&lt;/C&gt;&lt;D xsi:type="xsd:double"&gt;64481.453&lt;/D&gt;&lt;/FQL&gt;&lt;FQL&gt;&lt;Q&gt;AMZN^FE_ESTIMATE(CAPEX,MEAN,ANN_ROLL,2025,NOW,,,'')&lt;/Q&gt;&lt;R&gt;1&lt;/R&gt;&lt;C&gt;1&lt;/C&gt;&lt;D xsi:type="xsd:double"&gt;69493.41&lt;/D&gt;&lt;/FQL&gt;&lt;FQL&gt;&lt;Q&gt;AMZN^FE_ESTIMATE(CAPEX,MEAN,ANN_ROLL,2026,NOW,,,'')&lt;/Q&gt;&lt;R&gt;1&lt;/R&gt;&lt;C&gt;1&lt;/C&gt;&lt;D xsi:type="xsd:double"&gt;65697&lt;/D&gt;&lt;/FQL&gt;&lt;FQL&gt;&lt;Q&gt;AMZN^FE_ESTIMATE(CAPEX,MEAN,ANN_ROLL,2027,NOW,,,'')&lt;/Q&gt;&lt;R&gt;1&lt;/R&gt;&lt;C&gt;1&lt;/C&gt;&lt;D xsi:type="xsd:double"&gt;69051.93&lt;/D&gt;&lt;/FQL&gt;&lt;/Schema&gt;</t>
      </text>
    </comment>
  </commentList>
</comments>
</file>

<file path=xl/sharedStrings.xml><?xml version="1.0" encoding="utf-8"?>
<sst xmlns="http://schemas.openxmlformats.org/spreadsheetml/2006/main" count="237" uniqueCount="162">
  <si>
    <t>Technology, Semiconductor, E-Commerce, Digital Payment, AI, Cloud, Cyber Security</t>
  </si>
  <si>
    <t>Stock TCKR</t>
  </si>
  <si>
    <t>Sector</t>
  </si>
  <si>
    <t>Rising Industry</t>
  </si>
  <si>
    <t>Avg Analyst Growth Prediction</t>
  </si>
  <si>
    <t>NVDA</t>
  </si>
  <si>
    <t>Electronic Technology</t>
  </si>
  <si>
    <t>Semicondutors</t>
  </si>
  <si>
    <t>(-0.16%)</t>
  </si>
  <si>
    <t>DLO</t>
  </si>
  <si>
    <t>Technology Services</t>
  </si>
  <si>
    <t>Digital Payments</t>
  </si>
  <si>
    <t>(+84.63%)</t>
  </si>
  <si>
    <t>https://docs.google.com/document/d/1KgOx65mjKUPaePrCe20eBYFySu80p1M5C6fQmFd2awY/edit</t>
  </si>
  <si>
    <t>LSRCF</t>
  </si>
  <si>
    <t>(+13.13%)</t>
  </si>
  <si>
    <t>ODD</t>
  </si>
  <si>
    <t>Online Retail</t>
  </si>
  <si>
    <t>(+42.29%)</t>
  </si>
  <si>
    <t>PCTY</t>
  </si>
  <si>
    <t>Cloud Computing</t>
  </si>
  <si>
    <t>(+39.35%)</t>
  </si>
  <si>
    <t>SMCI</t>
  </si>
  <si>
    <t>(+31.96%)</t>
  </si>
  <si>
    <t>ASML</t>
  </si>
  <si>
    <t>(+5.17%)</t>
  </si>
  <si>
    <t>ANET</t>
  </si>
  <si>
    <t>(+7.92%)</t>
  </si>
  <si>
    <t>Renewable Energy, Clean Technology, Green Technologies, Sustainability, EVs</t>
  </si>
  <si>
    <t>Health Care, Biotech</t>
  </si>
  <si>
    <t>CAMRF</t>
  </si>
  <si>
    <t>Health Tech</t>
  </si>
  <si>
    <t>Bio Tech</t>
  </si>
  <si>
    <t>(+3.4%)</t>
  </si>
  <si>
    <t>ADMA</t>
  </si>
  <si>
    <t>(+0.1%)</t>
  </si>
  <si>
    <t>HIMS</t>
  </si>
  <si>
    <t>Health Services</t>
  </si>
  <si>
    <t>Telehealth</t>
  </si>
  <si>
    <t>(-18.66%)</t>
  </si>
  <si>
    <t>INSP</t>
  </si>
  <si>
    <t>(+65.49%)</t>
  </si>
  <si>
    <t>ACAD</t>
  </si>
  <si>
    <t>(+78.10%)</t>
  </si>
  <si>
    <t>LNTH</t>
  </si>
  <si>
    <t>(+27.12%)</t>
  </si>
  <si>
    <t>NVO</t>
  </si>
  <si>
    <t>(-0.58%)</t>
  </si>
  <si>
    <t>AMPH</t>
  </si>
  <si>
    <t>(+48.91%)</t>
  </si>
  <si>
    <t>NARI</t>
  </si>
  <si>
    <t>(+30.72%)</t>
  </si>
  <si>
    <t>NBIX</t>
  </si>
  <si>
    <t>(+19.75%)</t>
  </si>
  <si>
    <t>Screening Method</t>
  </si>
  <si>
    <t>Fundamental Analysis Method</t>
  </si>
  <si>
    <t>Market Cap</t>
  </si>
  <si>
    <t>&gt; 10 Billion USD</t>
  </si>
  <si>
    <t>Business Model</t>
  </si>
  <si>
    <t>Revenue Streams: Understand how the company makes money (products, services, subscriptions, etc.).
Cost Structure: Identify major costs (COGS, operating expenses, etc.).
Value Proposition: What makes the company's products or services valuable to customers?</t>
  </si>
  <si>
    <t>Revenue Growth</t>
  </si>
  <si>
    <t>&gt; 25%</t>
  </si>
  <si>
    <t>Industry Analysis</t>
  </si>
  <si>
    <t>Market Size and Growth: Assess the overall market size and growth potential.
Industry Trends: Identify major trends and changes within the industry.
Regulatory Environment: Consider any regulations that impact the industry.</t>
  </si>
  <si>
    <t>Debt/Assets Ratio</t>
  </si>
  <si>
    <t>&lt; 0.5</t>
  </si>
  <si>
    <t>Managment</t>
  </si>
  <si>
    <t>Leadership Team: Evaluate the experience and track record of the CEO, CFO, and other key executives.
Corporate Governance: Look into the board of directors and their oversight.
Strategic Vision: Understand the management’s strategic plans and goals.</t>
  </si>
  <si>
    <t>Net Income Growth</t>
  </si>
  <si>
    <t>Earnings Calls</t>
  </si>
  <si>
    <t>Earnings Announcements: Listen to or read transcripts of quarterly earnings calls.
Management Insights: Pay attention to management’s commentary on performance, future outlook, and strategic initiatives.
Analyst Questions: Note the questions analysts ask and management’s responses for additional insights.</t>
  </si>
  <si>
    <t>Rising Industry/Sector</t>
  </si>
  <si>
    <t>Company Future</t>
  </si>
  <si>
    <t>Growth Plans: Assess the company’s plans for expansion, new product lines, or market entry.
R&amp;D and Innovation: Look at investments in research and development.
Sustainability: Consider the company’s long-term sustainability plans and initiatives.</t>
  </si>
  <si>
    <t>Target Price Performance</t>
  </si>
  <si>
    <t>&gt; 35%</t>
  </si>
  <si>
    <t>Competition</t>
  </si>
  <si>
    <t>Competitive Landscape: Identify key competitors and their market share.
Comparative Analysis: Compare the company's performance with its competitors.
Competitive Advantage: Determine what sets the company apart from its competitors.</t>
  </si>
  <si>
    <t>Sort By</t>
  </si>
  <si>
    <t>Strengths/Weakness</t>
  </si>
  <si>
    <t>Strengths: Identify the company’s key strengths (e.g., brand reputation, technological superiority).
Weaknesses: Identify areas where the company is vulnerable or underperforms.</t>
  </si>
  <si>
    <t>Advantages/Edge</t>
  </si>
  <si>
    <t>Unique Selling Proposition (USP): Determine what makes the company’s products/services unique.
Barriers to Entry: Consider any barriers that protect the company from new entrants.</t>
  </si>
  <si>
    <t>Balance Sheet</t>
  </si>
  <si>
    <t>Assets: Assess the company’s assets, including cash, investments, and property.
Liabilities: Examine the company’s debts and other liabilities.
Equity: Look at the shareholders’ equity and retained earnings.</t>
  </si>
  <si>
    <t>Operating Cash Flow</t>
  </si>
  <si>
    <t>Cash Flow from Operations: Evaluate the cash generated from the company’s core business activities.
Consistency: Look for consistency and growth in operating cash flow over time.</t>
  </si>
  <si>
    <t>Free Cash Flow</t>
  </si>
  <si>
    <t>Calculation: Free cash flow is operating cash flow minus capital expenditures.
Importance: Indicates the cash available for expansion, paying down debt, or returning to shareholders through dividends or buybacks.</t>
  </si>
  <si>
    <t>Price Target</t>
  </si>
  <si>
    <t>*Attempt* to use DCF valuation to find the target price by using a forcasted growth rate that is nearest to analyst predictions</t>
  </si>
  <si>
    <t>Industry</t>
  </si>
  <si>
    <t>OVV</t>
  </si>
  <si>
    <t>Energy Minerals</t>
  </si>
  <si>
    <t>Integrated Oil</t>
  </si>
  <si>
    <t>(+33.24%)</t>
  </si>
  <si>
    <t>APA</t>
  </si>
  <si>
    <t>(+39.21%)</t>
  </si>
  <si>
    <t>GMAB</t>
  </si>
  <si>
    <t>(+40.17%)</t>
  </si>
  <si>
    <t>BLDR</t>
  </si>
  <si>
    <t>Retail Trade</t>
  </si>
  <si>
    <t>Home Improvement</t>
  </si>
  <si>
    <t>(+39.16%)</t>
  </si>
  <si>
    <t>RPRX</t>
  </si>
  <si>
    <t>(+60.28%)</t>
  </si>
  <si>
    <t>RYAAY</t>
  </si>
  <si>
    <t>Transportation</t>
  </si>
  <si>
    <t>Airlines</t>
  </si>
  <si>
    <t>(+35.04%)</t>
  </si>
  <si>
    <t>LI</t>
  </si>
  <si>
    <t>Consumer Durables</t>
  </si>
  <si>
    <t>Motor Vehicles</t>
  </si>
  <si>
    <t>(+71.93%)</t>
  </si>
  <si>
    <t>NTES</t>
  </si>
  <si>
    <t>Technology</t>
  </si>
  <si>
    <t>Software</t>
  </si>
  <si>
    <t>(+34.16%)</t>
  </si>
  <si>
    <t>BABA</t>
  </si>
  <si>
    <t>Internet Retail</t>
  </si>
  <si>
    <t>(+34.1%)</t>
  </si>
  <si>
    <t>JD</t>
  </si>
  <si>
    <t>(+37.96%)</t>
  </si>
  <si>
    <t>BAIDU</t>
  </si>
  <si>
    <t>Internet Services</t>
  </si>
  <si>
    <t>(+49.54%)</t>
  </si>
  <si>
    <t>Key Questions: What are the primary products or services? How does the company generate revenue? What is its value proposition?
Analysis: Review annual reports, investor presentations, and official company websites to grasp the business model. Consider the scalability and sustainability of the model.</t>
  </si>
  <si>
    <t>&gt; 30%</t>
  </si>
  <si>
    <t xml:space="preserve">Key Questions: What is the industry growth rate? Who are the key players? What are the industry trends and dynamics?
Analysis: Use SWOT analysis for the industry, examine industry reports (e.g., IBISWorld, Statista), and consider Porter's Five Forces to evaluate competitive pressures.
</t>
  </si>
  <si>
    <t>P/E Ratio</t>
  </si>
  <si>
    <t>&gt; 0</t>
  </si>
  <si>
    <t xml:space="preserve">Key Questions: Who are the key executives? What is their track record? What is the management’s vision and strategy?
Analysis: Review management bios, past performance, earnings call transcripts, and look for any significant changes or consistency in leadership.
</t>
  </si>
  <si>
    <t>Key Questions: What are the recurring themes in earnings calls? How does management respond to challenges?
Analysis: Listen to or read transcripts of recent earnings calls. Note any forward-looking statements, management's tone, and responses to analysts' questions.</t>
  </si>
  <si>
    <t>Net Income</t>
  </si>
  <si>
    <t>&gt; 0 USD</t>
  </si>
  <si>
    <t>Key Questions: What are the growth drivers? What investments or innovations are planned? What are the risks?
Analysis: Evaluate company’s strategic initiatives, R&amp;D efforts, market expansion plans, and review analyst reports for future growth projections.</t>
  </si>
  <si>
    <t>Key Questions: Who are the main competitors? What is the company’s market share? How does the company differentiate itself?
Analysis: Compare key financial metrics, market positioning, and product/service offerings of competitors. Use SWOT analysis for direct comparisons.</t>
  </si>
  <si>
    <t>Key Questions: What are the company’s core competencies? What areas need improvement?
Analysis: Use SWOT analysis, reviewing company reports and performance metrics to pinpoint strengths and weaknesses.</t>
  </si>
  <si>
    <t>Lower Than Industry Average</t>
  </si>
  <si>
    <t>Key Questions: What unique resources or capabilities does the company have? What is its competitive advantage?
Analysis: Look for patents, proprietary technology, strong brand recognition, cost advantages, or exclusive partnerships.</t>
  </si>
  <si>
    <t>Key Questions: What are the company’s assets, liabilities, and equity? How solvent is the company?
Analysis: Analyze balance sheet ratios like current ratio, quick ratio, debt-to-equity ratio. Look for trends in assets and liabilities over time.</t>
  </si>
  <si>
    <t>Key Questions: Is the company generating sufficient cash from its operations? How consistent is this cash flow?
Analysis: Examine the cash flow statement, focusing on operating activities. Calculate cash flow ratios like operating cash flow margin.</t>
  </si>
  <si>
    <t>Key Questions: How much cash is left after maintaining or expanding the asset base? Is it growing?
Analysis: Calculate free cash flow (Operating Cash Flow - Capital Expenditures). Look for trends and compare with net income.</t>
  </si>
  <si>
    <t>Discounted Free Cash Flow Valuation</t>
  </si>
  <si>
    <t># Valuation Taken to 5th Year</t>
  </si>
  <si>
    <t>All Values in Millions</t>
  </si>
  <si>
    <t>1st Year</t>
  </si>
  <si>
    <t>2nd Year</t>
  </si>
  <si>
    <t>3rd Year</t>
  </si>
  <si>
    <t>4th Year</t>
  </si>
  <si>
    <t>Terminal Value</t>
  </si>
  <si>
    <t>Free Cash Flow Growth</t>
  </si>
  <si>
    <t>Forecasted Growth</t>
  </si>
  <si>
    <t>Discount Factor</t>
  </si>
  <si>
    <t>PV of Future Cash Flow</t>
  </si>
  <si>
    <t>WACC</t>
  </si>
  <si>
    <t>Perpetual Growth Rate</t>
  </si>
  <si>
    <t>Shares Outstanding</t>
  </si>
  <si>
    <t>Present Day Equity</t>
  </si>
  <si>
    <t>Intrinsic Value</t>
  </si>
  <si>
    <t xml:space="preserve"># Example Values Filled </t>
  </si>
  <si>
    <t>This sheet contains FactSet XML data for use with this workbook's =FDS codes.  Modifying the worksheet's contents may damage the workbook's =FDS functionality.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</si>
</sst>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/>
    <font>
      <color rgb="FFFFFFFF"/>
      <name val="Arial"/>
    </font>
    <font>
      <color rgb="FF000000"/>
      <name val="Arial"/>
      <scheme val="minor"/>
    </font>
    <font>
      <color rgb="FFFF0000"/>
      <name val="Arial"/>
      <scheme val="minor"/>
    </font>
    <font>
      <color rgb="FF00FF00"/>
      <name val="Arial"/>
      <scheme val="minor"/>
    </font>
    <font>
      <u/>
      <color rgb="FF0000FF"/>
    </font>
    <font>
      <color rgb="FF00FF00"/>
      <name val="Arial"/>
    </font>
    <font>
      <color rgb="FF000000"/>
      <name val="Arial"/>
    </font>
    <font>
      <color theme="1"/>
      <name val="Calibri"/>
    </font>
    <font>
      <color rgb="FFFFFFFF"/>
      <name val="Calibri"/>
    </font>
    <font>
      <color rgb="FF00FF00"/>
      <name val="Calibri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rgb="FF444444"/>
      <name val="Roboto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274E13"/>
        <bgColor rgb="FF274E13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0C343D"/>
        <bgColor rgb="FF0C343D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readingOrder="0"/>
    </xf>
    <xf borderId="4" fillId="3" fontId="2" numFmtId="0" xfId="0" applyAlignment="1" applyBorder="1" applyFill="1" applyFon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4" fillId="5" fontId="4" numFmtId="0" xfId="0" applyAlignment="1" applyBorder="1" applyFill="1" applyFont="1">
      <alignment horizontal="center" readingOrder="0"/>
    </xf>
    <xf borderId="4" fillId="6" fontId="2" numFmtId="0" xfId="0" applyAlignment="1" applyBorder="1" applyFill="1" applyFont="1">
      <alignment horizontal="center" readingOrder="0"/>
    </xf>
    <xf borderId="4" fillId="7" fontId="2" numFmtId="0" xfId="0" applyAlignment="1" applyBorder="1" applyFill="1" applyFont="1">
      <alignment horizontal="center" readingOrder="0"/>
    </xf>
    <xf borderId="4" fillId="8" fontId="5" numFmtId="0" xfId="0" applyAlignment="1" applyBorder="1" applyFill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4" fillId="9" fontId="6" numFmtId="0" xfId="0" applyAlignment="1" applyBorder="1" applyFill="1" applyFont="1">
      <alignment horizontal="center" readingOrder="0"/>
    </xf>
    <xf borderId="4" fillId="8" fontId="1" numFmtId="0" xfId="0" applyAlignment="1" applyBorder="1" applyFont="1">
      <alignment horizontal="center" readingOrder="0"/>
    </xf>
    <xf borderId="4" fillId="9" fontId="7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4" fillId="9" fontId="9" numFmtId="0" xfId="0" applyAlignment="1" applyBorder="1" applyFont="1">
      <alignment horizontal="center" readingOrder="0"/>
    </xf>
    <xf borderId="4" fillId="4" fontId="10" numFmtId="0" xfId="0" applyAlignment="1" applyBorder="1" applyFont="1">
      <alignment horizontal="center" readingOrder="0"/>
    </xf>
    <xf borderId="4" fillId="8" fontId="10" numFmtId="0" xfId="0" applyAlignment="1" applyBorder="1" applyFont="1">
      <alignment horizontal="center" readingOrder="0"/>
    </xf>
    <xf borderId="4" fillId="10" fontId="2" numFmtId="0" xfId="0" applyAlignment="1" applyBorder="1" applyFill="1" applyFont="1">
      <alignment horizontal="center" readingOrder="0"/>
    </xf>
    <xf borderId="4" fillId="11" fontId="1" numFmtId="0" xfId="0" applyAlignment="1" applyBorder="1" applyFill="1" applyFont="1">
      <alignment horizontal="center" readingOrder="0"/>
    </xf>
    <xf borderId="4" fillId="12" fontId="2" numFmtId="0" xfId="0" applyAlignment="1" applyBorder="1" applyFill="1" applyFont="1">
      <alignment horizontal="center" readingOrder="0"/>
    </xf>
    <xf borderId="4" fillId="13" fontId="1" numFmtId="0" xfId="0" applyAlignment="1" applyBorder="1" applyFill="1" applyFont="1">
      <alignment horizontal="left" readingOrder="0"/>
    </xf>
    <xf borderId="4" fillId="12" fontId="4" numFmtId="0" xfId="0" applyAlignment="1" applyBorder="1" applyFont="1">
      <alignment horizontal="center" readingOrder="0"/>
    </xf>
    <xf borderId="0" fillId="0" fontId="11" numFmtId="0" xfId="0" applyAlignment="1" applyFont="1">
      <alignment vertical="bottom"/>
    </xf>
    <xf borderId="5" fillId="0" fontId="11" numFmtId="0" xfId="0" applyAlignment="1" applyBorder="1" applyFont="1">
      <alignment vertical="bottom"/>
    </xf>
    <xf borderId="6" fillId="0" fontId="11" numFmtId="0" xfId="0" applyAlignment="1" applyBorder="1" applyFont="1">
      <alignment vertical="bottom"/>
    </xf>
    <xf borderId="7" fillId="3" fontId="12" numFmtId="0" xfId="0" applyAlignment="1" applyBorder="1" applyFont="1">
      <alignment horizontal="center" vertical="bottom"/>
    </xf>
    <xf borderId="7" fillId="4" fontId="12" numFmtId="0" xfId="0" applyAlignment="1" applyBorder="1" applyFont="1">
      <alignment horizontal="center" vertical="bottom"/>
    </xf>
    <xf borderId="7" fillId="5" fontId="4" numFmtId="0" xfId="0" applyAlignment="1" applyBorder="1" applyFont="1">
      <alignment horizontal="center" vertical="bottom"/>
    </xf>
    <xf borderId="7" fillId="6" fontId="12" numFmtId="0" xfId="0" applyAlignment="1" applyBorder="1" applyFont="1">
      <alignment horizontal="center" vertical="bottom"/>
    </xf>
    <xf borderId="7" fillId="7" fontId="12" numFmtId="0" xfId="0" applyAlignment="1" applyBorder="1" applyFont="1">
      <alignment horizontal="center" vertical="bottom"/>
    </xf>
    <xf borderId="7" fillId="8" fontId="11" numFmtId="0" xfId="0" applyAlignment="1" applyBorder="1" applyFont="1">
      <alignment horizontal="center" vertical="bottom"/>
    </xf>
    <xf borderId="7" fillId="4" fontId="11" numFmtId="0" xfId="0" applyAlignment="1" applyBorder="1" applyFont="1">
      <alignment horizontal="center" vertical="bottom"/>
    </xf>
    <xf borderId="7" fillId="9" fontId="13" numFmtId="0" xfId="0" applyAlignment="1" applyBorder="1" applyFont="1">
      <alignment horizontal="center" vertical="bottom"/>
    </xf>
    <xf borderId="7" fillId="9" fontId="9" numFmtId="0" xfId="0" applyAlignment="1" applyBorder="1" applyFont="1">
      <alignment horizontal="center" vertical="bottom"/>
    </xf>
    <xf borderId="5" fillId="2" fontId="12" numFmtId="0" xfId="0" applyAlignment="1" applyBorder="1" applyFont="1">
      <alignment horizontal="center" vertical="bottom"/>
    </xf>
    <xf borderId="7" fillId="0" fontId="3" numFmtId="0" xfId="0" applyBorder="1" applyFont="1"/>
    <xf borderId="4" fillId="10" fontId="12" numFmtId="0" xfId="0" applyAlignment="1" applyBorder="1" applyFont="1">
      <alignment horizontal="center" vertical="bottom"/>
    </xf>
    <xf borderId="4" fillId="11" fontId="11" numFmtId="0" xfId="0" applyAlignment="1" applyBorder="1" applyFont="1">
      <alignment horizontal="center" vertical="bottom"/>
    </xf>
    <xf borderId="7" fillId="12" fontId="12" numFmtId="0" xfId="0" applyAlignment="1" applyBorder="1" applyFont="1">
      <alignment horizontal="center" vertical="bottom"/>
    </xf>
    <xf borderId="5" fillId="13" fontId="11" numFmtId="0" xfId="0" applyAlignment="1" applyBorder="1" applyFont="1">
      <alignment shrinkToFit="0" vertical="bottom" wrapText="0"/>
    </xf>
    <xf borderId="7" fillId="13" fontId="11" numFmtId="0" xfId="0" applyAlignment="1" applyBorder="1" applyFont="1">
      <alignment vertical="bottom"/>
    </xf>
    <xf borderId="4" fillId="11" fontId="11" numFmtId="0" xfId="0" applyAlignment="1" applyBorder="1" applyFont="1">
      <alignment horizontal="center" readingOrder="0" vertical="bottom"/>
    </xf>
    <xf borderId="4" fillId="10" fontId="12" numFmtId="0" xfId="0" applyAlignment="1" applyBorder="1" applyFont="1">
      <alignment horizontal="center" readingOrder="0" vertical="bottom"/>
    </xf>
    <xf borderId="7" fillId="12" fontId="4" numFmtId="0" xfId="0" applyAlignment="1" applyBorder="1" applyFont="1">
      <alignment horizontal="center" vertical="bottom"/>
    </xf>
    <xf borderId="7" fillId="13" fontId="11" numFmtId="0" xfId="0" applyAlignment="1" applyBorder="1" applyFont="1">
      <alignment readingOrder="0" vertical="bottom"/>
    </xf>
    <xf borderId="0" fillId="0" fontId="14" numFmtId="0" xfId="0" applyAlignment="1" applyFont="1">
      <alignment horizontal="center" vertical="top"/>
    </xf>
    <xf borderId="0" fillId="0" fontId="14" numFmtId="0" xfId="0" applyAlignment="1" applyFont="1">
      <alignment horizontal="center" readingOrder="0" vertical="top"/>
    </xf>
    <xf borderId="1" fillId="14" fontId="15" numFmtId="0" xfId="0" applyAlignment="1" applyBorder="1" applyFill="1" applyFont="1">
      <alignment horizontal="center" readingOrder="0"/>
    </xf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center" readingOrder="0"/>
    </xf>
    <xf borderId="8" fillId="0" fontId="15" numFmtId="0" xfId="0" applyAlignment="1" applyBorder="1" applyFont="1">
      <alignment horizontal="center" readingOrder="0"/>
    </xf>
    <xf borderId="9" fillId="0" fontId="15" numFmtId="0" xfId="0" applyAlignment="1" applyBorder="1" applyFont="1">
      <alignment horizontal="center" readingOrder="0"/>
    </xf>
    <xf borderId="10" fillId="0" fontId="15" numFmtId="0" xfId="0" applyAlignment="1" applyBorder="1" applyFont="1">
      <alignment horizontal="center" readingOrder="0"/>
    </xf>
    <xf borderId="11" fillId="0" fontId="15" numFmtId="0" xfId="0" applyAlignment="1" applyBorder="1" applyFont="1">
      <alignment horizontal="center" readingOrder="0"/>
    </xf>
    <xf borderId="0" fillId="15" fontId="16" numFmtId="164" xfId="0" applyAlignment="1" applyFill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6" fillId="0" fontId="15" numFmtId="164" xfId="0" applyAlignment="1" applyBorder="1" applyFont="1" applyNumberFormat="1">
      <alignment horizontal="center"/>
    </xf>
    <xf borderId="12" fillId="0" fontId="1" numFmtId="0" xfId="0" applyAlignment="1" applyBorder="1" applyFont="1">
      <alignment horizontal="center"/>
    </xf>
    <xf borderId="0" fillId="0" fontId="1" numFmtId="10" xfId="0" applyAlignment="1" applyFont="1" applyNumberFormat="1">
      <alignment horizontal="center"/>
    </xf>
    <xf borderId="6" fillId="0" fontId="1" numFmtId="0" xfId="0" applyAlignment="1" applyBorder="1" applyFont="1">
      <alignment horizontal="center"/>
    </xf>
    <xf borderId="12" fillId="0" fontId="15" numFmtId="0" xfId="0" applyAlignment="1" applyBorder="1" applyFont="1">
      <alignment horizontal="center" readingOrder="0"/>
    </xf>
    <xf borderId="12" fillId="15" fontId="15" numFmtId="10" xfId="0" applyAlignment="1" applyBorder="1" applyFont="1" applyNumberFormat="1">
      <alignment horizontal="center" readingOrder="0"/>
    </xf>
    <xf borderId="12" fillId="16" fontId="15" numFmtId="0" xfId="0" applyAlignment="1" applyBorder="1" applyFill="1" applyFont="1">
      <alignment horizontal="center"/>
    </xf>
    <xf borderId="6" fillId="0" fontId="1" numFmtId="0" xfId="0" applyAlignment="1" applyBorder="1" applyFont="1">
      <alignment horizontal="center" readingOrder="0"/>
    </xf>
    <xf borderId="0" fillId="0" fontId="15" numFmtId="164" xfId="0" applyAlignment="1" applyFont="1" applyNumberFormat="1">
      <alignment horizontal="center"/>
    </xf>
    <xf borderId="6" fillId="0" fontId="15" numFmtId="164" xfId="0" applyAlignment="1" applyBorder="1" applyFont="1" applyNumberFormat="1">
      <alignment horizontal="center"/>
    </xf>
    <xf borderId="12" fillId="15" fontId="1" numFmtId="10" xfId="0" applyAlignment="1" applyBorder="1" applyFont="1" applyNumberFormat="1">
      <alignment horizontal="center" readingOrder="0"/>
    </xf>
    <xf borderId="12" fillId="15" fontId="1" numFmtId="3" xfId="0" applyAlignment="1" applyBorder="1" applyFont="1" applyNumberFormat="1">
      <alignment horizontal="center" readingOrder="0"/>
    </xf>
    <xf borderId="13" fillId="0" fontId="15" numFmtId="0" xfId="0" applyAlignment="1" applyBorder="1" applyFont="1">
      <alignment horizontal="center" readingOrder="0"/>
    </xf>
    <xf borderId="12" fillId="16" fontId="15" numFmtId="164" xfId="0" applyAlignment="1" applyBorder="1" applyFont="1" applyNumberFormat="1">
      <alignment horizontal="center"/>
    </xf>
    <xf borderId="5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4" fillId="14" fontId="1" numFmtId="164" xfId="0" applyAlignment="1" applyBorder="1" applyFont="1" applyNumberFormat="1">
      <alignment horizontal="center"/>
    </xf>
    <xf borderId="0" fillId="0" fontId="15" numFmtId="0" xfId="0" applyAlignment="1" applyFont="1">
      <alignment readingOrder="0"/>
    </xf>
    <xf borderId="0" fillId="0" fontId="1" numFmtId="9" xfId="0" applyAlignment="1" applyFont="1" applyNumberForma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KgOx65mjKUPaePrCe20eBYFySu80p1M5C6fQmFd2awY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1.25"/>
    <col customWidth="1" min="3" max="3" width="17.25"/>
    <col customWidth="1" min="4" max="4" width="22.75"/>
    <col customWidth="1" min="5" max="5" width="100.13"/>
    <col customWidth="1" min="6" max="7" width="75.5"/>
    <col customWidth="1" min="8" max="8" width="40.13"/>
    <col customWidth="1" min="9" max="9" width="34.13"/>
    <col customWidth="1" min="11" max="11" width="16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C2" s="3"/>
      <c r="D2" s="3"/>
      <c r="E2" s="4"/>
      <c r="F2" s="5"/>
      <c r="G2" s="1"/>
      <c r="H2" s="5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6" t="s">
        <v>1</v>
      </c>
      <c r="C3" s="7" t="s">
        <v>2</v>
      </c>
      <c r="D3" s="8" t="s">
        <v>3</v>
      </c>
      <c r="E3" s="9" t="s">
        <v>4</v>
      </c>
      <c r="F3" s="1"/>
      <c r="G3" s="1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0" t="s">
        <v>5</v>
      </c>
      <c r="C4" s="11" t="s">
        <v>6</v>
      </c>
      <c r="D4" s="12" t="s">
        <v>7</v>
      </c>
      <c r="E4" s="13" t="s">
        <v>8</v>
      </c>
      <c r="F4" s="1"/>
      <c r="G4" s="1"/>
      <c r="H4" s="5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0" t="s">
        <v>9</v>
      </c>
      <c r="C5" s="14" t="s">
        <v>10</v>
      </c>
      <c r="D5" s="12" t="s">
        <v>11</v>
      </c>
      <c r="E5" s="15" t="s">
        <v>12</v>
      </c>
      <c r="F5" s="16" t="s">
        <v>13</v>
      </c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0" t="s">
        <v>14</v>
      </c>
      <c r="C6" s="14" t="s">
        <v>6</v>
      </c>
      <c r="D6" s="12" t="s">
        <v>7</v>
      </c>
      <c r="E6" s="15" t="s">
        <v>15</v>
      </c>
      <c r="F6" s="1"/>
      <c r="G6" s="1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0" t="s">
        <v>16</v>
      </c>
      <c r="C7" s="14" t="s">
        <v>10</v>
      </c>
      <c r="D7" s="12" t="s">
        <v>17</v>
      </c>
      <c r="E7" s="17" t="s">
        <v>18</v>
      </c>
      <c r="F7" s="1"/>
      <c r="G7" s="1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0" t="s">
        <v>19</v>
      </c>
      <c r="C8" s="14" t="s">
        <v>10</v>
      </c>
      <c r="D8" s="12" t="s">
        <v>20</v>
      </c>
      <c r="E8" s="15" t="s">
        <v>21</v>
      </c>
      <c r="F8" s="1"/>
      <c r="G8" s="1"/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0" t="s">
        <v>22</v>
      </c>
      <c r="C9" s="14" t="s">
        <v>6</v>
      </c>
      <c r="D9" s="12" t="s">
        <v>7</v>
      </c>
      <c r="E9" s="15" t="s">
        <v>23</v>
      </c>
      <c r="F9" s="1"/>
      <c r="G9" s="1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0" t="s">
        <v>24</v>
      </c>
      <c r="C10" s="14" t="s">
        <v>6</v>
      </c>
      <c r="D10" s="12" t="s">
        <v>7</v>
      </c>
      <c r="E10" s="15" t="s">
        <v>25</v>
      </c>
      <c r="F10" s="1"/>
      <c r="G10" s="1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0" t="s">
        <v>26</v>
      </c>
      <c r="C11" s="14" t="s">
        <v>6</v>
      </c>
      <c r="D11" s="12" t="s">
        <v>20</v>
      </c>
      <c r="E11" s="17" t="s">
        <v>27</v>
      </c>
      <c r="F11" s="1"/>
      <c r="G11" s="1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2" t="s">
        <v>28</v>
      </c>
      <c r="C12" s="3"/>
      <c r="D12" s="3"/>
      <c r="E12" s="4"/>
      <c r="F12" s="1"/>
      <c r="G12" s="1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6" t="s">
        <v>1</v>
      </c>
      <c r="C13" s="7" t="s">
        <v>2</v>
      </c>
      <c r="D13" s="8" t="s">
        <v>3</v>
      </c>
      <c r="E13" s="9" t="s">
        <v>4</v>
      </c>
      <c r="F13" s="1"/>
      <c r="G13" s="1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0"/>
      <c r="C14" s="11"/>
      <c r="D14" s="12"/>
      <c r="E14" s="15"/>
      <c r="F14" s="1"/>
      <c r="G14" s="1"/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2" t="s">
        <v>29</v>
      </c>
      <c r="C15" s="3"/>
      <c r="D15" s="3"/>
      <c r="E15" s="4"/>
      <c r="F15" s="1"/>
      <c r="G15" s="1"/>
      <c r="H15" s="5"/>
      <c r="I15" s="1"/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6" t="s">
        <v>1</v>
      </c>
      <c r="C16" s="7" t="s">
        <v>2</v>
      </c>
      <c r="D16" s="8" t="s">
        <v>3</v>
      </c>
      <c r="E16" s="9" t="s">
        <v>4</v>
      </c>
      <c r="F16" s="1"/>
      <c r="G16" s="1"/>
      <c r="H16" s="5"/>
      <c r="I16" s="1"/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0" t="s">
        <v>30</v>
      </c>
      <c r="C17" s="11" t="s">
        <v>31</v>
      </c>
      <c r="D17" s="18" t="s">
        <v>32</v>
      </c>
      <c r="E17" s="17" t="s">
        <v>33</v>
      </c>
      <c r="F17" s="1"/>
      <c r="G17" s="1"/>
      <c r="H17" s="5"/>
      <c r="I17" s="1"/>
      <c r="J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0" t="s">
        <v>34</v>
      </c>
      <c r="C18" s="19" t="s">
        <v>31</v>
      </c>
      <c r="D18" s="12" t="s">
        <v>32</v>
      </c>
      <c r="E18" s="17" t="s">
        <v>35</v>
      </c>
      <c r="F18" s="1"/>
      <c r="G18" s="1"/>
      <c r="H18" s="5"/>
      <c r="I18" s="1"/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0" t="s">
        <v>36</v>
      </c>
      <c r="C19" s="19" t="s">
        <v>37</v>
      </c>
      <c r="D19" s="12" t="s">
        <v>38</v>
      </c>
      <c r="E19" s="13" t="s">
        <v>39</v>
      </c>
      <c r="F19" s="1"/>
      <c r="G19" s="1"/>
      <c r="H19" s="5"/>
      <c r="I19" s="1"/>
      <c r="J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0" t="s">
        <v>40</v>
      </c>
      <c r="C20" s="19" t="s">
        <v>31</v>
      </c>
      <c r="D20" s="18" t="s">
        <v>32</v>
      </c>
      <c r="E20" s="17" t="s">
        <v>41</v>
      </c>
      <c r="F20" s="1"/>
      <c r="G20" s="1"/>
      <c r="H20" s="5"/>
      <c r="I20" s="1"/>
      <c r="J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0" t="s">
        <v>42</v>
      </c>
      <c r="C21" s="19" t="s">
        <v>31</v>
      </c>
      <c r="D21" s="18" t="s">
        <v>32</v>
      </c>
      <c r="E21" s="17" t="s">
        <v>43</v>
      </c>
      <c r="F21" s="1"/>
      <c r="G21" s="1"/>
      <c r="H21" s="5"/>
      <c r="I21" s="1"/>
      <c r="J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0" t="s">
        <v>44</v>
      </c>
      <c r="C22" s="19" t="s">
        <v>31</v>
      </c>
      <c r="D22" s="18" t="s">
        <v>32</v>
      </c>
      <c r="E22" s="17" t="s">
        <v>45</v>
      </c>
      <c r="F22" s="1"/>
      <c r="G22" s="1"/>
      <c r="H22" s="5"/>
      <c r="I22" s="1"/>
      <c r="J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0" t="s">
        <v>46</v>
      </c>
      <c r="C23" s="14" t="s">
        <v>31</v>
      </c>
      <c r="D23" s="12" t="s">
        <v>32</v>
      </c>
      <c r="E23" s="13" t="s">
        <v>47</v>
      </c>
      <c r="F23" s="1"/>
      <c r="G23" s="1"/>
      <c r="H23" s="5"/>
      <c r="I23" s="1"/>
      <c r="J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0" t="s">
        <v>48</v>
      </c>
      <c r="C24" s="19" t="s">
        <v>31</v>
      </c>
      <c r="D24" s="18" t="s">
        <v>32</v>
      </c>
      <c r="E24" s="17" t="s">
        <v>49</v>
      </c>
      <c r="F24" s="1"/>
      <c r="G24" s="1"/>
      <c r="H24" s="5"/>
      <c r="I24" s="1"/>
      <c r="J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0" t="s">
        <v>50</v>
      </c>
      <c r="C25" s="19" t="s">
        <v>31</v>
      </c>
      <c r="D25" s="18" t="s">
        <v>32</v>
      </c>
      <c r="E25" s="15" t="s">
        <v>51</v>
      </c>
      <c r="F25" s="1"/>
      <c r="G25" s="1"/>
      <c r="H25" s="5"/>
      <c r="I25" s="1"/>
      <c r="J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0" t="s">
        <v>52</v>
      </c>
      <c r="C26" s="19" t="s">
        <v>31</v>
      </c>
      <c r="D26" s="18" t="s">
        <v>32</v>
      </c>
      <c r="E26" s="15" t="s">
        <v>53</v>
      </c>
      <c r="F26" s="1"/>
      <c r="G26" s="1"/>
      <c r="H26" s="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2" t="s">
        <v>54</v>
      </c>
      <c r="C28" s="4"/>
      <c r="D28" s="2" t="s">
        <v>55</v>
      </c>
      <c r="E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20" t="s">
        <v>56</v>
      </c>
      <c r="C29" s="21" t="s">
        <v>57</v>
      </c>
      <c r="D29" s="22" t="s">
        <v>58</v>
      </c>
      <c r="E29" s="23" t="s">
        <v>59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20" t="s">
        <v>60</v>
      </c>
      <c r="C30" s="21" t="s">
        <v>61</v>
      </c>
      <c r="D30" s="22" t="s">
        <v>62</v>
      </c>
      <c r="E30" s="23" t="s">
        <v>63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20" t="s">
        <v>64</v>
      </c>
      <c r="C31" s="21" t="s">
        <v>65</v>
      </c>
      <c r="D31" s="22" t="s">
        <v>66</v>
      </c>
      <c r="E31" s="23" t="s">
        <v>67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20" t="s">
        <v>68</v>
      </c>
      <c r="C32" s="21" t="s">
        <v>61</v>
      </c>
      <c r="D32" s="22" t="s">
        <v>69</v>
      </c>
      <c r="E32" s="23" t="s">
        <v>70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20" t="s">
        <v>71</v>
      </c>
      <c r="C33" s="21" t="b">
        <v>1</v>
      </c>
      <c r="D33" s="22" t="s">
        <v>72</v>
      </c>
      <c r="E33" s="23" t="s">
        <v>73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20" t="s">
        <v>74</v>
      </c>
      <c r="C34" s="21" t="s">
        <v>75</v>
      </c>
      <c r="D34" s="22" t="s">
        <v>76</v>
      </c>
      <c r="E34" s="23" t="s">
        <v>77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20" t="s">
        <v>78</v>
      </c>
      <c r="C35" s="21" t="s">
        <v>60</v>
      </c>
      <c r="D35" s="22" t="s">
        <v>79</v>
      </c>
      <c r="E35" s="23" t="s">
        <v>80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22" t="s">
        <v>81</v>
      </c>
      <c r="E36" s="23" t="s">
        <v>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24" t="s">
        <v>83</v>
      </c>
      <c r="E37" s="23" t="s">
        <v>84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22" t="s">
        <v>85</v>
      </c>
      <c r="E38" s="23" t="s">
        <v>86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22" t="s">
        <v>87</v>
      </c>
      <c r="E39" s="23" t="s">
        <v>88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22" t="s">
        <v>89</v>
      </c>
      <c r="E40" s="23" t="s">
        <v>90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mergeCells count="5">
    <mergeCell ref="B2:E2"/>
    <mergeCell ref="B12:E12"/>
    <mergeCell ref="B15:E15"/>
    <mergeCell ref="B28:C28"/>
    <mergeCell ref="D28:E28"/>
  </mergeCells>
  <hyperlinks>
    <hyperlink r:id="rId1" ref="F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20.63"/>
    <col customWidth="1" min="4" max="4" width="21.5"/>
    <col customWidth="1" min="5" max="5" width="116.75"/>
  </cols>
  <sheetData>
    <row r="1">
      <c r="A1" s="25"/>
      <c r="B1" s="26"/>
      <c r="C1" s="26"/>
      <c r="D1" s="26"/>
      <c r="E1" s="26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/>
      <c r="B2" s="28" t="s">
        <v>1</v>
      </c>
      <c r="C2" s="29" t="s">
        <v>2</v>
      </c>
      <c r="D2" s="30" t="s">
        <v>91</v>
      </c>
      <c r="E2" s="31" t="s">
        <v>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7"/>
      <c r="B3" s="32" t="s">
        <v>92</v>
      </c>
      <c r="C3" s="33" t="s">
        <v>93</v>
      </c>
      <c r="D3" s="34" t="s">
        <v>94</v>
      </c>
      <c r="E3" s="35" t="s">
        <v>95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7"/>
      <c r="B4" s="32" t="s">
        <v>96</v>
      </c>
      <c r="C4" s="33" t="s">
        <v>93</v>
      </c>
      <c r="D4" s="34" t="s">
        <v>94</v>
      </c>
      <c r="E4" s="35" t="s">
        <v>97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7"/>
      <c r="B5" s="32" t="s">
        <v>98</v>
      </c>
      <c r="C5" s="33" t="s">
        <v>31</v>
      </c>
      <c r="D5" s="34" t="s">
        <v>32</v>
      </c>
      <c r="E5" s="35" t="s">
        <v>99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7"/>
      <c r="B6" s="32" t="s">
        <v>100</v>
      </c>
      <c r="C6" s="33" t="s">
        <v>101</v>
      </c>
      <c r="D6" s="34" t="s">
        <v>102</v>
      </c>
      <c r="E6" s="36" t="s">
        <v>103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7"/>
      <c r="B7" s="32" t="s">
        <v>104</v>
      </c>
      <c r="C7" s="33" t="s">
        <v>31</v>
      </c>
      <c r="D7" s="34" t="s">
        <v>32</v>
      </c>
      <c r="E7" s="35" t="s">
        <v>105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7"/>
      <c r="B8" s="32" t="s">
        <v>106</v>
      </c>
      <c r="C8" s="33" t="s">
        <v>107</v>
      </c>
      <c r="D8" s="34" t="s">
        <v>108</v>
      </c>
      <c r="E8" s="35" t="s">
        <v>109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7"/>
      <c r="B9" s="32" t="s">
        <v>110</v>
      </c>
      <c r="C9" s="33" t="s">
        <v>111</v>
      </c>
      <c r="D9" s="34" t="s">
        <v>112</v>
      </c>
      <c r="E9" s="35" t="s">
        <v>113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7"/>
      <c r="B10" s="32" t="s">
        <v>114</v>
      </c>
      <c r="C10" s="33" t="s">
        <v>115</v>
      </c>
      <c r="D10" s="34" t="s">
        <v>116</v>
      </c>
      <c r="E10" s="36" t="s">
        <v>117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7"/>
      <c r="B11" s="32" t="s">
        <v>118</v>
      </c>
      <c r="C11" s="33" t="s">
        <v>101</v>
      </c>
      <c r="D11" s="34" t="s">
        <v>119</v>
      </c>
      <c r="E11" s="36" t="s">
        <v>120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32" t="s">
        <v>121</v>
      </c>
      <c r="C12" s="33" t="s">
        <v>101</v>
      </c>
      <c r="D12" s="34" t="s">
        <v>119</v>
      </c>
      <c r="E12" s="36" t="s">
        <v>122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7"/>
      <c r="B13" s="32" t="s">
        <v>123</v>
      </c>
      <c r="C13" s="33" t="s">
        <v>115</v>
      </c>
      <c r="D13" s="34" t="s">
        <v>124</v>
      </c>
      <c r="E13" s="36" t="s">
        <v>125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26"/>
      <c r="C14" s="26"/>
      <c r="D14" s="26"/>
      <c r="E14" s="2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7"/>
      <c r="B15" s="37" t="s">
        <v>54</v>
      </c>
      <c r="C15" s="38"/>
      <c r="D15" s="37" t="s">
        <v>55</v>
      </c>
      <c r="E15" s="38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7"/>
      <c r="B16" s="39" t="s">
        <v>56</v>
      </c>
      <c r="C16" s="40" t="s">
        <v>57</v>
      </c>
      <c r="D16" s="41" t="s">
        <v>58</v>
      </c>
      <c r="E16" s="42" t="s">
        <v>126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/>
      <c r="B17" s="39" t="s">
        <v>74</v>
      </c>
      <c r="C17" s="40" t="s">
        <v>127</v>
      </c>
      <c r="D17" s="41" t="s">
        <v>62</v>
      </c>
      <c r="E17" s="43" t="s">
        <v>128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39" t="s">
        <v>129</v>
      </c>
      <c r="C18" s="44" t="s">
        <v>130</v>
      </c>
      <c r="D18" s="41" t="s">
        <v>66</v>
      </c>
      <c r="E18" s="43" t="s">
        <v>131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39" t="s">
        <v>64</v>
      </c>
      <c r="C19" s="40" t="s">
        <v>65</v>
      </c>
      <c r="D19" s="41" t="s">
        <v>69</v>
      </c>
      <c r="E19" s="43" t="s">
        <v>132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45" t="s">
        <v>133</v>
      </c>
      <c r="C20" s="44" t="s">
        <v>134</v>
      </c>
      <c r="D20" s="41" t="s">
        <v>72</v>
      </c>
      <c r="E20" s="43" t="s">
        <v>135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45" t="s">
        <v>87</v>
      </c>
      <c r="C21" s="44" t="s">
        <v>134</v>
      </c>
      <c r="D21" s="41" t="s">
        <v>76</v>
      </c>
      <c r="E21" s="43" t="s">
        <v>136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39" t="s">
        <v>78</v>
      </c>
      <c r="C22" s="40" t="s">
        <v>56</v>
      </c>
      <c r="D22" s="41" t="s">
        <v>79</v>
      </c>
      <c r="E22" s="43" t="s">
        <v>137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45" t="s">
        <v>129</v>
      </c>
      <c r="C23" s="44" t="s">
        <v>138</v>
      </c>
      <c r="D23" s="41" t="s">
        <v>81</v>
      </c>
      <c r="E23" s="43" t="s">
        <v>139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7"/>
      <c r="D24" s="46" t="s">
        <v>83</v>
      </c>
      <c r="E24" s="43" t="s">
        <v>140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7"/>
      <c r="D25" s="41" t="s">
        <v>85</v>
      </c>
      <c r="E25" s="43" t="s">
        <v>141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7"/>
      <c r="D26" s="41" t="s">
        <v>87</v>
      </c>
      <c r="E26" s="43" t="s">
        <v>142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7"/>
      <c r="D27" s="41" t="s">
        <v>89</v>
      </c>
      <c r="E27" s="47" t="s">
        <v>90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</sheetData>
  <mergeCells count="2">
    <mergeCell ref="B15:C15"/>
    <mergeCell ref="D15:E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31.5"/>
    <col customWidth="1" min="3" max="3" width="12.63"/>
    <col customWidth="1" min="4" max="9" width="10.13"/>
    <col customWidth="1" min="10" max="13" width="11.25"/>
    <col customWidth="1" min="14" max="14" width="12.25"/>
    <col customWidth="1" min="15" max="15" width="12.13"/>
    <col customWidth="1" min="16" max="16" width="12.25"/>
    <col customWidth="1" min="17" max="17" width="14.13"/>
    <col customWidth="1" min="18" max="18" width="7.63"/>
    <col customWidth="1" min="19" max="19" width="12.75"/>
    <col customWidth="1" min="20" max="20" width="16.5"/>
    <col customWidth="1" min="21" max="31" width="7.63"/>
  </cols>
  <sheetData>
    <row r="1">
      <c r="A1" s="48"/>
      <c r="B1" s="48"/>
      <c r="C1" s="48"/>
      <c r="D1" s="48"/>
      <c r="E1" s="48"/>
      <c r="F1" s="48"/>
      <c r="G1" s="48"/>
      <c r="H1" s="49"/>
      <c r="I1" s="49"/>
      <c r="J1" s="49"/>
      <c r="K1" s="49"/>
      <c r="L1" s="49"/>
      <c r="M1" s="49">
        <v>1.0</v>
      </c>
      <c r="N1" s="49">
        <v>2.0</v>
      </c>
      <c r="O1" s="49">
        <v>3.0</v>
      </c>
      <c r="P1" s="49">
        <v>4.0</v>
      </c>
      <c r="Q1" s="49">
        <v>5.0</v>
      </c>
      <c r="R1" s="48"/>
      <c r="S1" s="48"/>
      <c r="T1" s="48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50" t="s">
        <v>143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51"/>
      <c r="S2" s="52" t="s">
        <v>144</v>
      </c>
      <c r="T2" s="5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53" t="s">
        <v>145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 t="s">
        <v>146</v>
      </c>
      <c r="N3" s="54" t="s">
        <v>147</v>
      </c>
      <c r="O3" s="54" t="s">
        <v>148</v>
      </c>
      <c r="P3" s="54" t="s">
        <v>149</v>
      </c>
      <c r="Q3" s="55" t="s">
        <v>150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56" t="s">
        <v>87</v>
      </c>
      <c r="C4" s="57">
        <v>16825.0</v>
      </c>
      <c r="D4" s="57">
        <v>15409.0</v>
      </c>
      <c r="E4" s="57">
        <v>19693.0</v>
      </c>
      <c r="F4" s="57">
        <v>34020.0</v>
      </c>
      <c r="G4" s="57">
        <v>22863.0</v>
      </c>
      <c r="H4" s="57">
        <v>22708.0</v>
      </c>
      <c r="I4" s="57">
        <v>26761.0</v>
      </c>
      <c r="J4" s="57">
        <v>26151.0</v>
      </c>
      <c r="K4" s="57">
        <v>21886.0</v>
      </c>
      <c r="L4" s="57">
        <v>29787.0</v>
      </c>
      <c r="M4" s="58">
        <f t="shared" ref="M4:P4" si="1">L4*(1+$C$6)</f>
        <v>31574.22</v>
      </c>
      <c r="N4" s="58">
        <f t="shared" si="1"/>
        <v>33468.6732</v>
      </c>
      <c r="O4" s="58">
        <f t="shared" si="1"/>
        <v>35476.79359</v>
      </c>
      <c r="P4" s="58">
        <f t="shared" si="1"/>
        <v>37605.40121</v>
      </c>
      <c r="Q4" s="59">
        <f>(P4*(1+C10))/(C9-C10)</f>
        <v>666877.7896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56" t="s">
        <v>151</v>
      </c>
      <c r="C5" s="60"/>
      <c r="D5" s="61">
        <f t="shared" ref="D5:F5" si="2">(D4-C4)/C4</f>
        <v>-0.08416047548</v>
      </c>
      <c r="E5" s="61">
        <f t="shared" si="2"/>
        <v>0.2780193393</v>
      </c>
      <c r="F5" s="61">
        <f t="shared" si="2"/>
        <v>0.727517392</v>
      </c>
      <c r="G5" s="61">
        <f>-1*((G4-F4)/F4)</f>
        <v>0.3279541446</v>
      </c>
      <c r="H5" s="61">
        <f>(H4-G4)/G4</f>
        <v>-0.00677951275</v>
      </c>
      <c r="I5" s="61">
        <f>-1*(I4-H4)/H4</f>
        <v>-0.1784833539</v>
      </c>
      <c r="J5" s="61">
        <f t="shared" ref="J5:L5" si="3">(J4-I4)/I4</f>
        <v>-0.02279436493</v>
      </c>
      <c r="K5" s="61">
        <f t="shared" si="3"/>
        <v>-0.1630912776</v>
      </c>
      <c r="L5" s="61">
        <f t="shared" si="3"/>
        <v>0.3610070365</v>
      </c>
      <c r="M5" s="1"/>
      <c r="N5" s="1"/>
      <c r="O5" s="1"/>
      <c r="P5" s="1"/>
      <c r="Q5" s="6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63" t="s">
        <v>152</v>
      </c>
      <c r="C6" s="64">
        <v>0.06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56" t="s">
        <v>153</v>
      </c>
      <c r="C7" s="65"/>
      <c r="D7" s="1"/>
      <c r="E7" s="1"/>
      <c r="F7" s="1"/>
      <c r="G7" s="1"/>
      <c r="H7" s="5"/>
      <c r="I7" s="5"/>
      <c r="J7" s="5"/>
      <c r="K7" s="5"/>
      <c r="L7" s="5"/>
      <c r="M7" s="5">
        <f t="shared" ref="M7:Q7" si="4">(1+$C$9)^M1</f>
        <v>1.0828</v>
      </c>
      <c r="N7" s="5">
        <f t="shared" si="4"/>
        <v>1.17245584</v>
      </c>
      <c r="O7" s="5">
        <f t="shared" si="4"/>
        <v>1.269535184</v>
      </c>
      <c r="P7" s="5">
        <f t="shared" si="4"/>
        <v>1.374652697</v>
      </c>
      <c r="Q7" s="66">
        <f t="shared" si="4"/>
        <v>1.48847394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56" t="s">
        <v>154</v>
      </c>
      <c r="C8" s="60"/>
      <c r="D8" s="1"/>
      <c r="E8" s="1"/>
      <c r="F8" s="1"/>
      <c r="G8" s="1"/>
      <c r="H8" s="67"/>
      <c r="I8" s="67"/>
      <c r="J8" s="67"/>
      <c r="K8" s="67"/>
      <c r="L8" s="67"/>
      <c r="M8" s="67">
        <f t="shared" ref="M8:Q8" si="5">M4/M7</f>
        <v>29159.78943</v>
      </c>
      <c r="N8" s="67">
        <f t="shared" si="5"/>
        <v>28545.78574</v>
      </c>
      <c r="O8" s="67">
        <f t="shared" si="5"/>
        <v>27944.71083</v>
      </c>
      <c r="P8" s="67">
        <f t="shared" si="5"/>
        <v>27356.29246</v>
      </c>
      <c r="Q8" s="68">
        <f t="shared" si="5"/>
        <v>448027.857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56" t="s">
        <v>155</v>
      </c>
      <c r="C9" s="69">
        <v>0.0828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"/>
      <c r="B10" s="56" t="s">
        <v>156</v>
      </c>
      <c r="C10" s="69">
        <v>0.025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56" t="s">
        <v>157</v>
      </c>
      <c r="C11" s="70">
        <v>1311.0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71" t="s">
        <v>158</v>
      </c>
      <c r="C12" s="72">
        <f>SUM(M8:Q8)</f>
        <v>561034.4355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4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50" t="s">
        <v>159</v>
      </c>
      <c r="C13" s="75">
        <f>(C12/C11)</f>
        <v>427.9438867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76" t="s">
        <v>160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77"/>
      <c r="F15" s="7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</sheetData>
  <mergeCells count="2">
    <mergeCell ref="B2:Q2"/>
    <mergeCell ref="E14:F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7.75"/>
  </cols>
  <sheetData>
    <row r="1">
      <c r="A1" s="78"/>
      <c r="B1" s="78" t="s">
        <v>161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2"/>
  <legacyDrawing r:id="rId3"/>
</worksheet>
</file>